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1570" windowHeight="8925"/>
  </bookViews>
  <sheets>
    <sheet name="Dados" sheetId="1" r:id="rId1"/>
    <sheet name="Gráficos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M21" i="1"/>
  <c r="L21" i="1"/>
  <c r="K21" i="1"/>
  <c r="J21" i="1"/>
  <c r="I21" i="1"/>
  <c r="H21" i="1"/>
  <c r="G21" i="1"/>
  <c r="F21" i="1"/>
  <c r="D46" i="1"/>
  <c r="L19" i="1"/>
  <c r="L20" i="1"/>
  <c r="I20" i="1"/>
  <c r="F20" i="1"/>
  <c r="X20" i="1"/>
  <c r="W20" i="1"/>
  <c r="V20" i="1"/>
  <c r="U20" i="1"/>
  <c r="T20" i="1"/>
  <c r="S20" i="1"/>
  <c r="R20" i="1"/>
  <c r="Q20" i="1"/>
  <c r="P20" i="1"/>
  <c r="O20" i="1"/>
  <c r="N20" i="1"/>
  <c r="M20" i="1"/>
  <c r="K20" i="1"/>
  <c r="J20" i="1"/>
  <c r="H20" i="1"/>
  <c r="G20" i="1"/>
  <c r="J46" i="1"/>
  <c r="I46" i="1"/>
  <c r="H46" i="1"/>
  <c r="G46" i="1"/>
  <c r="F46" i="1"/>
  <c r="E46" i="1"/>
  <c r="C46" i="1"/>
  <c r="B46" i="1"/>
  <c r="N19" i="1"/>
  <c r="D63" i="1"/>
  <c r="M19" i="1"/>
  <c r="C63" i="1"/>
  <c r="B63" i="1"/>
  <c r="K19" i="1"/>
  <c r="D58" i="1"/>
  <c r="J19" i="1"/>
  <c r="C58" i="1"/>
  <c r="I19" i="1"/>
  <c r="B58" i="1"/>
  <c r="H19" i="1"/>
  <c r="D53" i="1"/>
  <c r="G19" i="1"/>
  <c r="C53" i="1"/>
  <c r="F19" i="1"/>
  <c r="B53" i="1"/>
  <c r="C39" i="1"/>
  <c r="C40" i="1"/>
  <c r="C41" i="1"/>
  <c r="C38" i="1"/>
  <c r="C36" i="1"/>
  <c r="C35" i="1"/>
  <c r="C34" i="1"/>
  <c r="C33" i="1"/>
  <c r="C31" i="1"/>
  <c r="C30" i="1"/>
  <c r="C29" i="1"/>
  <c r="C28" i="1"/>
  <c r="C27" i="1"/>
  <c r="C26" i="1"/>
  <c r="C24" i="1"/>
  <c r="B19" i="1"/>
  <c r="C23" i="1"/>
  <c r="X19" i="1"/>
  <c r="W19" i="1"/>
  <c r="V19" i="1"/>
  <c r="U19" i="1"/>
  <c r="T19" i="1"/>
  <c r="S19" i="1"/>
  <c r="R19" i="1"/>
  <c r="Q19" i="1"/>
  <c r="P19" i="1"/>
  <c r="O19" i="1"/>
</calcChain>
</file>

<file path=xl/sharedStrings.xml><?xml version="1.0" encoding="utf-8"?>
<sst xmlns="http://schemas.openxmlformats.org/spreadsheetml/2006/main" count="89" uniqueCount="34">
  <si>
    <t>Género</t>
  </si>
  <si>
    <t>Idade</t>
  </si>
  <si>
    <t>Frequência com que visita pizzarias</t>
  </si>
  <si>
    <t>Tarefa 1</t>
  </si>
  <si>
    <t>Tarefa 2</t>
  </si>
  <si>
    <t>Tempo</t>
  </si>
  <si>
    <t>Cliques</t>
  </si>
  <si>
    <t>Número de erros</t>
  </si>
  <si>
    <t>Tarefa 3</t>
  </si>
  <si>
    <t>Masculino</t>
  </si>
  <si>
    <t>Feminino</t>
  </si>
  <si>
    <t>&lt; 1</t>
  </si>
  <si>
    <t>1 a 4</t>
  </si>
  <si>
    <t>Diariamente</t>
  </si>
  <si>
    <t>+++</t>
  </si>
  <si>
    <t>System Usability Scale</t>
  </si>
  <si>
    <t>Média</t>
  </si>
  <si>
    <t>Desvio Padrão</t>
  </si>
  <si>
    <t xml:space="preserve">5 a 8 </t>
  </si>
  <si>
    <t>&gt; 8</t>
  </si>
  <si>
    <t>Semanalmente</t>
  </si>
  <si>
    <t>Mensalmente</t>
  </si>
  <si>
    <t>Nunca</t>
  </si>
  <si>
    <t>Frequência com que usa Touchscreens</t>
  </si>
  <si>
    <t>&lt; 18</t>
  </si>
  <si>
    <t>26 - 33</t>
  </si>
  <si>
    <t>18 - 25</t>
  </si>
  <si>
    <t>34 - 44</t>
  </si>
  <si>
    <t>45 - 65</t>
  </si>
  <si>
    <t>&gt; 65</t>
  </si>
  <si>
    <t>Valor de Referência</t>
  </si>
  <si>
    <r>
      <t xml:space="preserve">Frequência com que usa </t>
    </r>
    <r>
      <rPr>
        <i/>
        <sz val="11"/>
        <color theme="0"/>
        <rFont val="Calibri"/>
        <family val="2"/>
        <scheme val="minor"/>
      </rPr>
      <t>Touchscreens</t>
    </r>
  </si>
  <si>
    <t>Valor Experimental</t>
  </si>
  <si>
    <t>Intervalo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</si>
</sst>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7" fontId="0" fillId="0" borderId="1" xfId="0" applyNumberFormat="1" applyBorder="1"/>
    <xf numFmtId="47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47" fontId="0" fillId="0" borderId="0" xfId="0" applyNumberFormat="1" applyAlignment="1">
      <alignment horizontal="center" vertical="center"/>
    </xf>
    <xf numFmtId="4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47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7" fontId="0" fillId="4" borderId="0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ont="1" applyFill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B5-43AF-8760-EFE7328A14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B5-43AF-8760-EFE7328A148F}"/>
              </c:ext>
            </c:extLst>
          </c:dPt>
          <c:cat>
            <c:strRef>
              <c:f>Dados!$B$23:$B$24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Dados!$C$23:$C$24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5-43AF-8760-EFE7328A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3: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Dados!$C$51</c:f>
              <c:strCache>
                <c:ptCount val="1"/>
                <c:pt idx="0">
                  <c:v>Cliques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BE-4336-81ED-BB6DB43C40F7}"/>
              </c:ext>
            </c:extLst>
          </c:dPt>
          <c:cat>
            <c:strRef>
              <c:f>Dados!$A$62:$A$63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Dados!$C$62:$C$63</c:f>
              <c:numCache>
                <c:formatCode>0.0</c:formatCode>
                <c:ptCount val="2"/>
                <c:pt idx="0">
                  <c:v>14.6</c:v>
                </c:pt>
                <c:pt idx="1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E-4336-81ED-BB6DB43C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1: Erros cometidos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Dados!$D$51</c:f>
              <c:strCache>
                <c:ptCount val="1"/>
                <c:pt idx="0">
                  <c:v>Número de erros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3D-44E7-B83A-82ABC28E68A2}"/>
              </c:ext>
            </c:extLst>
          </c:dPt>
          <c:cat>
            <c:strRef>
              <c:f>Dados!$A$52:$A$53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Dados!$D$52:$D$53</c:f>
              <c:numCache>
                <c:formatCode>0.0</c:formatCode>
                <c:ptCount val="2"/>
                <c:pt idx="0">
                  <c:v>1</c:v>
                </c:pt>
                <c:pt idx="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D-44E7-B83A-82ABC28E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2: Erros cometidos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Dados!$D$51</c:f>
              <c:strCache>
                <c:ptCount val="1"/>
                <c:pt idx="0">
                  <c:v>Número de erros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CC-46F0-ADEB-368D6616E749}"/>
              </c:ext>
            </c:extLst>
          </c:dPt>
          <c:cat>
            <c:strRef>
              <c:f>Dados!$A$57:$A$58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Dados!$D$57:$D$58</c:f>
              <c:numCache>
                <c:formatCode>0.0</c:formatCode>
                <c:ptCount val="2"/>
                <c:pt idx="0">
                  <c:v>1</c:v>
                </c:pt>
                <c:pt idx="1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C-46F0-ADEB-368D6616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3: Erros cometidos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Dados!$D$51</c:f>
              <c:strCache>
                <c:ptCount val="1"/>
                <c:pt idx="0">
                  <c:v>Número de erros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12-4677-B7E9-E9DA37443F52}"/>
              </c:ext>
            </c:extLst>
          </c:dPt>
          <c:cat>
            <c:strRef>
              <c:f>Dados!$A$62:$A$63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Dados!$D$62:$D$63</c:f>
              <c:numCache>
                <c:formatCode>0.0</c:formatCode>
                <c:ptCount val="2"/>
                <c:pt idx="0">
                  <c:v>1</c:v>
                </c:pt>
                <c:pt idx="1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2-4677-B7E9-E9DA3744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Respostas</a:t>
            </a:r>
            <a:r>
              <a:rPr lang="en-US" baseline="0"/>
              <a:t> ao </a:t>
            </a:r>
            <a:r>
              <a:rPr lang="en-US" i="1" baseline="0"/>
              <a:t>System Usability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Dados!$O$2:$X$3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System Usability Scale</c:v>
                  </c:pt>
                </c:lvl>
              </c:multiLvlStrCache>
            </c:multiLvlStrRef>
          </c:cat>
          <c:val>
            <c:numRef>
              <c:f>Dados!$O$19:$X$19</c:f>
              <c:numCache>
                <c:formatCode>General</c:formatCode>
                <c:ptCount val="10"/>
                <c:pt idx="0">
                  <c:v>3.6666666666666665</c:v>
                </c:pt>
                <c:pt idx="1">
                  <c:v>2.1333333333333333</c:v>
                </c:pt>
                <c:pt idx="2">
                  <c:v>3.5333333333333332</c:v>
                </c:pt>
                <c:pt idx="3">
                  <c:v>1.3333333333333333</c:v>
                </c:pt>
                <c:pt idx="4">
                  <c:v>4.0666666666666664</c:v>
                </c:pt>
                <c:pt idx="5">
                  <c:v>1.8666666666666667</c:v>
                </c:pt>
                <c:pt idx="6">
                  <c:v>3.8666666666666667</c:v>
                </c:pt>
                <c:pt idx="7">
                  <c:v>2.2666666666666666</c:v>
                </c:pt>
                <c:pt idx="8">
                  <c:v>3.8</c:v>
                </c:pt>
                <c:pt idx="9">
                  <c:v>1.5333333333333334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B-432C-BFBA-CAB18C98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3218799"/>
        <c:axId val="1487532895"/>
      </c:barChart>
      <c:catAx>
        <c:axId val="16232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7532895"/>
        <c:crosses val="autoZero"/>
        <c:auto val="1"/>
        <c:lblAlgn val="ctr"/>
        <c:lblOffset val="100"/>
        <c:noMultiLvlLbl val="0"/>
      </c:catAx>
      <c:valAx>
        <c:axId val="14875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32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por tarefa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Dados!$A$45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Dados!$B$44:$D$44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Dados!$B$45:$D$45</c:f>
              <c:numCache>
                <c:formatCode>mm:ss.0</c:formatCode>
                <c:ptCount val="3"/>
                <c:pt idx="0">
                  <c:v>4.2673611111111108E-4</c:v>
                </c:pt>
                <c:pt idx="1">
                  <c:v>3.8773148148148152E-4</c:v>
                </c:pt>
                <c:pt idx="2">
                  <c:v>1.9374999999999999E-4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9-43DA-9778-B37DC3BA2922}"/>
            </c:ext>
          </c:extLst>
        </c:ser>
        <c:ser>
          <c:idx val="1"/>
          <c:order val="1"/>
          <c:tx>
            <c:strRef>
              <c:f>Dados!$A$46</c:f>
              <c:strCache>
                <c:ptCount val="1"/>
                <c:pt idx="0">
                  <c:v>Valor Experimental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Dados!$B$44:$D$44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Dados!$B$46:$D$46</c:f>
              <c:numCache>
                <c:formatCode>mm:ss.0</c:formatCode>
                <c:ptCount val="3"/>
                <c:pt idx="0">
                  <c:v>1.6078858024691359E-3</c:v>
                </c:pt>
                <c:pt idx="1">
                  <c:v>1.0750462962962962E-3</c:v>
                </c:pt>
                <c:pt idx="2">
                  <c:v>1.3557716049382718E-3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9-43DA-9778-B37DC3BA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7647199"/>
        <c:axId val="2104675503"/>
      </c:barChart>
      <c:catAx>
        <c:axId val="2107647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4675503"/>
        <c:crosses val="autoZero"/>
        <c:auto val="1"/>
        <c:lblAlgn val="ctr"/>
        <c:lblOffset val="100"/>
        <c:noMultiLvlLbl val="0"/>
      </c:catAx>
      <c:valAx>
        <c:axId val="2104675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76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Cliques</a:t>
            </a:r>
            <a:r>
              <a:rPr lang="pt-PT" baseline="0"/>
              <a:t> por tarefa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Dados!$A$45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Dados!$E$44:$G$44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Dados!$E$45:$G$45</c:f>
              <c:numCache>
                <c:formatCode>0.00</c:formatCode>
                <c:ptCount val="3"/>
                <c:pt idx="0">
                  <c:v>20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7-4D79-95A6-F4243106B9B6}"/>
            </c:ext>
          </c:extLst>
        </c:ser>
        <c:ser>
          <c:idx val="1"/>
          <c:order val="1"/>
          <c:tx>
            <c:strRef>
              <c:f>Dados!$A$46</c:f>
              <c:strCache>
                <c:ptCount val="1"/>
                <c:pt idx="0">
                  <c:v>Valor Experimental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Dados!$E$44:$G$44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Dados!$E$46:$G$46</c:f>
              <c:numCache>
                <c:formatCode>0.00</c:formatCode>
                <c:ptCount val="3"/>
                <c:pt idx="0">
                  <c:v>27.4</c:v>
                </c:pt>
                <c:pt idx="1">
                  <c:v>16.399999999999999</c:v>
                </c:pt>
                <c:pt idx="2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7-4D79-95A6-F4243106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7647199"/>
        <c:axId val="2104675503"/>
      </c:barChart>
      <c:catAx>
        <c:axId val="2107647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4675503"/>
        <c:crosses val="autoZero"/>
        <c:auto val="1"/>
        <c:lblAlgn val="ctr"/>
        <c:lblOffset val="100"/>
        <c:noMultiLvlLbl val="0"/>
      </c:catAx>
      <c:valAx>
        <c:axId val="2104675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76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Erros</a:t>
            </a:r>
            <a:r>
              <a:rPr lang="pt-PT" baseline="0"/>
              <a:t> cometidos por tarefa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Dados!$A$45</c:f>
              <c:strCache>
                <c:ptCount val="1"/>
                <c:pt idx="0">
                  <c:v>Valor de Referência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Dados!$H$44:$J$44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Dados!$H$45:$J$45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B-488A-B776-F48EA8A14698}"/>
            </c:ext>
          </c:extLst>
        </c:ser>
        <c:ser>
          <c:idx val="1"/>
          <c:order val="1"/>
          <c:tx>
            <c:strRef>
              <c:f>Dados!$A$46</c:f>
              <c:strCache>
                <c:ptCount val="1"/>
                <c:pt idx="0">
                  <c:v>Valor Experimental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Dados!$H$44:$J$44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Dados!$H$46:$J$46</c:f>
              <c:numCache>
                <c:formatCode>0.00</c:formatCode>
                <c:ptCount val="3"/>
                <c:pt idx="0">
                  <c:v>1.6</c:v>
                </c:pt>
                <c:pt idx="1">
                  <c:v>0.8666666666666667</c:v>
                </c:pt>
                <c:pt idx="2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B-488A-B776-F48EA8A1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7647199"/>
        <c:axId val="2104675503"/>
      </c:barChart>
      <c:catAx>
        <c:axId val="21076471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4675503"/>
        <c:crosses val="autoZero"/>
        <c:auto val="1"/>
        <c:lblAlgn val="ctr"/>
        <c:lblOffset val="100"/>
        <c:noMultiLvlLbl val="0"/>
      </c:catAx>
      <c:valAx>
        <c:axId val="2104675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76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FE-46DF-A01A-CCF733D3BC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FE-46DF-A01A-CCF733D3BC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FE-46DF-A01A-CCF733D3BC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FE-46DF-A01A-CCF733D3BC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FE-46DF-A01A-CCF733D3BC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FE-46DF-A01A-CCF733D3BC1E}"/>
              </c:ext>
            </c:extLst>
          </c:dPt>
          <c:cat>
            <c:strRef>
              <c:f>Dados!$B$26:$B$31</c:f>
              <c:strCache>
                <c:ptCount val="6"/>
                <c:pt idx="0">
                  <c:v>&lt; 18</c:v>
                </c:pt>
                <c:pt idx="1">
                  <c:v>18 - 25</c:v>
                </c:pt>
                <c:pt idx="2">
                  <c:v>26 - 33</c:v>
                </c:pt>
                <c:pt idx="3">
                  <c:v>34 - 44</c:v>
                </c:pt>
                <c:pt idx="4">
                  <c:v>45 - 65</c:v>
                </c:pt>
                <c:pt idx="5">
                  <c:v>&gt; 65</c:v>
                </c:pt>
              </c:strCache>
            </c:strRef>
          </c:cat>
          <c:val>
            <c:numRef>
              <c:f>Dados!$C$26:$C$31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FE-46DF-A01A-CCF733D3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visita pizzarias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F4-4959-95C4-F70D6CACE9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F4-4959-95C4-F70D6CACE9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F4-4959-95C4-F70D6CACE9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F4-4959-95C4-F70D6CACE902}"/>
              </c:ext>
            </c:extLst>
          </c:dPt>
          <c:cat>
            <c:strRef>
              <c:f>Dados!$B$33:$B$36</c:f>
              <c:strCache>
                <c:ptCount val="4"/>
                <c:pt idx="0">
                  <c:v>&lt; 1</c:v>
                </c:pt>
                <c:pt idx="1">
                  <c:v>1 a 4</c:v>
                </c:pt>
                <c:pt idx="2">
                  <c:v>5 a 8 </c:v>
                </c:pt>
                <c:pt idx="3">
                  <c:v>&gt; 8</c:v>
                </c:pt>
              </c:strCache>
            </c:strRef>
          </c:cat>
          <c:val>
            <c:numRef>
              <c:f>Dados!$C$33:$C$36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F4-4959-95C4-F70D6CAC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usa dispositivos </a:t>
            </a:r>
            <a:r>
              <a:rPr lang="pt-PT" i="1" baseline="0"/>
              <a:t>touchscreen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F2-4A44-8A1C-A6E3A9FBA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F2-4A44-8A1C-A6E3A9FBA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F2-4A44-8A1C-A6E3A9FBA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F2-4A44-8A1C-A6E3A9FBA0A3}"/>
              </c:ext>
            </c:extLst>
          </c:dPt>
          <c:cat>
            <c:strRef>
              <c:f>Dados!$B$38:$B$41</c:f>
              <c:strCache>
                <c:ptCount val="4"/>
                <c:pt idx="0">
                  <c:v>Diariamente</c:v>
                </c:pt>
                <c:pt idx="1">
                  <c:v>Semanalmente</c:v>
                </c:pt>
                <c:pt idx="2">
                  <c:v>Mensalmente</c:v>
                </c:pt>
                <c:pt idx="3">
                  <c:v>Nunca</c:v>
                </c:pt>
              </c:strCache>
            </c:strRef>
          </c:cat>
          <c:val>
            <c:numRef>
              <c:f>Dados!$C$38:$C$41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2-4A44-8A1C-A6E3A9FB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1: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7F-4ADB-9FC5-2A8551314B7A}"/>
              </c:ext>
            </c:extLst>
          </c:dPt>
          <c:cat>
            <c:strRef>
              <c:f>Dados!$A$52:$A$53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Dados!$B$52:$B$53</c:f>
              <c:numCache>
                <c:formatCode>mm:ss.0</c:formatCode>
                <c:ptCount val="2"/>
                <c:pt idx="0">
                  <c:v>8.2696759259259268E-4</c:v>
                </c:pt>
                <c:pt idx="1">
                  <c:v>1.6078858024691359E-3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F-4ADB-9FC5-2A855131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2: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Dados!$B$51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F4-4DBD-81D5-479BE85BDDD7}"/>
              </c:ext>
            </c:extLst>
          </c:dPt>
          <c:cat>
            <c:strRef>
              <c:f>Dados!$A$57:$A$58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Dados!$B$57:$B$58</c:f>
              <c:numCache>
                <c:formatCode>mm:ss.0</c:formatCode>
                <c:ptCount val="2"/>
                <c:pt idx="0">
                  <c:v>8.2696759259259268E-4</c:v>
                </c:pt>
                <c:pt idx="1">
                  <c:v>1.0750462962962962E-3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4-4DBD-81D5-479BE85B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3: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Dados!$B$51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25-4333-8188-EE80CC8F2D87}"/>
              </c:ext>
            </c:extLst>
          </c:dPt>
          <c:cat>
            <c:strRef>
              <c:f>Dados!$A$62:$A$63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Dados!$B$62:$B$63</c:f>
              <c:numCache>
                <c:formatCode>mm:ss.0</c:formatCode>
                <c:ptCount val="2"/>
                <c:pt idx="0">
                  <c:v>8.2696759259259268E-4</c:v>
                </c:pt>
                <c:pt idx="1">
                  <c:v>1.3557716049382718E-3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5-4333-8188-EE80CC8F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1: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Dados!$C$51</c:f>
              <c:strCache>
                <c:ptCount val="1"/>
                <c:pt idx="0">
                  <c:v>Cliques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0-4926-BC15-5CB18261035C}"/>
              </c:ext>
            </c:extLst>
          </c:dPt>
          <c:cat>
            <c:strRef>
              <c:f>Dados!$A$52:$A$53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Dados!$C$52:$C$53</c:f>
              <c:numCache>
                <c:formatCode>0.0</c:formatCode>
                <c:ptCount val="2"/>
                <c:pt idx="0">
                  <c:v>28.8</c:v>
                </c:pt>
                <c:pt idx="1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0-4926-BC15-5CB18261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Tarefa 2: Cliques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Dados!$C$51</c:f>
              <c:strCache>
                <c:ptCount val="1"/>
                <c:pt idx="0">
                  <c:v>Cliques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59-4B60-A6C4-8F057C82E04A}"/>
              </c:ext>
            </c:extLst>
          </c:dPt>
          <c:cat>
            <c:strRef>
              <c:f>Dados!$A$57:$A$58</c:f>
              <c:strCache>
                <c:ptCount val="2"/>
                <c:pt idx="0">
                  <c:v>Valor de Referência</c:v>
                </c:pt>
                <c:pt idx="1">
                  <c:v>Valor Experimental</c:v>
                </c:pt>
              </c:strCache>
            </c:strRef>
          </c:cat>
          <c:val>
            <c:numRef>
              <c:f>Dados!$C$57:$C$58</c:f>
              <c:numCache>
                <c:formatCode>0.0</c:formatCode>
                <c:ptCount val="2"/>
                <c:pt idx="0">
                  <c:v>15</c:v>
                </c:pt>
                <c:pt idx="1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9-4B60-A6C4-8F057C82E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495408"/>
        <c:axId val="487584016"/>
      </c:barChart>
      <c:catAx>
        <c:axId val="516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7584016"/>
        <c:crosses val="autoZero"/>
        <c:auto val="1"/>
        <c:lblAlgn val="ctr"/>
        <c:lblOffset val="100"/>
        <c:noMultiLvlLbl val="0"/>
      </c:catAx>
      <c:valAx>
        <c:axId val="48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4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7</xdr:col>
      <xdr:colOff>71850</xdr:colOff>
      <xdr:row>14</xdr:row>
      <xdr:rowOff>43500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E75D3-3548-42E1-8020-772160DC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9525</xdr:rowOff>
    </xdr:from>
    <xdr:to>
      <xdr:col>14</xdr:col>
      <xdr:colOff>157575</xdr:colOff>
      <xdr:row>14</xdr:row>
      <xdr:rowOff>53025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1AABEB-8B9F-4861-9A1C-D3E04D36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</xdr:row>
      <xdr:rowOff>0</xdr:rowOff>
    </xdr:from>
    <xdr:to>
      <xdr:col>21</xdr:col>
      <xdr:colOff>233775</xdr:colOff>
      <xdr:row>14</xdr:row>
      <xdr:rowOff>43500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EE22B-E859-421B-97C1-FEA4FA1C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276225</xdr:colOff>
      <xdr:row>1</xdr:row>
      <xdr:rowOff>9525</xdr:rowOff>
    </xdr:from>
    <xdr:to>
      <xdr:col>28</xdr:col>
      <xdr:colOff>329025</xdr:colOff>
      <xdr:row>14</xdr:row>
      <xdr:rowOff>53025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2F382-7453-4E90-94C3-47DF08C4A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90054</xdr:colOff>
      <xdr:row>30</xdr:row>
      <xdr:rowOff>7794</xdr:rowOff>
    </xdr:from>
    <xdr:to>
      <xdr:col>7</xdr:col>
      <xdr:colOff>142854</xdr:colOff>
      <xdr:row>43</xdr:row>
      <xdr:rowOff>51294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51191A-F0A4-4175-ADE9-364469A4D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90054</xdr:colOff>
      <xdr:row>43</xdr:row>
      <xdr:rowOff>150669</xdr:rowOff>
    </xdr:from>
    <xdr:to>
      <xdr:col>7</xdr:col>
      <xdr:colOff>142854</xdr:colOff>
      <xdr:row>57</xdr:row>
      <xdr:rowOff>3669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46E16BF-1712-46C3-A99F-340995131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90054</xdr:colOff>
      <xdr:row>57</xdr:row>
      <xdr:rowOff>93519</xdr:rowOff>
    </xdr:from>
    <xdr:to>
      <xdr:col>7</xdr:col>
      <xdr:colOff>142854</xdr:colOff>
      <xdr:row>70</xdr:row>
      <xdr:rowOff>137019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64B5F97-354B-432A-BE03-F08F2DB8A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242454</xdr:colOff>
      <xdr:row>30</xdr:row>
      <xdr:rowOff>17319</xdr:rowOff>
    </xdr:from>
    <xdr:to>
      <xdr:col>14</xdr:col>
      <xdr:colOff>295254</xdr:colOff>
      <xdr:row>43</xdr:row>
      <xdr:rowOff>60819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4D8794E-BA8E-4F1D-9682-924326348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223404</xdr:colOff>
      <xdr:row>43</xdr:row>
      <xdr:rowOff>150669</xdr:rowOff>
    </xdr:from>
    <xdr:to>
      <xdr:col>14</xdr:col>
      <xdr:colOff>276204</xdr:colOff>
      <xdr:row>57</xdr:row>
      <xdr:rowOff>3669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84584CF-F7C6-44E8-8B0B-9E6FBF620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242454</xdr:colOff>
      <xdr:row>57</xdr:row>
      <xdr:rowOff>103044</xdr:rowOff>
    </xdr:from>
    <xdr:to>
      <xdr:col>14</xdr:col>
      <xdr:colOff>295254</xdr:colOff>
      <xdr:row>70</xdr:row>
      <xdr:rowOff>146544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450CE1F-9B23-49F6-AA34-7A26433AB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356754</xdr:colOff>
      <xdr:row>30</xdr:row>
      <xdr:rowOff>17319</xdr:rowOff>
    </xdr:from>
    <xdr:to>
      <xdr:col>21</xdr:col>
      <xdr:colOff>409554</xdr:colOff>
      <xdr:row>43</xdr:row>
      <xdr:rowOff>60819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F1E0E67-DBCE-4ABC-8FAD-04F84F44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337704</xdr:colOff>
      <xdr:row>43</xdr:row>
      <xdr:rowOff>150669</xdr:rowOff>
    </xdr:from>
    <xdr:to>
      <xdr:col>21</xdr:col>
      <xdr:colOff>390504</xdr:colOff>
      <xdr:row>57</xdr:row>
      <xdr:rowOff>3669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C95B91F-B719-4C73-B91F-22F09C471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375804</xdr:colOff>
      <xdr:row>57</xdr:row>
      <xdr:rowOff>103044</xdr:rowOff>
    </xdr:from>
    <xdr:to>
      <xdr:col>21</xdr:col>
      <xdr:colOff>428604</xdr:colOff>
      <xdr:row>70</xdr:row>
      <xdr:rowOff>146544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09A7503-7205-4C70-B229-CB97179B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570016</xdr:colOff>
      <xdr:row>14</xdr:row>
      <xdr:rowOff>164152</xdr:rowOff>
    </xdr:from>
    <xdr:to>
      <xdr:col>30</xdr:col>
      <xdr:colOff>268680</xdr:colOff>
      <xdr:row>29</xdr:row>
      <xdr:rowOff>49852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299AA31-4D94-488B-B3E5-07A72AAE3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2473</xdr:colOff>
      <xdr:row>15</xdr:row>
      <xdr:rowOff>9896</xdr:rowOff>
    </xdr:from>
    <xdr:to>
      <xdr:col>7</xdr:col>
      <xdr:colOff>331518</xdr:colOff>
      <xdr:row>29</xdr:row>
      <xdr:rowOff>86096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C3D42C8-25E2-4522-AC93-4D2E733A1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384834</xdr:colOff>
      <xdr:row>15</xdr:row>
      <xdr:rowOff>4453</xdr:rowOff>
    </xdr:from>
    <xdr:to>
      <xdr:col>15</xdr:col>
      <xdr:colOff>101558</xdr:colOff>
      <xdr:row>29</xdr:row>
      <xdr:rowOff>80653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48D69AC-815E-4ADF-9E25-7990F1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130381</xdr:colOff>
      <xdr:row>15</xdr:row>
      <xdr:rowOff>9896</xdr:rowOff>
    </xdr:from>
    <xdr:to>
      <xdr:col>22</xdr:col>
      <xdr:colOff>459426</xdr:colOff>
      <xdr:row>29</xdr:row>
      <xdr:rowOff>86096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C0FDCD5-76D3-4F7E-9EEB-C922D3E77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workbookViewId="0">
      <selection activeCell="G26" sqref="G26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7.85546875" customWidth="1"/>
    <col min="4" max="4" width="13.85546875" bestFit="1" customWidth="1"/>
    <col min="5" max="5" width="13.140625" style="5" bestFit="1" customWidth="1"/>
    <col min="6" max="6" width="8" style="15" bestFit="1" customWidth="1"/>
    <col min="7" max="7" width="9.5703125" style="5" customWidth="1"/>
    <col min="8" max="8" width="11" style="5" bestFit="1" customWidth="1"/>
    <col min="9" max="9" width="8" style="5" bestFit="1" customWidth="1"/>
    <col min="10" max="10" width="9.42578125" style="5" customWidth="1"/>
    <col min="11" max="11" width="14.5703125" style="5" bestFit="1" customWidth="1"/>
    <col min="12" max="12" width="7.140625" style="5" bestFit="1" customWidth="1"/>
    <col min="13" max="13" width="7.5703125" style="5" bestFit="1" customWidth="1"/>
    <col min="14" max="14" width="8.28515625" style="5" bestFit="1" customWidth="1"/>
    <col min="15" max="15" width="3" style="5" customWidth="1"/>
    <col min="16" max="24" width="3" customWidth="1"/>
    <col min="25" max="25" width="21.140625" bestFit="1" customWidth="1"/>
  </cols>
  <sheetData>
    <row r="1" spans="1:24" x14ac:dyDescent="0.25">
      <c r="F1" s="17"/>
    </row>
    <row r="2" spans="1:24" x14ac:dyDescent="0.25">
      <c r="F2" s="45" t="s">
        <v>3</v>
      </c>
      <c r="G2" s="46"/>
      <c r="H2" s="46"/>
      <c r="I2" s="45" t="s">
        <v>4</v>
      </c>
      <c r="J2" s="46"/>
      <c r="K2" s="46"/>
      <c r="L2" s="45" t="s">
        <v>8</v>
      </c>
      <c r="M2" s="46"/>
      <c r="N2" s="47"/>
      <c r="O2" s="48" t="s">
        <v>15</v>
      </c>
      <c r="P2" s="49"/>
      <c r="Q2" s="49"/>
      <c r="R2" s="49"/>
      <c r="S2" s="49"/>
      <c r="T2" s="49"/>
      <c r="U2" s="49"/>
      <c r="V2" s="49"/>
      <c r="W2" s="49"/>
      <c r="X2" s="49"/>
    </row>
    <row r="3" spans="1:24" ht="45" x14ac:dyDescent="0.25">
      <c r="A3" s="37"/>
      <c r="B3" s="31" t="s">
        <v>0</v>
      </c>
      <c r="C3" s="31" t="s">
        <v>1</v>
      </c>
      <c r="D3" s="32" t="s">
        <v>2</v>
      </c>
      <c r="E3" s="33" t="s">
        <v>31</v>
      </c>
      <c r="F3" s="34" t="s">
        <v>5</v>
      </c>
      <c r="G3" s="33" t="s">
        <v>6</v>
      </c>
      <c r="H3" s="33" t="s">
        <v>7</v>
      </c>
      <c r="I3" s="35" t="s">
        <v>5</v>
      </c>
      <c r="J3" s="33" t="s">
        <v>6</v>
      </c>
      <c r="K3" s="33" t="s">
        <v>7</v>
      </c>
      <c r="L3" s="35" t="s">
        <v>5</v>
      </c>
      <c r="M3" s="33" t="s">
        <v>6</v>
      </c>
      <c r="N3" s="33" t="s">
        <v>7</v>
      </c>
      <c r="O3" s="36">
        <v>1</v>
      </c>
      <c r="P3" s="31">
        <v>2</v>
      </c>
      <c r="Q3" s="31">
        <v>3</v>
      </c>
      <c r="R3" s="31">
        <v>4</v>
      </c>
      <c r="S3" s="31">
        <v>5</v>
      </c>
      <c r="T3" s="31">
        <v>6</v>
      </c>
      <c r="U3" s="31">
        <v>7</v>
      </c>
      <c r="V3" s="31">
        <v>8</v>
      </c>
      <c r="W3" s="31">
        <v>9</v>
      </c>
      <c r="X3" s="31">
        <v>10</v>
      </c>
    </row>
    <row r="4" spans="1:24" s="1" customFormat="1" x14ac:dyDescent="0.25">
      <c r="A4" s="22">
        <v>1</v>
      </c>
      <c r="B4" s="22">
        <v>0</v>
      </c>
      <c r="C4" s="22">
        <v>2</v>
      </c>
      <c r="D4" s="23">
        <v>1</v>
      </c>
      <c r="E4" s="24">
        <v>1</v>
      </c>
      <c r="F4" s="25">
        <v>1.2847222222222223E-3</v>
      </c>
      <c r="G4" s="26">
        <v>17</v>
      </c>
      <c r="H4" s="26">
        <v>1</v>
      </c>
      <c r="I4" s="25">
        <v>9.6064814814814808E-4</v>
      </c>
      <c r="J4" s="26">
        <v>15</v>
      </c>
      <c r="K4" s="26">
        <v>2</v>
      </c>
      <c r="L4" s="25">
        <v>7.8703703703703705E-4</v>
      </c>
      <c r="M4" s="26">
        <v>11</v>
      </c>
      <c r="N4" s="27" t="s">
        <v>14</v>
      </c>
      <c r="O4" s="28">
        <v>4</v>
      </c>
      <c r="P4" s="22">
        <v>2</v>
      </c>
      <c r="Q4" s="22">
        <v>3</v>
      </c>
      <c r="R4" s="22">
        <v>1</v>
      </c>
      <c r="S4" s="22">
        <v>3</v>
      </c>
      <c r="T4" s="22">
        <v>1</v>
      </c>
      <c r="U4" s="22">
        <v>4</v>
      </c>
      <c r="V4" s="22">
        <v>1</v>
      </c>
      <c r="W4" s="22">
        <v>3</v>
      </c>
      <c r="X4" s="22">
        <v>1</v>
      </c>
    </row>
    <row r="5" spans="1:24" s="1" customFormat="1" x14ac:dyDescent="0.25">
      <c r="A5" s="1">
        <v>2</v>
      </c>
      <c r="B5" s="1">
        <v>0</v>
      </c>
      <c r="C5" s="1">
        <v>2</v>
      </c>
      <c r="D5" s="13">
        <v>2</v>
      </c>
      <c r="E5" s="16">
        <v>1</v>
      </c>
      <c r="F5" s="9">
        <v>1.4247685185185186E-3</v>
      </c>
      <c r="G5" s="6">
        <v>32</v>
      </c>
      <c r="H5" s="6">
        <v>2</v>
      </c>
      <c r="I5" s="9">
        <v>1.0196759259259258E-3</v>
      </c>
      <c r="J5" s="6">
        <v>14</v>
      </c>
      <c r="K5" s="6">
        <v>1</v>
      </c>
      <c r="L5" s="9">
        <v>3.472222222222222E-3</v>
      </c>
      <c r="M5" s="6">
        <v>13</v>
      </c>
      <c r="N5" s="6">
        <v>4</v>
      </c>
      <c r="O5" s="4">
        <v>5</v>
      </c>
      <c r="P5" s="1">
        <v>2</v>
      </c>
      <c r="Q5" s="1">
        <v>4</v>
      </c>
      <c r="R5" s="1">
        <v>1</v>
      </c>
      <c r="S5" s="1">
        <v>4</v>
      </c>
      <c r="T5" s="1">
        <v>1</v>
      </c>
      <c r="U5" s="1">
        <v>3</v>
      </c>
      <c r="V5" s="1">
        <v>3</v>
      </c>
      <c r="W5" s="1">
        <v>4</v>
      </c>
      <c r="X5" s="1">
        <v>1</v>
      </c>
    </row>
    <row r="6" spans="1:24" s="1" customFormat="1" x14ac:dyDescent="0.25">
      <c r="A6" s="22">
        <v>3</v>
      </c>
      <c r="B6" s="22">
        <v>0</v>
      </c>
      <c r="C6" s="22">
        <v>2</v>
      </c>
      <c r="D6" s="23">
        <v>1</v>
      </c>
      <c r="E6" s="24">
        <v>1</v>
      </c>
      <c r="F6" s="25">
        <v>2.2523148148148146E-3</v>
      </c>
      <c r="G6" s="26">
        <v>31</v>
      </c>
      <c r="H6" s="26">
        <v>2</v>
      </c>
      <c r="I6" s="25">
        <v>1.0682870370370371E-3</v>
      </c>
      <c r="J6" s="26">
        <v>17</v>
      </c>
      <c r="K6" s="26">
        <v>0</v>
      </c>
      <c r="L6" s="25">
        <v>7.8703703703703705E-4</v>
      </c>
      <c r="M6" s="26">
        <v>22</v>
      </c>
      <c r="N6" s="26">
        <v>2</v>
      </c>
      <c r="O6" s="28">
        <v>4</v>
      </c>
      <c r="P6" s="22">
        <v>2</v>
      </c>
      <c r="Q6" s="22">
        <v>5</v>
      </c>
      <c r="R6" s="22">
        <v>3</v>
      </c>
      <c r="S6" s="22">
        <v>3</v>
      </c>
      <c r="T6" s="22">
        <v>3</v>
      </c>
      <c r="U6" s="22">
        <v>5</v>
      </c>
      <c r="V6" s="22">
        <v>2</v>
      </c>
      <c r="W6" s="22">
        <v>3</v>
      </c>
      <c r="X6" s="22">
        <v>1</v>
      </c>
    </row>
    <row r="7" spans="1:24" s="1" customFormat="1" x14ac:dyDescent="0.25">
      <c r="A7" s="1">
        <v>4</v>
      </c>
      <c r="B7" s="1">
        <v>1</v>
      </c>
      <c r="C7" s="1">
        <v>2</v>
      </c>
      <c r="D7" s="13">
        <v>2</v>
      </c>
      <c r="E7" s="16">
        <v>1</v>
      </c>
      <c r="F7" s="9">
        <v>1.5046296296296294E-3</v>
      </c>
      <c r="G7" s="6">
        <v>36</v>
      </c>
      <c r="H7" s="6">
        <v>3</v>
      </c>
      <c r="I7" s="9">
        <v>8.7268518518518511E-4</v>
      </c>
      <c r="J7" s="6">
        <v>15</v>
      </c>
      <c r="K7" s="6">
        <v>0</v>
      </c>
      <c r="L7" s="9">
        <v>5.8912037037037038E-4</v>
      </c>
      <c r="M7" s="6">
        <v>17</v>
      </c>
      <c r="N7" s="6">
        <v>1</v>
      </c>
      <c r="O7" s="4">
        <v>5</v>
      </c>
      <c r="P7" s="1">
        <v>1</v>
      </c>
      <c r="Q7" s="1">
        <v>5</v>
      </c>
      <c r="R7" s="1">
        <v>1</v>
      </c>
      <c r="S7" s="1">
        <v>5</v>
      </c>
      <c r="T7" s="1">
        <v>1</v>
      </c>
      <c r="U7" s="1">
        <v>5</v>
      </c>
      <c r="V7" s="1">
        <v>1</v>
      </c>
      <c r="W7" s="1">
        <v>5</v>
      </c>
      <c r="X7" s="1">
        <v>1</v>
      </c>
    </row>
    <row r="8" spans="1:24" s="1" customFormat="1" x14ac:dyDescent="0.25">
      <c r="A8" s="22">
        <v>5</v>
      </c>
      <c r="B8" s="22">
        <v>1</v>
      </c>
      <c r="C8" s="22">
        <v>2</v>
      </c>
      <c r="D8" s="23">
        <v>2</v>
      </c>
      <c r="E8" s="24">
        <v>1</v>
      </c>
      <c r="F8" s="25">
        <v>1.4849537037037036E-3</v>
      </c>
      <c r="G8" s="26">
        <v>28</v>
      </c>
      <c r="H8" s="26">
        <v>1</v>
      </c>
      <c r="I8" s="25">
        <v>5.7638888888888887E-4</v>
      </c>
      <c r="J8" s="26">
        <v>14</v>
      </c>
      <c r="K8" s="26">
        <v>0</v>
      </c>
      <c r="L8" s="25">
        <v>4.1435185185185178E-4</v>
      </c>
      <c r="M8" s="26">
        <v>10</v>
      </c>
      <c r="N8" s="26">
        <v>0</v>
      </c>
      <c r="O8" s="28">
        <v>4</v>
      </c>
      <c r="P8" s="22">
        <v>2</v>
      </c>
      <c r="Q8" s="22">
        <v>4</v>
      </c>
      <c r="R8" s="22">
        <v>1</v>
      </c>
      <c r="S8" s="22">
        <v>5</v>
      </c>
      <c r="T8" s="22">
        <v>1</v>
      </c>
      <c r="U8" s="22">
        <v>4</v>
      </c>
      <c r="V8" s="22">
        <v>3</v>
      </c>
      <c r="W8" s="22">
        <v>5</v>
      </c>
      <c r="X8" s="22">
        <v>1</v>
      </c>
    </row>
    <row r="9" spans="1:24" x14ac:dyDescent="0.25">
      <c r="A9" s="1">
        <v>6</v>
      </c>
      <c r="B9" s="1">
        <v>1</v>
      </c>
      <c r="C9" s="1">
        <v>5</v>
      </c>
      <c r="D9" s="13">
        <v>2</v>
      </c>
      <c r="E9" s="16">
        <v>1</v>
      </c>
      <c r="F9" s="10">
        <v>2.4153935185185185E-3</v>
      </c>
      <c r="G9" s="6">
        <v>34</v>
      </c>
      <c r="H9" s="6">
        <v>0</v>
      </c>
      <c r="I9" s="9">
        <v>1.4300925925925928E-3</v>
      </c>
      <c r="J9" s="6">
        <v>15</v>
      </c>
      <c r="K9" s="6">
        <v>1</v>
      </c>
      <c r="L9" s="9">
        <v>3.472222222222222E-3</v>
      </c>
      <c r="M9" s="6">
        <v>21</v>
      </c>
      <c r="N9" s="8">
        <v>4</v>
      </c>
      <c r="O9" s="3">
        <v>2</v>
      </c>
      <c r="P9" s="1">
        <v>4</v>
      </c>
      <c r="Q9" s="1">
        <v>2</v>
      </c>
      <c r="R9" s="1">
        <v>2</v>
      </c>
      <c r="S9" s="1">
        <v>3</v>
      </c>
      <c r="T9" s="1">
        <v>2</v>
      </c>
      <c r="U9" s="1">
        <v>2</v>
      </c>
      <c r="V9" s="1">
        <v>2</v>
      </c>
      <c r="W9" s="1">
        <v>4</v>
      </c>
      <c r="X9" s="1">
        <v>2</v>
      </c>
    </row>
    <row r="10" spans="1:24" x14ac:dyDescent="0.25">
      <c r="A10" s="22">
        <v>7</v>
      </c>
      <c r="B10" s="22">
        <v>0</v>
      </c>
      <c r="C10" s="22">
        <v>5</v>
      </c>
      <c r="D10" s="23">
        <v>2</v>
      </c>
      <c r="E10" s="24">
        <v>1</v>
      </c>
      <c r="F10" s="25">
        <v>2.3265046296296293E-3</v>
      </c>
      <c r="G10" s="26">
        <v>45</v>
      </c>
      <c r="H10" s="26">
        <v>2</v>
      </c>
      <c r="I10" s="25">
        <v>1.7315972222222223E-3</v>
      </c>
      <c r="J10" s="26">
        <v>23</v>
      </c>
      <c r="K10" s="26">
        <v>1</v>
      </c>
      <c r="L10" s="25">
        <v>1.7163194444444441E-3</v>
      </c>
      <c r="M10" s="26">
        <v>31</v>
      </c>
      <c r="N10" s="27">
        <v>3</v>
      </c>
      <c r="O10" s="29">
        <v>3</v>
      </c>
      <c r="P10" s="30">
        <v>5</v>
      </c>
      <c r="Q10" s="30">
        <v>2</v>
      </c>
      <c r="R10" s="30">
        <v>1</v>
      </c>
      <c r="S10" s="30">
        <v>5</v>
      </c>
      <c r="T10" s="30">
        <v>4</v>
      </c>
      <c r="U10" s="30">
        <v>5</v>
      </c>
      <c r="V10" s="30">
        <v>5</v>
      </c>
      <c r="W10" s="30">
        <v>4</v>
      </c>
      <c r="X10" s="30">
        <v>1</v>
      </c>
    </row>
    <row r="11" spans="1:24" x14ac:dyDescent="0.25">
      <c r="A11" s="1">
        <v>8</v>
      </c>
      <c r="B11" s="1">
        <v>0</v>
      </c>
      <c r="C11" s="1">
        <v>2</v>
      </c>
      <c r="D11" s="13">
        <v>1</v>
      </c>
      <c r="E11" s="16">
        <v>1</v>
      </c>
      <c r="F11" s="9">
        <v>9.8379629629629642E-4</v>
      </c>
      <c r="G11" s="39">
        <v>22</v>
      </c>
      <c r="H11" s="39">
        <v>0</v>
      </c>
      <c r="I11" s="9">
        <v>9.1747685185185172E-4</v>
      </c>
      <c r="J11" s="39">
        <v>14</v>
      </c>
      <c r="K11" s="39">
        <v>1</v>
      </c>
      <c r="L11" s="9">
        <v>7.4988425925925928E-4</v>
      </c>
      <c r="M11" s="39">
        <v>14</v>
      </c>
      <c r="N11" s="39">
        <v>1</v>
      </c>
      <c r="O11" s="38">
        <v>3</v>
      </c>
      <c r="P11" s="1">
        <v>1</v>
      </c>
      <c r="Q11" s="1">
        <v>4</v>
      </c>
      <c r="R11" s="1">
        <v>2</v>
      </c>
      <c r="S11" s="1">
        <v>4</v>
      </c>
      <c r="T11" s="1">
        <v>1</v>
      </c>
      <c r="U11" s="1">
        <v>4</v>
      </c>
      <c r="V11" s="1">
        <v>1</v>
      </c>
      <c r="W11" s="1">
        <v>4</v>
      </c>
      <c r="X11" s="1">
        <v>1</v>
      </c>
    </row>
    <row r="12" spans="1:24" x14ac:dyDescent="0.25">
      <c r="A12" s="22">
        <v>9</v>
      </c>
      <c r="B12" s="22">
        <v>1</v>
      </c>
      <c r="C12" s="22">
        <v>2</v>
      </c>
      <c r="D12" s="23">
        <v>1</v>
      </c>
      <c r="E12" s="24">
        <v>1</v>
      </c>
      <c r="F12" s="25">
        <v>1.0877314814814814E-3</v>
      </c>
      <c r="G12" s="26">
        <v>20</v>
      </c>
      <c r="H12" s="26">
        <v>0</v>
      </c>
      <c r="I12" s="25">
        <v>1.2523148148148148E-3</v>
      </c>
      <c r="J12" s="26">
        <v>15</v>
      </c>
      <c r="K12" s="26">
        <v>0</v>
      </c>
      <c r="L12" s="25">
        <v>6.5011574074074071E-4</v>
      </c>
      <c r="M12" s="26">
        <v>10</v>
      </c>
      <c r="N12" s="26">
        <v>0</v>
      </c>
      <c r="O12" s="28">
        <v>4</v>
      </c>
      <c r="P12" s="22">
        <v>3</v>
      </c>
      <c r="Q12" s="22">
        <v>3</v>
      </c>
      <c r="R12" s="22">
        <v>2</v>
      </c>
      <c r="S12" s="22">
        <v>4</v>
      </c>
      <c r="T12" s="22">
        <v>2</v>
      </c>
      <c r="U12" s="22">
        <v>3</v>
      </c>
      <c r="V12" s="22">
        <v>2</v>
      </c>
      <c r="W12" s="22">
        <v>4</v>
      </c>
      <c r="X12" s="22">
        <v>3</v>
      </c>
    </row>
    <row r="13" spans="1:24" x14ac:dyDescent="0.25">
      <c r="A13" s="1">
        <v>10</v>
      </c>
      <c r="B13" s="1">
        <v>0</v>
      </c>
      <c r="C13" s="1">
        <v>4</v>
      </c>
      <c r="D13" s="13">
        <v>2</v>
      </c>
      <c r="E13" s="16">
        <v>1</v>
      </c>
      <c r="F13" s="9">
        <v>1.5879629629629629E-3</v>
      </c>
      <c r="G13" s="39">
        <v>13</v>
      </c>
      <c r="H13" s="39">
        <v>1</v>
      </c>
      <c r="I13" s="9">
        <v>1.6840277777777776E-3</v>
      </c>
      <c r="J13" s="39">
        <v>10</v>
      </c>
      <c r="K13" s="39">
        <v>1</v>
      </c>
      <c r="L13" s="9">
        <v>1.0520833333333335E-3</v>
      </c>
      <c r="M13" s="39">
        <v>8</v>
      </c>
      <c r="N13" s="39">
        <v>3</v>
      </c>
      <c r="O13" s="38">
        <v>5</v>
      </c>
      <c r="P13" s="1">
        <v>1</v>
      </c>
      <c r="Q13" s="1">
        <v>5</v>
      </c>
      <c r="R13" s="1">
        <v>1</v>
      </c>
      <c r="S13" s="1">
        <v>5</v>
      </c>
      <c r="T13" s="1">
        <v>2</v>
      </c>
      <c r="U13" s="1">
        <v>5</v>
      </c>
      <c r="V13" s="1">
        <v>1</v>
      </c>
      <c r="W13" s="1">
        <v>5</v>
      </c>
      <c r="X13" s="1">
        <v>1</v>
      </c>
    </row>
    <row r="14" spans="1:24" x14ac:dyDescent="0.25">
      <c r="A14" s="22">
        <v>11</v>
      </c>
      <c r="B14" s="22">
        <v>1</v>
      </c>
      <c r="C14" s="22">
        <v>4</v>
      </c>
      <c r="D14" s="23">
        <v>1</v>
      </c>
      <c r="E14" s="24">
        <v>1</v>
      </c>
      <c r="F14" s="25">
        <v>1.6331018518518517E-3</v>
      </c>
      <c r="G14" s="26">
        <v>22</v>
      </c>
      <c r="H14" s="26">
        <v>2</v>
      </c>
      <c r="I14" s="25">
        <v>1.4027777777777777E-3</v>
      </c>
      <c r="J14" s="26">
        <v>15</v>
      </c>
      <c r="K14" s="26">
        <v>3</v>
      </c>
      <c r="L14" s="25">
        <v>1.1608796296296295E-3</v>
      </c>
      <c r="M14" s="26">
        <v>13</v>
      </c>
      <c r="N14" s="26">
        <v>2</v>
      </c>
      <c r="O14" s="28">
        <v>5</v>
      </c>
      <c r="P14" s="22">
        <v>1</v>
      </c>
      <c r="Q14" s="22">
        <v>4</v>
      </c>
      <c r="R14" s="22">
        <v>1</v>
      </c>
      <c r="S14" s="22">
        <v>4</v>
      </c>
      <c r="T14" s="22">
        <v>1</v>
      </c>
      <c r="U14" s="22">
        <v>5</v>
      </c>
      <c r="V14" s="22">
        <v>1</v>
      </c>
      <c r="W14" s="22">
        <v>3</v>
      </c>
      <c r="X14" s="22">
        <v>2</v>
      </c>
    </row>
    <row r="15" spans="1:24" x14ac:dyDescent="0.25">
      <c r="A15" s="1">
        <v>12</v>
      </c>
      <c r="B15" s="1">
        <v>0</v>
      </c>
      <c r="C15" s="1">
        <v>2</v>
      </c>
      <c r="D15" s="13">
        <v>3</v>
      </c>
      <c r="E15" s="16">
        <v>1</v>
      </c>
      <c r="F15" s="9">
        <v>1.9076388888888886E-3</v>
      </c>
      <c r="G15" s="39">
        <v>50</v>
      </c>
      <c r="H15" s="39">
        <v>10</v>
      </c>
      <c r="I15" s="9">
        <v>9.6064814814814808E-4</v>
      </c>
      <c r="J15" s="39">
        <v>23</v>
      </c>
      <c r="K15" s="39">
        <v>2</v>
      </c>
      <c r="L15" s="9">
        <v>3.4027777777777772E-4</v>
      </c>
      <c r="M15" s="39">
        <v>12</v>
      </c>
      <c r="N15" s="39">
        <v>0</v>
      </c>
      <c r="O15" s="38">
        <v>1</v>
      </c>
      <c r="P15" s="1">
        <v>3</v>
      </c>
      <c r="Q15" s="1">
        <v>3</v>
      </c>
      <c r="R15" s="1">
        <v>1</v>
      </c>
      <c r="S15" s="1">
        <v>3</v>
      </c>
      <c r="T15" s="1">
        <v>2</v>
      </c>
      <c r="U15" s="1">
        <v>3</v>
      </c>
      <c r="V15" s="1">
        <v>3</v>
      </c>
      <c r="W15" s="1">
        <v>3</v>
      </c>
      <c r="X15" s="1">
        <v>1</v>
      </c>
    </row>
    <row r="16" spans="1:24" x14ac:dyDescent="0.25">
      <c r="A16" s="22">
        <v>13</v>
      </c>
      <c r="B16" s="22">
        <v>1</v>
      </c>
      <c r="C16" s="22">
        <v>3</v>
      </c>
      <c r="D16" s="23">
        <v>1</v>
      </c>
      <c r="E16" s="24">
        <v>1</v>
      </c>
      <c r="F16" s="25">
        <v>1.8414351851851853E-3</v>
      </c>
      <c r="G16" s="26">
        <v>16</v>
      </c>
      <c r="H16" s="26">
        <v>0</v>
      </c>
      <c r="I16" s="25">
        <v>6.8750000000000007E-4</v>
      </c>
      <c r="J16" s="26">
        <v>19</v>
      </c>
      <c r="K16" s="26">
        <v>1</v>
      </c>
      <c r="L16" s="25">
        <v>3.6111111111111114E-3</v>
      </c>
      <c r="M16" s="26">
        <v>15</v>
      </c>
      <c r="N16" s="26">
        <v>0</v>
      </c>
      <c r="O16" s="28">
        <v>4</v>
      </c>
      <c r="P16" s="22">
        <v>1</v>
      </c>
      <c r="Q16" s="22">
        <v>4</v>
      </c>
      <c r="R16" s="22">
        <v>1</v>
      </c>
      <c r="S16" s="22">
        <v>5</v>
      </c>
      <c r="T16" s="22">
        <v>1</v>
      </c>
      <c r="U16" s="22">
        <v>4</v>
      </c>
      <c r="V16" s="22">
        <v>1</v>
      </c>
      <c r="W16" s="22">
        <v>4</v>
      </c>
      <c r="X16" s="22">
        <v>1</v>
      </c>
    </row>
    <row r="17" spans="1:25" x14ac:dyDescent="0.25">
      <c r="A17" s="1">
        <v>14</v>
      </c>
      <c r="B17" s="1">
        <v>0</v>
      </c>
      <c r="C17" s="1">
        <v>2</v>
      </c>
      <c r="D17" s="13">
        <v>2</v>
      </c>
      <c r="E17" s="16">
        <v>1</v>
      </c>
      <c r="F17" s="9">
        <v>8.284722222222222E-4</v>
      </c>
      <c r="G17" s="39">
        <v>19</v>
      </c>
      <c r="H17" s="39">
        <v>0</v>
      </c>
      <c r="I17" s="9">
        <v>5.0578703703703712E-4</v>
      </c>
      <c r="J17" s="39">
        <v>16</v>
      </c>
      <c r="K17" s="39">
        <v>0</v>
      </c>
      <c r="L17" s="9">
        <v>8.787037037037037E-4</v>
      </c>
      <c r="M17" s="39">
        <v>8</v>
      </c>
      <c r="N17" s="39">
        <v>0</v>
      </c>
      <c r="O17" s="38">
        <v>3</v>
      </c>
      <c r="P17" s="1">
        <v>2</v>
      </c>
      <c r="Q17" s="1">
        <v>2</v>
      </c>
      <c r="R17" s="1">
        <v>1</v>
      </c>
      <c r="S17" s="1">
        <v>4</v>
      </c>
      <c r="T17" s="1">
        <v>3</v>
      </c>
      <c r="U17" s="1">
        <v>3</v>
      </c>
      <c r="V17" s="1">
        <v>4</v>
      </c>
      <c r="W17" s="1">
        <v>3</v>
      </c>
      <c r="X17" s="1">
        <v>1</v>
      </c>
    </row>
    <row r="18" spans="1:25" x14ac:dyDescent="0.25">
      <c r="A18" s="22">
        <v>15</v>
      </c>
      <c r="B18" s="22">
        <v>0</v>
      </c>
      <c r="C18" s="22">
        <v>2</v>
      </c>
      <c r="D18" s="23">
        <v>2</v>
      </c>
      <c r="E18" s="24">
        <v>1</v>
      </c>
      <c r="F18" s="25">
        <v>1.554861111111111E-3</v>
      </c>
      <c r="G18" s="26">
        <v>26</v>
      </c>
      <c r="H18" s="26">
        <v>0</v>
      </c>
      <c r="I18" s="25">
        <v>1.0557870370370372E-3</v>
      </c>
      <c r="J18" s="26">
        <v>21</v>
      </c>
      <c r="K18" s="26">
        <v>0</v>
      </c>
      <c r="L18" s="25">
        <v>6.5520833333333327E-4</v>
      </c>
      <c r="M18" s="26">
        <v>15</v>
      </c>
      <c r="N18" s="26">
        <v>0</v>
      </c>
      <c r="O18" s="28">
        <v>3</v>
      </c>
      <c r="P18" s="22">
        <v>2</v>
      </c>
      <c r="Q18" s="22">
        <v>3</v>
      </c>
      <c r="R18" s="22">
        <v>1</v>
      </c>
      <c r="S18" s="22">
        <v>4</v>
      </c>
      <c r="T18" s="22">
        <v>3</v>
      </c>
      <c r="U18" s="22">
        <v>3</v>
      </c>
      <c r="V18" s="22">
        <v>4</v>
      </c>
      <c r="W18" s="22">
        <v>3</v>
      </c>
      <c r="X18" s="22">
        <v>5</v>
      </c>
    </row>
    <row r="19" spans="1:25" s="1" customFormat="1" x14ac:dyDescent="0.25">
      <c r="B19" s="1">
        <f>AVERAGE(B4:B18)</f>
        <v>0.4</v>
      </c>
      <c r="E19" s="16"/>
      <c r="F19" s="19">
        <f t="shared" ref="F19:O19" si="0">AVERAGE(F4:F18)</f>
        <v>1.6078858024691359E-3</v>
      </c>
      <c r="G19" s="20">
        <f t="shared" si="0"/>
        <v>27.4</v>
      </c>
      <c r="H19" s="20">
        <f t="shared" si="0"/>
        <v>1.6</v>
      </c>
      <c r="I19" s="19">
        <f t="shared" si="0"/>
        <v>1.0750462962962962E-3</v>
      </c>
      <c r="J19" s="20">
        <f t="shared" si="0"/>
        <v>16.399999999999999</v>
      </c>
      <c r="K19" s="20">
        <f t="shared" si="0"/>
        <v>0.8666666666666667</v>
      </c>
      <c r="L19" s="19">
        <f t="shared" si="0"/>
        <v>1.3557716049382718E-3</v>
      </c>
      <c r="M19" s="20">
        <f t="shared" si="0"/>
        <v>14.666666666666666</v>
      </c>
      <c r="N19" s="20">
        <f t="shared" si="0"/>
        <v>1.4285714285714286</v>
      </c>
      <c r="O19" s="20">
        <f t="shared" si="0"/>
        <v>3.6666666666666665</v>
      </c>
      <c r="P19" s="20">
        <f t="shared" ref="P19:X19" si="1">AVERAGE(P4:P18)</f>
        <v>2.1333333333333333</v>
      </c>
      <c r="Q19" s="20">
        <f t="shared" si="1"/>
        <v>3.5333333333333332</v>
      </c>
      <c r="R19" s="20">
        <f t="shared" si="1"/>
        <v>1.3333333333333333</v>
      </c>
      <c r="S19" s="20">
        <f t="shared" si="1"/>
        <v>4.0666666666666664</v>
      </c>
      <c r="T19" s="20">
        <f t="shared" si="1"/>
        <v>1.8666666666666667</v>
      </c>
      <c r="U19" s="20">
        <f t="shared" si="1"/>
        <v>3.8666666666666667</v>
      </c>
      <c r="V19" s="20">
        <f t="shared" si="1"/>
        <v>2.2666666666666666</v>
      </c>
      <c r="W19" s="20">
        <f t="shared" si="1"/>
        <v>3.8</v>
      </c>
      <c r="X19" s="20">
        <f t="shared" si="1"/>
        <v>1.5333333333333334</v>
      </c>
      <c r="Y19" s="1" t="s">
        <v>16</v>
      </c>
    </row>
    <row r="20" spans="1:25" x14ac:dyDescent="0.25">
      <c r="B20" s="1"/>
      <c r="C20" s="1"/>
      <c r="D20" s="1"/>
      <c r="E20" s="44"/>
      <c r="F20" s="19">
        <f>STDEVP(F4:F19)</f>
        <v>4.4464077014394574E-4</v>
      </c>
      <c r="G20" s="43">
        <f>STDEVP(G4:G19)</f>
        <v>10.011243678984151</v>
      </c>
      <c r="H20" s="43">
        <f>STDEVP(H4:H19)</f>
        <v>2.3664319132398464</v>
      </c>
      <c r="I20" s="19">
        <f>STDEVP(I4:I19)</f>
        <v>3.4325186083934288E-4</v>
      </c>
      <c r="J20" s="43">
        <f>STDEVP(J4:J19)</f>
        <v>3.387476937190868</v>
      </c>
      <c r="K20" s="43">
        <f>STDEVP(K4:K19)</f>
        <v>0.85634883857767519</v>
      </c>
      <c r="L20" s="19">
        <f>STDEVP(L4:L19)</f>
        <v>1.0909024436071494E-3</v>
      </c>
      <c r="M20" s="43">
        <f>STDEVP(M4:M19)</f>
        <v>5.7300378125570317</v>
      </c>
      <c r="N20" s="43">
        <f>STDEVP(N4:N19)</f>
        <v>1.4474937289114918</v>
      </c>
      <c r="O20" s="43">
        <f>STDEVP(O4:O19)</f>
        <v>1.0992421631894109</v>
      </c>
      <c r="P20" s="43">
        <f>STDEVP(P4:P19)</f>
        <v>1.1105554165971787</v>
      </c>
      <c r="Q20" s="43">
        <f>STDEVP(Q4:Q19)</f>
        <v>0.9916316520429016</v>
      </c>
      <c r="R20" s="43">
        <f>STDEVP(R4:R19)</f>
        <v>0.57735026918962584</v>
      </c>
      <c r="S20" s="43">
        <f>STDEVP(S4:S19)</f>
        <v>0.74721705904866331</v>
      </c>
      <c r="T20" s="43">
        <f>STDEVP(T4:T19)</f>
        <v>0.92646280731248642</v>
      </c>
      <c r="U20" s="43">
        <f>STDEVP(U4:U19)</f>
        <v>0.92646280731248698</v>
      </c>
      <c r="V20" s="43">
        <f>STDEVP(V4:V19)</f>
        <v>1.248332220738267</v>
      </c>
      <c r="W20" s="43">
        <f>STDEVP(W4:W19)</f>
        <v>0.72456883730947219</v>
      </c>
      <c r="X20" s="43">
        <f>STDEVP(X4:X19)</f>
        <v>1.052774113156917</v>
      </c>
      <c r="Y20" t="s">
        <v>17</v>
      </c>
    </row>
    <row r="21" spans="1:25" x14ac:dyDescent="0.25">
      <c r="E21" s="15"/>
      <c r="F21" s="11">
        <f>_xlfn.CONFIDENCE.NORM(0.05,F20,15)</f>
        <v>2.2501514146547379E-4</v>
      </c>
      <c r="G21" s="5">
        <f>_xlfn.CONFIDENCE.NORM(0.05,G20,15)</f>
        <v>5.0662952296135089</v>
      </c>
      <c r="H21" s="5">
        <f>_xlfn.CONFIDENCE.NORM(0.05,H20,15)</f>
        <v>1.1975577758056071</v>
      </c>
      <c r="I21" s="11">
        <f>_xlfn.CONFIDENCE.NORM(0.05,I20,15)</f>
        <v>1.7370621681868622E-4</v>
      </c>
      <c r="J21" s="5">
        <f>_xlfn.CONFIDENCE.NORM(0.05,J20,15)</f>
        <v>1.7142683564223573</v>
      </c>
      <c r="K21" s="5">
        <f>_xlfn.CONFIDENCE.NORM(0.05,K20,15)</f>
        <v>0.43336434262195256</v>
      </c>
      <c r="L21" s="11">
        <f>_xlfn.CONFIDENCE.NORM(0.05,L20,15)</f>
        <v>5.5206266306579734E-4</v>
      </c>
      <c r="M21" s="5">
        <f>_xlfn.CONFIDENCE.NORM(0.05,M20,15)</f>
        <v>2.8997459422752176</v>
      </c>
      <c r="N21" s="5">
        <f>_xlfn.CONFIDENCE.NORM(0.05,N20,15)</f>
        <v>0.73251943602913971</v>
      </c>
      <c r="Y21" t="s">
        <v>33</v>
      </c>
    </row>
    <row r="22" spans="1:25" x14ac:dyDescent="0.25">
      <c r="E22" s="15"/>
    </row>
    <row r="23" spans="1:25" x14ac:dyDescent="0.25">
      <c r="B23" t="s">
        <v>9</v>
      </c>
      <c r="C23">
        <f>COUNTIF(B4:B18,0)</f>
        <v>9</v>
      </c>
      <c r="E23" s="51" t="s">
        <v>0</v>
      </c>
      <c r="F23" s="51"/>
      <c r="G23" s="52" t="s">
        <v>1</v>
      </c>
      <c r="H23" s="52"/>
      <c r="I23" s="50" t="s">
        <v>2</v>
      </c>
      <c r="J23" s="50"/>
      <c r="K23" s="50" t="s">
        <v>23</v>
      </c>
      <c r="L23" s="50"/>
    </row>
    <row r="24" spans="1:25" x14ac:dyDescent="0.25">
      <c r="B24" t="s">
        <v>10</v>
      </c>
      <c r="C24">
        <f>COUNTIF(B4:B18,1)</f>
        <v>6</v>
      </c>
      <c r="E24" s="14" t="s">
        <v>9</v>
      </c>
      <c r="F24" s="16">
        <v>0</v>
      </c>
      <c r="G24" s="6" t="s">
        <v>24</v>
      </c>
      <c r="H24" s="6">
        <v>1</v>
      </c>
      <c r="I24" s="1" t="s">
        <v>11</v>
      </c>
      <c r="J24" s="6">
        <v>1</v>
      </c>
      <c r="K24" s="6" t="s">
        <v>13</v>
      </c>
      <c r="L24" s="6">
        <v>1</v>
      </c>
    </row>
    <row r="25" spans="1:25" x14ac:dyDescent="0.25">
      <c r="E25" s="6" t="s">
        <v>10</v>
      </c>
      <c r="F25" s="16">
        <v>1</v>
      </c>
      <c r="G25" s="6" t="s">
        <v>26</v>
      </c>
      <c r="H25" s="6">
        <v>2</v>
      </c>
      <c r="I25" s="1" t="s">
        <v>12</v>
      </c>
      <c r="J25" s="6">
        <v>2</v>
      </c>
      <c r="K25" s="6" t="s">
        <v>20</v>
      </c>
      <c r="L25" s="6">
        <v>2</v>
      </c>
    </row>
    <row r="26" spans="1:25" x14ac:dyDescent="0.25">
      <c r="B26" s="6" t="s">
        <v>24</v>
      </c>
      <c r="C26">
        <f>COUNTIF(C4:C18,1)</f>
        <v>0</v>
      </c>
      <c r="E26" s="6"/>
      <c r="F26" s="14"/>
      <c r="G26" s="6" t="s">
        <v>25</v>
      </c>
      <c r="H26" s="6">
        <v>3</v>
      </c>
      <c r="I26" s="1" t="s">
        <v>18</v>
      </c>
      <c r="J26" s="6">
        <v>3</v>
      </c>
      <c r="K26" s="6" t="s">
        <v>21</v>
      </c>
      <c r="L26" s="6">
        <v>3</v>
      </c>
    </row>
    <row r="27" spans="1:25" x14ac:dyDescent="0.25">
      <c r="B27" s="6" t="s">
        <v>26</v>
      </c>
      <c r="C27">
        <f>COUNTIF(C4:C18,2)</f>
        <v>10</v>
      </c>
      <c r="E27" s="6"/>
      <c r="F27" s="14"/>
      <c r="G27" s="12" t="s">
        <v>27</v>
      </c>
      <c r="H27" s="12">
        <v>4</v>
      </c>
      <c r="I27" s="1" t="s">
        <v>19</v>
      </c>
      <c r="J27" s="12">
        <v>4</v>
      </c>
      <c r="K27" s="12" t="s">
        <v>22</v>
      </c>
      <c r="L27" s="12">
        <v>4</v>
      </c>
    </row>
    <row r="28" spans="1:25" x14ac:dyDescent="0.25">
      <c r="B28" s="6" t="s">
        <v>25</v>
      </c>
      <c r="C28">
        <f>COUNTIF(C4:C18,3)</f>
        <v>1</v>
      </c>
      <c r="E28" s="6"/>
      <c r="F28" s="14"/>
      <c r="G28" s="12" t="s">
        <v>28</v>
      </c>
      <c r="H28" s="12">
        <v>5</v>
      </c>
      <c r="I28" s="6"/>
      <c r="J28" s="6"/>
      <c r="K28" s="6"/>
      <c r="L28" s="6"/>
    </row>
    <row r="29" spans="1:25" x14ac:dyDescent="0.25">
      <c r="B29" s="12" t="s">
        <v>27</v>
      </c>
      <c r="C29">
        <f>COUNTIF(C4:C18,4)</f>
        <v>2</v>
      </c>
      <c r="E29" s="6"/>
      <c r="F29" s="14"/>
      <c r="G29" s="12" t="s">
        <v>29</v>
      </c>
      <c r="H29" s="12">
        <v>6</v>
      </c>
      <c r="I29" s="6"/>
      <c r="J29" s="6"/>
      <c r="K29" s="6"/>
      <c r="L29" s="6"/>
    </row>
    <row r="30" spans="1:25" x14ac:dyDescent="0.25">
      <c r="B30" s="12" t="s">
        <v>28</v>
      </c>
      <c r="C30">
        <f>COUNTIF(C4:C18,5)</f>
        <v>2</v>
      </c>
      <c r="E30" s="15"/>
    </row>
    <row r="31" spans="1:25" x14ac:dyDescent="0.25">
      <c r="B31" s="12" t="s">
        <v>29</v>
      </c>
      <c r="C31">
        <f>COUNTIF(C4:C18,6)</f>
        <v>0</v>
      </c>
      <c r="E31" s="15"/>
    </row>
    <row r="32" spans="1:25" x14ac:dyDescent="0.25">
      <c r="E32" s="15"/>
      <c r="G32" s="5">
        <v>27</v>
      </c>
    </row>
    <row r="33" spans="1:10" x14ac:dyDescent="0.25">
      <c r="B33" s="1" t="s">
        <v>11</v>
      </c>
      <c r="C33">
        <f>COUNTIF(D4:D18,1)</f>
        <v>6</v>
      </c>
      <c r="E33" s="15"/>
    </row>
    <row r="34" spans="1:10" x14ac:dyDescent="0.25">
      <c r="B34" s="1" t="s">
        <v>12</v>
      </c>
      <c r="C34">
        <f>COUNTIF(D4:D18,2)</f>
        <v>8</v>
      </c>
    </row>
    <row r="35" spans="1:10" x14ac:dyDescent="0.25">
      <c r="B35" s="1" t="s">
        <v>18</v>
      </c>
      <c r="C35">
        <f>COUNTIF(D4:D18,3)</f>
        <v>1</v>
      </c>
    </row>
    <row r="36" spans="1:10" x14ac:dyDescent="0.25">
      <c r="B36" s="1" t="s">
        <v>19</v>
      </c>
      <c r="C36">
        <f>COUNTIF(D4:D18,4)</f>
        <v>0</v>
      </c>
    </row>
    <row r="38" spans="1:10" x14ac:dyDescent="0.25">
      <c r="B38" s="6" t="s">
        <v>13</v>
      </c>
      <c r="C38">
        <f>COUNTIF(E4:E18,1)</f>
        <v>15</v>
      </c>
    </row>
    <row r="39" spans="1:10" x14ac:dyDescent="0.25">
      <c r="B39" s="6" t="s">
        <v>20</v>
      </c>
      <c r="C39">
        <f>COUNTIF(E4:E18,2)</f>
        <v>0</v>
      </c>
    </row>
    <row r="40" spans="1:10" x14ac:dyDescent="0.25">
      <c r="B40" s="6" t="s">
        <v>21</v>
      </c>
      <c r="C40">
        <f>COUNTIF(E4:E18,3)</f>
        <v>0</v>
      </c>
    </row>
    <row r="41" spans="1:10" x14ac:dyDescent="0.25">
      <c r="B41" s="12" t="s">
        <v>22</v>
      </c>
      <c r="C41">
        <f>COUNTIF(E4:E18,4)</f>
        <v>0</v>
      </c>
    </row>
    <row r="43" spans="1:10" x14ac:dyDescent="0.25">
      <c r="B43" s="53" t="s">
        <v>5</v>
      </c>
      <c r="C43" s="52"/>
      <c r="D43" s="52"/>
      <c r="E43" s="53" t="s">
        <v>6</v>
      </c>
      <c r="F43" s="52"/>
      <c r="G43" s="52"/>
      <c r="H43" s="53" t="s">
        <v>7</v>
      </c>
      <c r="I43" s="52"/>
      <c r="J43" s="52"/>
    </row>
    <row r="44" spans="1:10" ht="61.5" customHeight="1" x14ac:dyDescent="0.25">
      <c r="B44" s="2" t="s">
        <v>3</v>
      </c>
      <c r="C44" s="7" t="s">
        <v>4</v>
      </c>
      <c r="D44" s="7" t="s">
        <v>8</v>
      </c>
      <c r="E44" s="2" t="s">
        <v>3</v>
      </c>
      <c r="F44" s="7" t="s">
        <v>4</v>
      </c>
      <c r="G44" s="7" t="s">
        <v>8</v>
      </c>
      <c r="H44" s="2" t="s">
        <v>3</v>
      </c>
      <c r="I44" s="7" t="s">
        <v>4</v>
      </c>
      <c r="J44" s="7" t="s">
        <v>8</v>
      </c>
    </row>
    <row r="45" spans="1:10" x14ac:dyDescent="0.25">
      <c r="A45" t="s">
        <v>30</v>
      </c>
      <c r="B45" s="18">
        <v>4.2673611111111108E-4</v>
      </c>
      <c r="C45" s="19">
        <v>3.8773148148148152E-4</v>
      </c>
      <c r="D45" s="19">
        <v>1.9374999999999999E-4</v>
      </c>
      <c r="E45" s="14">
        <v>20</v>
      </c>
      <c r="F45" s="14">
        <v>14</v>
      </c>
      <c r="G45" s="14">
        <v>6</v>
      </c>
      <c r="H45" s="14">
        <v>1</v>
      </c>
      <c r="I45" s="14">
        <v>1</v>
      </c>
      <c r="J45" s="14">
        <v>1</v>
      </c>
    </row>
    <row r="46" spans="1:10" x14ac:dyDescent="0.25">
      <c r="A46" t="s">
        <v>32</v>
      </c>
      <c r="B46" s="18">
        <f>F19</f>
        <v>1.6078858024691359E-3</v>
      </c>
      <c r="C46" s="19">
        <f>I19</f>
        <v>1.0750462962962962E-3</v>
      </c>
      <c r="D46" s="19">
        <f>L19</f>
        <v>1.3557716049382718E-3</v>
      </c>
      <c r="E46" s="14">
        <f>G19</f>
        <v>27.4</v>
      </c>
      <c r="F46" s="14">
        <f>J19</f>
        <v>16.399999999999999</v>
      </c>
      <c r="G46" s="14">
        <f>M19</f>
        <v>14.666666666666666</v>
      </c>
      <c r="H46" s="14">
        <f>H19</f>
        <v>1.6</v>
      </c>
      <c r="I46" s="14">
        <f>K19</f>
        <v>0.8666666666666667</v>
      </c>
      <c r="J46" s="14">
        <f>N19</f>
        <v>1.4285714285714286</v>
      </c>
    </row>
    <row r="50" spans="1:4" x14ac:dyDescent="0.25">
      <c r="B50" s="54" t="s">
        <v>3</v>
      </c>
      <c r="C50" s="55"/>
      <c r="D50" s="55"/>
    </row>
    <row r="51" spans="1:4" ht="30" x14ac:dyDescent="0.25">
      <c r="B51" s="2" t="s">
        <v>5</v>
      </c>
      <c r="C51" s="7" t="s">
        <v>6</v>
      </c>
      <c r="D51" s="7" t="s">
        <v>7</v>
      </c>
    </row>
    <row r="52" spans="1:4" x14ac:dyDescent="0.25">
      <c r="A52" t="s">
        <v>30</v>
      </c>
      <c r="B52" s="11">
        <v>8.2696759259259268E-4</v>
      </c>
      <c r="C52" s="21">
        <v>28.8</v>
      </c>
      <c r="D52" s="21">
        <v>1</v>
      </c>
    </row>
    <row r="53" spans="1:4" x14ac:dyDescent="0.25">
      <c r="A53" t="s">
        <v>32</v>
      </c>
      <c r="B53" s="40">
        <f>F19</f>
        <v>1.6078858024691359E-3</v>
      </c>
      <c r="C53" s="41">
        <f>G19</f>
        <v>27.4</v>
      </c>
      <c r="D53" s="41">
        <f>H19</f>
        <v>1.6</v>
      </c>
    </row>
    <row r="55" spans="1:4" x14ac:dyDescent="0.25">
      <c r="B55" s="54" t="s">
        <v>4</v>
      </c>
      <c r="C55" s="55"/>
      <c r="D55" s="55"/>
    </row>
    <row r="56" spans="1:4" ht="30" x14ac:dyDescent="0.25">
      <c r="B56" s="2" t="s">
        <v>5</v>
      </c>
      <c r="C56" s="7" t="s">
        <v>6</v>
      </c>
      <c r="D56" s="7" t="s">
        <v>7</v>
      </c>
    </row>
    <row r="57" spans="1:4" x14ac:dyDescent="0.25">
      <c r="A57" t="s">
        <v>30</v>
      </c>
      <c r="B57" s="11">
        <v>8.2696759259259268E-4</v>
      </c>
      <c r="C57" s="21">
        <v>15</v>
      </c>
      <c r="D57" s="21">
        <v>1</v>
      </c>
    </row>
    <row r="58" spans="1:4" x14ac:dyDescent="0.25">
      <c r="A58" t="s">
        <v>32</v>
      </c>
      <c r="B58" s="40">
        <f>I19</f>
        <v>1.0750462962962962E-3</v>
      </c>
      <c r="C58" s="41">
        <f>J19</f>
        <v>16.399999999999999</v>
      </c>
      <c r="D58" s="41">
        <f>K19</f>
        <v>0.8666666666666667</v>
      </c>
    </row>
    <row r="60" spans="1:4" x14ac:dyDescent="0.25">
      <c r="B60" s="54" t="s">
        <v>8</v>
      </c>
      <c r="C60" s="55"/>
      <c r="D60" s="55"/>
    </row>
    <row r="61" spans="1:4" ht="30" x14ac:dyDescent="0.25">
      <c r="B61" s="2" t="s">
        <v>5</v>
      </c>
      <c r="C61" s="7" t="s">
        <v>6</v>
      </c>
      <c r="D61" s="7" t="s">
        <v>7</v>
      </c>
    </row>
    <row r="62" spans="1:4" x14ac:dyDescent="0.25">
      <c r="A62" t="s">
        <v>30</v>
      </c>
      <c r="B62" s="11">
        <v>8.2696759259259268E-4</v>
      </c>
      <c r="C62" s="21">
        <v>14.6</v>
      </c>
      <c r="D62" s="21">
        <v>1</v>
      </c>
    </row>
    <row r="63" spans="1:4" x14ac:dyDescent="0.25">
      <c r="A63" t="s">
        <v>32</v>
      </c>
      <c r="B63" s="40">
        <f>L19</f>
        <v>1.3557716049382718E-3</v>
      </c>
      <c r="C63" s="41">
        <f>M19</f>
        <v>14.666666666666666</v>
      </c>
      <c r="D63" s="42">
        <f>N19</f>
        <v>1.4285714285714286</v>
      </c>
    </row>
  </sheetData>
  <mergeCells count="14">
    <mergeCell ref="H43:J43"/>
    <mergeCell ref="B50:D50"/>
    <mergeCell ref="B55:D55"/>
    <mergeCell ref="B60:D60"/>
    <mergeCell ref="B43:D43"/>
    <mergeCell ref="E43:G43"/>
    <mergeCell ref="F2:H2"/>
    <mergeCell ref="I2:K2"/>
    <mergeCell ref="L2:N2"/>
    <mergeCell ref="O2:X2"/>
    <mergeCell ref="I23:J23"/>
    <mergeCell ref="E23:F23"/>
    <mergeCell ref="K23:L23"/>
    <mergeCell ref="G23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E34" sqref="AE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Ribeiro</dc:creator>
  <cp:lastModifiedBy>Rafael Ribeiro</cp:lastModifiedBy>
  <dcterms:created xsi:type="dcterms:W3CDTF">2017-05-26T13:32:59Z</dcterms:created>
  <dcterms:modified xsi:type="dcterms:W3CDTF">2017-05-30T15:26:58Z</dcterms:modified>
</cp:coreProperties>
</file>