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0" yWindow="0" windowWidth="14400" windowHeight="16560" tabRatio="500"/>
  </bookViews>
  <sheets>
    <sheet name="untitled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K2" i="1"/>
  <c r="L2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2" i="1"/>
  <c r="D3" i="1"/>
  <c r="G3" i="1"/>
  <c r="F3" i="1"/>
  <c r="D4" i="1"/>
  <c r="G4" i="1"/>
  <c r="F4" i="1"/>
  <c r="D5" i="1"/>
  <c r="G5" i="1"/>
  <c r="F5" i="1"/>
  <c r="D6" i="1"/>
  <c r="G6" i="1"/>
  <c r="F6" i="1"/>
  <c r="D7" i="1"/>
  <c r="G7" i="1"/>
  <c r="F7" i="1"/>
  <c r="D8" i="1"/>
  <c r="G8" i="1"/>
  <c r="F8" i="1"/>
  <c r="D9" i="1"/>
  <c r="G9" i="1"/>
  <c r="F9" i="1"/>
  <c r="D10" i="1"/>
  <c r="G10" i="1"/>
  <c r="F10" i="1"/>
  <c r="D11" i="1"/>
  <c r="G11" i="1"/>
  <c r="F11" i="1"/>
  <c r="D12" i="1"/>
  <c r="G12" i="1"/>
  <c r="F12" i="1"/>
  <c r="D13" i="1"/>
  <c r="G13" i="1"/>
  <c r="F13" i="1"/>
  <c r="D14" i="1"/>
  <c r="G14" i="1"/>
  <c r="F14" i="1"/>
  <c r="D15" i="1"/>
  <c r="G15" i="1"/>
  <c r="F15" i="1"/>
  <c r="D16" i="1"/>
  <c r="G16" i="1"/>
  <c r="F16" i="1"/>
  <c r="D17" i="1"/>
  <c r="G17" i="1"/>
  <c r="F17" i="1"/>
  <c r="D18" i="1"/>
  <c r="G18" i="1"/>
  <c r="F18" i="1"/>
  <c r="D19" i="1"/>
  <c r="G19" i="1"/>
  <c r="F19" i="1"/>
  <c r="D20" i="1"/>
  <c r="G20" i="1"/>
  <c r="F20" i="1"/>
  <c r="D21" i="1"/>
  <c r="G21" i="1"/>
  <c r="F21" i="1"/>
  <c r="D22" i="1"/>
  <c r="G22" i="1"/>
  <c r="F22" i="1"/>
  <c r="D23" i="1"/>
  <c r="G23" i="1"/>
  <c r="F23" i="1"/>
  <c r="D24" i="1"/>
  <c r="G24" i="1"/>
  <c r="F24" i="1"/>
  <c r="D25" i="1"/>
  <c r="G25" i="1"/>
  <c r="F25" i="1"/>
  <c r="D26" i="1"/>
  <c r="G26" i="1"/>
  <c r="F26" i="1"/>
  <c r="D27" i="1"/>
  <c r="G27" i="1"/>
  <c r="F27" i="1"/>
  <c r="D28" i="1"/>
  <c r="G28" i="1"/>
  <c r="F28" i="1"/>
  <c r="D29" i="1"/>
  <c r="G29" i="1"/>
  <c r="F29" i="1"/>
  <c r="D30" i="1"/>
  <c r="G30" i="1"/>
  <c r="F30" i="1"/>
  <c r="D31" i="1"/>
  <c r="G31" i="1"/>
  <c r="F31" i="1"/>
  <c r="D32" i="1"/>
  <c r="G32" i="1"/>
  <c r="F32" i="1"/>
  <c r="D33" i="1"/>
  <c r="G33" i="1"/>
  <c r="F33" i="1"/>
  <c r="D34" i="1"/>
  <c r="G34" i="1"/>
  <c r="F34" i="1"/>
  <c r="D35" i="1"/>
  <c r="G35" i="1"/>
  <c r="F35" i="1"/>
  <c r="D36" i="1"/>
  <c r="G36" i="1"/>
  <c r="F36" i="1"/>
  <c r="D37" i="1"/>
  <c r="G37" i="1"/>
  <c r="F37" i="1"/>
  <c r="D38" i="1"/>
  <c r="G38" i="1"/>
  <c r="F38" i="1"/>
  <c r="D39" i="1"/>
  <c r="G39" i="1"/>
  <c r="F39" i="1"/>
  <c r="D40" i="1"/>
  <c r="G40" i="1"/>
  <c r="F40" i="1"/>
  <c r="D41" i="1"/>
  <c r="G41" i="1"/>
  <c r="F41" i="1"/>
  <c r="D42" i="1"/>
  <c r="G42" i="1"/>
  <c r="F42" i="1"/>
  <c r="D43" i="1"/>
  <c r="G43" i="1"/>
  <c r="F43" i="1"/>
  <c r="D44" i="1"/>
  <c r="G44" i="1"/>
  <c r="F44" i="1"/>
  <c r="D45" i="1"/>
  <c r="G45" i="1"/>
  <c r="F45" i="1"/>
  <c r="D46" i="1"/>
  <c r="G46" i="1"/>
  <c r="F46" i="1"/>
  <c r="D47" i="1"/>
  <c r="G47" i="1"/>
  <c r="F47" i="1"/>
  <c r="D48" i="1"/>
  <c r="G48" i="1"/>
  <c r="F48" i="1"/>
  <c r="D49" i="1"/>
  <c r="G49" i="1"/>
  <c r="F49" i="1"/>
  <c r="D50" i="1"/>
  <c r="G50" i="1"/>
  <c r="F50" i="1"/>
  <c r="D51" i="1"/>
  <c r="G51" i="1"/>
  <c r="F51" i="1"/>
  <c r="D52" i="1"/>
  <c r="G52" i="1"/>
  <c r="F52" i="1"/>
  <c r="D53" i="1"/>
  <c r="G53" i="1"/>
  <c r="F53" i="1"/>
  <c r="D54" i="1"/>
  <c r="G54" i="1"/>
  <c r="F54" i="1"/>
  <c r="D55" i="1"/>
  <c r="G55" i="1"/>
  <c r="F55" i="1"/>
  <c r="D56" i="1"/>
  <c r="G56" i="1"/>
  <c r="F56" i="1"/>
  <c r="D57" i="1"/>
  <c r="G57" i="1"/>
  <c r="F57" i="1"/>
  <c r="D58" i="1"/>
  <c r="G58" i="1"/>
  <c r="F58" i="1"/>
  <c r="D59" i="1"/>
  <c r="G59" i="1"/>
  <c r="F59" i="1"/>
  <c r="D60" i="1"/>
  <c r="G60" i="1"/>
  <c r="F60" i="1"/>
  <c r="D61" i="1"/>
  <c r="G61" i="1"/>
  <c r="F61" i="1"/>
  <c r="D62" i="1"/>
  <c r="G62" i="1"/>
  <c r="F62" i="1"/>
  <c r="D63" i="1"/>
  <c r="G63" i="1"/>
  <c r="F63" i="1"/>
  <c r="D64" i="1"/>
  <c r="G64" i="1"/>
  <c r="F64" i="1"/>
  <c r="D65" i="1"/>
  <c r="G65" i="1"/>
  <c r="F65" i="1"/>
  <c r="D66" i="1"/>
  <c r="G66" i="1"/>
  <c r="F66" i="1"/>
  <c r="D67" i="1"/>
  <c r="G67" i="1"/>
  <c r="F67" i="1"/>
  <c r="D68" i="1"/>
  <c r="G68" i="1"/>
  <c r="F68" i="1"/>
  <c r="D69" i="1"/>
  <c r="G69" i="1"/>
  <c r="F69" i="1"/>
  <c r="D70" i="1"/>
  <c r="G70" i="1"/>
  <c r="F70" i="1"/>
  <c r="D71" i="1"/>
  <c r="G71" i="1"/>
  <c r="F71" i="1"/>
  <c r="D72" i="1"/>
  <c r="G72" i="1"/>
  <c r="F72" i="1"/>
  <c r="D73" i="1"/>
  <c r="G73" i="1"/>
  <c r="F73" i="1"/>
  <c r="D74" i="1"/>
  <c r="G74" i="1"/>
  <c r="F74" i="1"/>
  <c r="D75" i="1"/>
  <c r="G75" i="1"/>
  <c r="F75" i="1"/>
  <c r="D76" i="1"/>
  <c r="G76" i="1"/>
  <c r="F76" i="1"/>
  <c r="D77" i="1"/>
  <c r="G77" i="1"/>
  <c r="F77" i="1"/>
  <c r="D78" i="1"/>
  <c r="G78" i="1"/>
  <c r="F78" i="1"/>
  <c r="D79" i="1"/>
  <c r="G79" i="1"/>
  <c r="F79" i="1"/>
  <c r="D80" i="1"/>
  <c r="G80" i="1"/>
  <c r="F80" i="1"/>
  <c r="D81" i="1"/>
  <c r="G81" i="1"/>
  <c r="F81" i="1"/>
  <c r="D82" i="1"/>
  <c r="G82" i="1"/>
  <c r="F82" i="1"/>
  <c r="D83" i="1"/>
  <c r="G83" i="1"/>
  <c r="F83" i="1"/>
  <c r="D84" i="1"/>
  <c r="G84" i="1"/>
  <c r="F84" i="1"/>
  <c r="D85" i="1"/>
  <c r="G85" i="1"/>
  <c r="F85" i="1"/>
  <c r="D86" i="1"/>
  <c r="G86" i="1"/>
  <c r="F86" i="1"/>
  <c r="D87" i="1"/>
  <c r="G87" i="1"/>
  <c r="F87" i="1"/>
  <c r="D88" i="1"/>
  <c r="G88" i="1"/>
  <c r="F88" i="1"/>
  <c r="D89" i="1"/>
  <c r="G89" i="1"/>
  <c r="F89" i="1"/>
  <c r="D2" i="1"/>
  <c r="G2" i="1"/>
  <c r="F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</calcChain>
</file>

<file path=xl/sharedStrings.xml><?xml version="1.0" encoding="utf-8"?>
<sst xmlns="http://schemas.openxmlformats.org/spreadsheetml/2006/main" count="16" uniqueCount="16">
  <si>
    <t>#v_a</t>
  </si>
  <si>
    <t>w</t>
  </si>
  <si>
    <t>h</t>
  </si>
  <si>
    <t>h(meter)</t>
    <phoneticPr fontId="1" type="noConversion"/>
  </si>
  <si>
    <t>w(newton)</t>
    <phoneticPr fontId="1" type="noConversion"/>
  </si>
  <si>
    <t>v_a(m/s)</t>
    <phoneticPr fontId="1" type="noConversion"/>
  </si>
  <si>
    <t>rho</t>
    <phoneticPr fontId="1" type="noConversion"/>
  </si>
  <si>
    <t>Cl</t>
    <phoneticPr fontId="1" type="noConversion"/>
  </si>
  <si>
    <t>w(true)</t>
    <phoneticPr fontId="1" type="noConversion"/>
  </si>
  <si>
    <t>estimated weight (not corrected)</t>
    <phoneticPr fontId="1" type="noConversion"/>
  </si>
  <si>
    <t>S</t>
    <phoneticPr fontId="1" type="noConversion"/>
  </si>
  <si>
    <t>correction by true weight in cruise phase 1</t>
    <phoneticPr fontId="1" type="noConversion"/>
  </si>
  <si>
    <t>w(true)/w(estimated)</t>
    <phoneticPr fontId="1" type="noConversion"/>
  </si>
  <si>
    <t>w(true)-w(estimated)</t>
    <phoneticPr fontId="1" type="noConversion"/>
  </si>
  <si>
    <t>aoa</t>
    <phoneticPr fontId="1" type="noConversion"/>
  </si>
  <si>
    <t>w(correct)/w(true)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</si>
</sst>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7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untitled.csv!$P$2:$P$89</c:f>
              <c:numCache>
                <c:formatCode>General</c:formatCode>
                <c:ptCount val="88"/>
                <c:pt idx="0">
                  <c:v>0.970777522880562</c:v>
                </c:pt>
                <c:pt idx="1">
                  <c:v>0.970997012793425</c:v>
                </c:pt>
                <c:pt idx="2">
                  <c:v>1.012844670911538</c:v>
                </c:pt>
                <c:pt idx="3">
                  <c:v>1.012950512798737</c:v>
                </c:pt>
                <c:pt idx="4">
                  <c:v>1.013030987447362</c:v>
                </c:pt>
                <c:pt idx="5">
                  <c:v>1.054762770654913</c:v>
                </c:pt>
                <c:pt idx="6">
                  <c:v>1.054982662530133</c:v>
                </c:pt>
                <c:pt idx="7">
                  <c:v>1.07572104380912</c:v>
                </c:pt>
                <c:pt idx="8">
                  <c:v>1.07585320259407</c:v>
                </c:pt>
                <c:pt idx="9">
                  <c:v>1.089635973632956</c:v>
                </c:pt>
                <c:pt idx="10">
                  <c:v>1.089635973632956</c:v>
                </c:pt>
                <c:pt idx="11">
                  <c:v>1.089856533857525</c:v>
                </c:pt>
                <c:pt idx="12">
                  <c:v>1.093560782762224</c:v>
                </c:pt>
                <c:pt idx="13">
                  <c:v>1.093828998811797</c:v>
                </c:pt>
                <c:pt idx="14">
                  <c:v>1.120512360238211</c:v>
                </c:pt>
                <c:pt idx="15">
                  <c:v>1.120650783896657</c:v>
                </c:pt>
                <c:pt idx="16">
                  <c:v>1.140321815777557</c:v>
                </c:pt>
                <c:pt idx="17">
                  <c:v>1.140321815777557</c:v>
                </c:pt>
                <c:pt idx="18">
                  <c:v>1.140607704845806</c:v>
                </c:pt>
                <c:pt idx="19">
                  <c:v>1.161190949834045</c:v>
                </c:pt>
                <c:pt idx="20">
                  <c:v>1.161276095281288</c:v>
                </c:pt>
                <c:pt idx="21">
                  <c:v>1.170867752511157</c:v>
                </c:pt>
                <c:pt idx="22">
                  <c:v>1.170867752511157</c:v>
                </c:pt>
                <c:pt idx="23">
                  <c:v>1.169980745341326</c:v>
                </c:pt>
                <c:pt idx="24">
                  <c:v>1.169980745341326</c:v>
                </c:pt>
                <c:pt idx="25">
                  <c:v>0.891665169173135</c:v>
                </c:pt>
                <c:pt idx="26">
                  <c:v>0.891758411270334</c:v>
                </c:pt>
                <c:pt idx="27">
                  <c:v>0.891870054540631</c:v>
                </c:pt>
                <c:pt idx="28">
                  <c:v>0.892068283574378</c:v>
                </c:pt>
                <c:pt idx="29">
                  <c:v>0.900155277730145</c:v>
                </c:pt>
                <c:pt idx="30">
                  <c:v>0.897700829131396</c:v>
                </c:pt>
                <c:pt idx="31">
                  <c:v>0.919456083695504</c:v>
                </c:pt>
                <c:pt idx="32">
                  <c:v>0.918854022968374</c:v>
                </c:pt>
                <c:pt idx="33">
                  <c:v>0.91896164315165</c:v>
                </c:pt>
                <c:pt idx="34">
                  <c:v>0.94150049115811</c:v>
                </c:pt>
                <c:pt idx="35">
                  <c:v>0.941688047971489</c:v>
                </c:pt>
                <c:pt idx="36">
                  <c:v>0.963206708390712</c:v>
                </c:pt>
                <c:pt idx="37">
                  <c:v>0.964212014197542</c:v>
                </c:pt>
                <c:pt idx="38">
                  <c:v>0.972726281286138</c:v>
                </c:pt>
                <c:pt idx="39">
                  <c:v>0.972696251817168</c:v>
                </c:pt>
                <c:pt idx="40">
                  <c:v>0.972924832725201</c:v>
                </c:pt>
                <c:pt idx="41">
                  <c:v>0.987194426017681</c:v>
                </c:pt>
                <c:pt idx="42">
                  <c:v>0.987365187288993</c:v>
                </c:pt>
                <c:pt idx="43">
                  <c:v>0.999300991199482</c:v>
                </c:pt>
                <c:pt idx="44">
                  <c:v>0.999387294054087</c:v>
                </c:pt>
                <c:pt idx="45">
                  <c:v>1.008059791776736</c:v>
                </c:pt>
                <c:pt idx="46">
                  <c:v>1.008028670836444</c:v>
                </c:pt>
                <c:pt idx="47">
                  <c:v>1.008246506594817</c:v>
                </c:pt>
                <c:pt idx="48">
                  <c:v>1.008357875054301</c:v>
                </c:pt>
                <c:pt idx="49">
                  <c:v>1.008439008787436</c:v>
                </c:pt>
                <c:pt idx="50">
                  <c:v>1.008551297890223</c:v>
                </c:pt>
                <c:pt idx="51">
                  <c:v>1.00852016132438</c:v>
                </c:pt>
                <c:pt idx="52">
                  <c:v>1.008855624119797</c:v>
                </c:pt>
                <c:pt idx="53">
                  <c:v>1.008824477932693</c:v>
                </c:pt>
                <c:pt idx="54">
                  <c:v>1.009067876625407</c:v>
                </c:pt>
                <c:pt idx="55">
                  <c:v>1.019458763132692</c:v>
                </c:pt>
                <c:pt idx="56">
                  <c:v>1.019546941670996</c:v>
                </c:pt>
                <c:pt idx="57">
                  <c:v>1.019784740670825</c:v>
                </c:pt>
                <c:pt idx="58">
                  <c:v>1.019753256614639</c:v>
                </c:pt>
                <c:pt idx="59">
                  <c:v>1.020067101001437</c:v>
                </c:pt>
                <c:pt idx="60">
                  <c:v>1.020035607999423</c:v>
                </c:pt>
                <c:pt idx="61">
                  <c:v>1.020149303534848</c:v>
                </c:pt>
                <c:pt idx="62">
                  <c:v>1.020387285176328</c:v>
                </c:pt>
                <c:pt idx="63">
                  <c:v>1.020355782060599</c:v>
                </c:pt>
                <c:pt idx="64">
                  <c:v>1.020663801294978</c:v>
                </c:pt>
                <c:pt idx="65">
                  <c:v>1.020632289413578</c:v>
                </c:pt>
                <c:pt idx="66">
                  <c:v>1.020890986615834</c:v>
                </c:pt>
                <c:pt idx="67">
                  <c:v>1.020890986615834</c:v>
                </c:pt>
                <c:pt idx="68">
                  <c:v>1.019736037455859</c:v>
                </c:pt>
                <c:pt idx="69">
                  <c:v>1.01994296604923</c:v>
                </c:pt>
                <c:pt idx="70">
                  <c:v>1.02090138848807</c:v>
                </c:pt>
                <c:pt idx="71">
                  <c:v>1.019558830886036</c:v>
                </c:pt>
                <c:pt idx="72">
                  <c:v>1.019774614380567</c:v>
                </c:pt>
                <c:pt idx="73">
                  <c:v>1.019987747135753</c:v>
                </c:pt>
                <c:pt idx="74">
                  <c:v>1.020101574591878</c:v>
                </c:pt>
                <c:pt idx="75">
                  <c:v>1.024352927513072</c:v>
                </c:pt>
                <c:pt idx="76">
                  <c:v>1.024587723592655</c:v>
                </c:pt>
                <c:pt idx="77">
                  <c:v>1.024059161656812</c:v>
                </c:pt>
                <c:pt idx="78">
                  <c:v>1.031287269570624</c:v>
                </c:pt>
                <c:pt idx="79">
                  <c:v>1.031255417426386</c:v>
                </c:pt>
                <c:pt idx="80">
                  <c:v>1.032266200076986</c:v>
                </c:pt>
                <c:pt idx="81">
                  <c:v>1.032374695959822</c:v>
                </c:pt>
                <c:pt idx="82">
                  <c:v>1.04129588239652</c:v>
                </c:pt>
                <c:pt idx="83">
                  <c:v>1.041509219366058</c:v>
                </c:pt>
                <c:pt idx="84">
                  <c:v>1.042741153110126</c:v>
                </c:pt>
                <c:pt idx="85">
                  <c:v>1.045607296127844</c:v>
                </c:pt>
                <c:pt idx="86">
                  <c:v>1.045711195776183</c:v>
                </c:pt>
                <c:pt idx="87">
                  <c:v>1.049235455727277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124728"/>
        <c:axId val="-2098116536"/>
      </c:lineChart>
      <c:catAx>
        <c:axId val="-2098124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116536"/>
        <c:crosses val="autoZero"/>
        <c:auto val="1"/>
        <c:lblAlgn val="ctr"/>
        <c:lblOffset val="100"/>
        <c:noMultiLvlLbl val="0"/>
      </c:catAx>
      <c:valAx>
        <c:axId val="-2098116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124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untitled.csv!$D$1</c:f>
              <c:strCache>
                <c:ptCount val="1"/>
                <c:pt idx="0">
                  <c:v>h(meter)</c:v>
                </c:pt>
              </c:strCache>
            </c:strRef>
          </c:tx>
          <c:marker>
            <c:symbol val="none"/>
          </c:marker>
          <c:val>
            <c:numRef>
              <c:f>untitled.csv!$D$2:$D$89</c:f>
              <c:numCache>
                <c:formatCode>General</c:formatCode>
                <c:ptCount val="88"/>
                <c:pt idx="0">
                  <c:v>6383.356296</c:v>
                </c:pt>
                <c:pt idx="1">
                  <c:v>6383.356296</c:v>
                </c:pt>
                <c:pt idx="2">
                  <c:v>6390.019224</c:v>
                </c:pt>
                <c:pt idx="3">
                  <c:v>6390.019224</c:v>
                </c:pt>
                <c:pt idx="4">
                  <c:v>6390.290496000001</c:v>
                </c:pt>
                <c:pt idx="5">
                  <c:v>6390.290496000001</c:v>
                </c:pt>
                <c:pt idx="6">
                  <c:v>6390.290496000001</c:v>
                </c:pt>
                <c:pt idx="7">
                  <c:v>6390.561768</c:v>
                </c:pt>
                <c:pt idx="8">
                  <c:v>6390.561768</c:v>
                </c:pt>
                <c:pt idx="9">
                  <c:v>6390.83304</c:v>
                </c:pt>
                <c:pt idx="10">
                  <c:v>6390.83304</c:v>
                </c:pt>
                <c:pt idx="11">
                  <c:v>6391.104312</c:v>
                </c:pt>
                <c:pt idx="12">
                  <c:v>6391.104312</c:v>
                </c:pt>
                <c:pt idx="13">
                  <c:v>6391.104312</c:v>
                </c:pt>
                <c:pt idx="14">
                  <c:v>6391.375584000001</c:v>
                </c:pt>
                <c:pt idx="15">
                  <c:v>6391.375584000001</c:v>
                </c:pt>
                <c:pt idx="16">
                  <c:v>6391.646856</c:v>
                </c:pt>
                <c:pt idx="17">
                  <c:v>6391.646856</c:v>
                </c:pt>
                <c:pt idx="18">
                  <c:v>6391.646856</c:v>
                </c:pt>
                <c:pt idx="19">
                  <c:v>6391.918128</c:v>
                </c:pt>
                <c:pt idx="20">
                  <c:v>6391.918128</c:v>
                </c:pt>
                <c:pt idx="21">
                  <c:v>6392.1894</c:v>
                </c:pt>
                <c:pt idx="22">
                  <c:v>6392.1894</c:v>
                </c:pt>
                <c:pt idx="23">
                  <c:v>6394.591224</c:v>
                </c:pt>
                <c:pt idx="24">
                  <c:v>6394.591224</c:v>
                </c:pt>
                <c:pt idx="25">
                  <c:v>6955.898712</c:v>
                </c:pt>
                <c:pt idx="26">
                  <c:v>6955.898712</c:v>
                </c:pt>
                <c:pt idx="27">
                  <c:v>6979.609104</c:v>
                </c:pt>
                <c:pt idx="28">
                  <c:v>6979.609104</c:v>
                </c:pt>
                <c:pt idx="29">
                  <c:v>6979.609104</c:v>
                </c:pt>
                <c:pt idx="30">
                  <c:v>7005.450048</c:v>
                </c:pt>
                <c:pt idx="31">
                  <c:v>7005.450048</c:v>
                </c:pt>
                <c:pt idx="32">
                  <c:v>7012.112976</c:v>
                </c:pt>
                <c:pt idx="33">
                  <c:v>7012.112976</c:v>
                </c:pt>
                <c:pt idx="34">
                  <c:v>7008.123144</c:v>
                </c:pt>
                <c:pt idx="35">
                  <c:v>7008.123144</c:v>
                </c:pt>
                <c:pt idx="36">
                  <c:v>7008.123144</c:v>
                </c:pt>
                <c:pt idx="37">
                  <c:v>6999.872208</c:v>
                </c:pt>
                <c:pt idx="38">
                  <c:v>6999.872208</c:v>
                </c:pt>
                <c:pt idx="39">
                  <c:v>7000.14348</c:v>
                </c:pt>
                <c:pt idx="40">
                  <c:v>7000.14348</c:v>
                </c:pt>
                <c:pt idx="41">
                  <c:v>7000.14348</c:v>
                </c:pt>
                <c:pt idx="42">
                  <c:v>7000.411704</c:v>
                </c:pt>
                <c:pt idx="43">
                  <c:v>7000.411704</c:v>
                </c:pt>
                <c:pt idx="44">
                  <c:v>7000.682976</c:v>
                </c:pt>
                <c:pt idx="45">
                  <c:v>7000.682976</c:v>
                </c:pt>
                <c:pt idx="46">
                  <c:v>7000.954248</c:v>
                </c:pt>
                <c:pt idx="47">
                  <c:v>7000.954248</c:v>
                </c:pt>
                <c:pt idx="48">
                  <c:v>7000.954248</c:v>
                </c:pt>
                <c:pt idx="49">
                  <c:v>7001.22552</c:v>
                </c:pt>
                <c:pt idx="50">
                  <c:v>7001.22552</c:v>
                </c:pt>
                <c:pt idx="51">
                  <c:v>7001.496792000001</c:v>
                </c:pt>
                <c:pt idx="52">
                  <c:v>7001.496792000001</c:v>
                </c:pt>
                <c:pt idx="53">
                  <c:v>7001.768064</c:v>
                </c:pt>
                <c:pt idx="54">
                  <c:v>7001.768064</c:v>
                </c:pt>
                <c:pt idx="55">
                  <c:v>7001.768064</c:v>
                </c:pt>
                <c:pt idx="56">
                  <c:v>7002.039336</c:v>
                </c:pt>
                <c:pt idx="57">
                  <c:v>7002.039336</c:v>
                </c:pt>
                <c:pt idx="58">
                  <c:v>7002.310608</c:v>
                </c:pt>
                <c:pt idx="59">
                  <c:v>7002.310608</c:v>
                </c:pt>
                <c:pt idx="60">
                  <c:v>7002.58188</c:v>
                </c:pt>
                <c:pt idx="61">
                  <c:v>7002.58188</c:v>
                </c:pt>
                <c:pt idx="62">
                  <c:v>7002.58188</c:v>
                </c:pt>
                <c:pt idx="63">
                  <c:v>7002.853152000001</c:v>
                </c:pt>
                <c:pt idx="64">
                  <c:v>7002.853152000001</c:v>
                </c:pt>
                <c:pt idx="65">
                  <c:v>7003.124424</c:v>
                </c:pt>
                <c:pt idx="66">
                  <c:v>7003.124424</c:v>
                </c:pt>
                <c:pt idx="67">
                  <c:v>7003.124424</c:v>
                </c:pt>
                <c:pt idx="68">
                  <c:v>7014.048456</c:v>
                </c:pt>
                <c:pt idx="69">
                  <c:v>7014.048456</c:v>
                </c:pt>
                <c:pt idx="70">
                  <c:v>7005.797520000001</c:v>
                </c:pt>
                <c:pt idx="71">
                  <c:v>7005.797520000001</c:v>
                </c:pt>
                <c:pt idx="72">
                  <c:v>7003.93824</c:v>
                </c:pt>
                <c:pt idx="73">
                  <c:v>7003.93824</c:v>
                </c:pt>
                <c:pt idx="74">
                  <c:v>7003.93824</c:v>
                </c:pt>
                <c:pt idx="75">
                  <c:v>7012.731720000001</c:v>
                </c:pt>
                <c:pt idx="76">
                  <c:v>7012.731720000001</c:v>
                </c:pt>
                <c:pt idx="77">
                  <c:v>7017.264096000001</c:v>
                </c:pt>
                <c:pt idx="78">
                  <c:v>7017.264096000001</c:v>
                </c:pt>
                <c:pt idx="79">
                  <c:v>7017.535368000001</c:v>
                </c:pt>
                <c:pt idx="80">
                  <c:v>7017.535368000001</c:v>
                </c:pt>
                <c:pt idx="81">
                  <c:v>7017.535368000001</c:v>
                </c:pt>
                <c:pt idx="82">
                  <c:v>7015.676088000001</c:v>
                </c:pt>
                <c:pt idx="83">
                  <c:v>7015.676088000001</c:v>
                </c:pt>
                <c:pt idx="84">
                  <c:v>7005.291552000001</c:v>
                </c:pt>
                <c:pt idx="85">
                  <c:v>7005.291552000001</c:v>
                </c:pt>
                <c:pt idx="86">
                  <c:v>7005.562824</c:v>
                </c:pt>
                <c:pt idx="87">
                  <c:v>7005.562824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292232"/>
        <c:axId val="-2099480344"/>
      </c:lineChart>
      <c:catAx>
        <c:axId val="-2100292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480344"/>
        <c:crosses val="autoZero"/>
        <c:auto val="1"/>
        <c:lblAlgn val="ctr"/>
        <c:lblOffset val="100"/>
        <c:noMultiLvlLbl val="0"/>
      </c:catAx>
      <c:valAx>
        <c:axId val="-2099480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0292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untitled.csv!$M$1</c:f>
              <c:strCache>
                <c:ptCount val="1"/>
                <c:pt idx="0">
                  <c:v>w(true)</c:v>
                </c:pt>
              </c:strCache>
            </c:strRef>
          </c:tx>
          <c:marker>
            <c:symbol val="none"/>
          </c:marker>
          <c:val>
            <c:numRef>
              <c:f>untitled.csv!$M$2:$M$89</c:f>
              <c:numCache>
                <c:formatCode>General</c:formatCode>
                <c:ptCount val="88"/>
                <c:pt idx="0">
                  <c:v>16943.46</c:v>
                </c:pt>
                <c:pt idx="1">
                  <c:v>16939.63</c:v>
                </c:pt>
                <c:pt idx="2">
                  <c:v>16939.63</c:v>
                </c:pt>
                <c:pt idx="3">
                  <c:v>16937.86</c:v>
                </c:pt>
                <c:pt idx="4">
                  <c:v>16936.0</c:v>
                </c:pt>
                <c:pt idx="5">
                  <c:v>16936.0</c:v>
                </c:pt>
                <c:pt idx="6">
                  <c:v>16932.47</c:v>
                </c:pt>
                <c:pt idx="7">
                  <c:v>16932.47</c:v>
                </c:pt>
                <c:pt idx="8">
                  <c:v>16930.39</c:v>
                </c:pt>
                <c:pt idx="9">
                  <c:v>16928.32</c:v>
                </c:pt>
                <c:pt idx="10">
                  <c:v>16928.32</c:v>
                </c:pt>
                <c:pt idx="11">
                  <c:v>16924.38</c:v>
                </c:pt>
                <c:pt idx="12">
                  <c:v>16924.38</c:v>
                </c:pt>
                <c:pt idx="13">
                  <c:v>16920.23</c:v>
                </c:pt>
                <c:pt idx="14">
                  <c:v>16920.23</c:v>
                </c:pt>
                <c:pt idx="15">
                  <c:v>16918.14</c:v>
                </c:pt>
                <c:pt idx="16">
                  <c:v>16916.27</c:v>
                </c:pt>
                <c:pt idx="17">
                  <c:v>16916.27</c:v>
                </c:pt>
                <c:pt idx="18">
                  <c:v>16912.03</c:v>
                </c:pt>
                <c:pt idx="19">
                  <c:v>16912.03</c:v>
                </c:pt>
                <c:pt idx="20">
                  <c:v>16910.79</c:v>
                </c:pt>
                <c:pt idx="21">
                  <c:v>16909.13</c:v>
                </c:pt>
                <c:pt idx="22">
                  <c:v>16909.13</c:v>
                </c:pt>
                <c:pt idx="23">
                  <c:v>16904.88</c:v>
                </c:pt>
                <c:pt idx="24">
                  <c:v>16904.88</c:v>
                </c:pt>
                <c:pt idx="25">
                  <c:v>16832.47</c:v>
                </c:pt>
                <c:pt idx="26">
                  <c:v>16830.71</c:v>
                </c:pt>
                <c:pt idx="27">
                  <c:v>16830.71</c:v>
                </c:pt>
                <c:pt idx="28">
                  <c:v>16826.97</c:v>
                </c:pt>
                <c:pt idx="29">
                  <c:v>16826.97</c:v>
                </c:pt>
                <c:pt idx="30">
                  <c:v>16823.44</c:v>
                </c:pt>
                <c:pt idx="31">
                  <c:v>16823.44</c:v>
                </c:pt>
                <c:pt idx="32">
                  <c:v>16821.7</c:v>
                </c:pt>
                <c:pt idx="33">
                  <c:v>16819.73</c:v>
                </c:pt>
                <c:pt idx="34">
                  <c:v>16819.73</c:v>
                </c:pt>
                <c:pt idx="35">
                  <c:v>16816.38</c:v>
                </c:pt>
                <c:pt idx="36">
                  <c:v>16816.38</c:v>
                </c:pt>
                <c:pt idx="37">
                  <c:v>16814.63</c:v>
                </c:pt>
                <c:pt idx="38">
                  <c:v>16812.66</c:v>
                </c:pt>
                <c:pt idx="39">
                  <c:v>16812.66</c:v>
                </c:pt>
                <c:pt idx="40">
                  <c:v>16808.71</c:v>
                </c:pt>
                <c:pt idx="41">
                  <c:v>16808.71</c:v>
                </c:pt>
                <c:pt idx="42">
                  <c:v>16805.29</c:v>
                </c:pt>
                <c:pt idx="43">
                  <c:v>16805.29</c:v>
                </c:pt>
                <c:pt idx="44">
                  <c:v>16803.32</c:v>
                </c:pt>
                <c:pt idx="45">
                  <c:v>16801.35</c:v>
                </c:pt>
                <c:pt idx="46">
                  <c:v>16801.35</c:v>
                </c:pt>
                <c:pt idx="47">
                  <c:v>16797.72</c:v>
                </c:pt>
                <c:pt idx="48">
                  <c:v>16797.72</c:v>
                </c:pt>
                <c:pt idx="49">
                  <c:v>16795.85</c:v>
                </c:pt>
                <c:pt idx="50">
                  <c:v>16793.98</c:v>
                </c:pt>
                <c:pt idx="51">
                  <c:v>16793.98</c:v>
                </c:pt>
                <c:pt idx="52">
                  <c:v>16790.25</c:v>
                </c:pt>
                <c:pt idx="53">
                  <c:v>16790.25</c:v>
                </c:pt>
                <c:pt idx="54">
                  <c:v>16786.2</c:v>
                </c:pt>
                <c:pt idx="55">
                  <c:v>16786.2</c:v>
                </c:pt>
                <c:pt idx="56">
                  <c:v>16784.23</c:v>
                </c:pt>
                <c:pt idx="57">
                  <c:v>16782.16</c:v>
                </c:pt>
                <c:pt idx="58">
                  <c:v>16782.16</c:v>
                </c:pt>
                <c:pt idx="59">
                  <c:v>16778.84</c:v>
                </c:pt>
                <c:pt idx="60">
                  <c:v>16778.84</c:v>
                </c:pt>
                <c:pt idx="61">
                  <c:v>16776.97</c:v>
                </c:pt>
                <c:pt idx="62">
                  <c:v>16774.9</c:v>
                </c:pt>
                <c:pt idx="63">
                  <c:v>16774.9</c:v>
                </c:pt>
                <c:pt idx="64">
                  <c:v>16771.68</c:v>
                </c:pt>
                <c:pt idx="65">
                  <c:v>16771.68</c:v>
                </c:pt>
                <c:pt idx="66">
                  <c:v>16767.43</c:v>
                </c:pt>
                <c:pt idx="67">
                  <c:v>16767.43</c:v>
                </c:pt>
                <c:pt idx="68">
                  <c:v>16765.56</c:v>
                </c:pt>
                <c:pt idx="69">
                  <c:v>16764.0</c:v>
                </c:pt>
                <c:pt idx="70">
                  <c:v>16764.0</c:v>
                </c:pt>
                <c:pt idx="71">
                  <c:v>16760.27</c:v>
                </c:pt>
                <c:pt idx="72">
                  <c:v>16760.27</c:v>
                </c:pt>
                <c:pt idx="73">
                  <c:v>16758.61</c:v>
                </c:pt>
                <c:pt idx="74">
                  <c:v>16756.74</c:v>
                </c:pt>
                <c:pt idx="75">
                  <c:v>16756.74</c:v>
                </c:pt>
                <c:pt idx="76">
                  <c:v>16752.9</c:v>
                </c:pt>
                <c:pt idx="77">
                  <c:v>16752.9</c:v>
                </c:pt>
                <c:pt idx="78">
                  <c:v>16748.76</c:v>
                </c:pt>
                <c:pt idx="79">
                  <c:v>16748.76</c:v>
                </c:pt>
                <c:pt idx="80">
                  <c:v>16746.99</c:v>
                </c:pt>
                <c:pt idx="81">
                  <c:v>16745.23</c:v>
                </c:pt>
                <c:pt idx="82">
                  <c:v>16745.23</c:v>
                </c:pt>
                <c:pt idx="83">
                  <c:v>16741.8</c:v>
                </c:pt>
                <c:pt idx="84">
                  <c:v>16741.8</c:v>
                </c:pt>
                <c:pt idx="85">
                  <c:v>16739.52</c:v>
                </c:pt>
                <c:pt idx="86">
                  <c:v>16737.34</c:v>
                </c:pt>
                <c:pt idx="87">
                  <c:v>16737.34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615624"/>
        <c:axId val="-2089956360"/>
      </c:lineChart>
      <c:catAx>
        <c:axId val="-209761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956360"/>
        <c:crosses val="autoZero"/>
        <c:auto val="1"/>
        <c:lblAlgn val="ctr"/>
        <c:lblOffset val="100"/>
        <c:noMultiLvlLbl val="0"/>
      </c:catAx>
      <c:valAx>
        <c:axId val="-2089956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7615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untitled.csv!$L$1</c:f>
              <c:strCache>
                <c:ptCount val="1"/>
                <c:pt idx="0">
                  <c:v>correction by true weight in cruise phase 1</c:v>
                </c:pt>
              </c:strCache>
            </c:strRef>
          </c:tx>
          <c:marker>
            <c:symbol val="none"/>
          </c:marker>
          <c:val>
            <c:numRef>
              <c:f>untitled.csv!$L$2:$L$89</c:f>
              <c:numCache>
                <c:formatCode>General</c:formatCode>
                <c:ptCount val="88"/>
                <c:pt idx="0">
                  <c:v>16448.33012782589</c:v>
                </c:pt>
                <c:pt idx="1">
                  <c:v>16448.33012782589</c:v>
                </c:pt>
                <c:pt idx="2">
                  <c:v>17157.21397271322</c:v>
                </c:pt>
                <c:pt idx="3">
                  <c:v>17157.21397271322</c:v>
                </c:pt>
                <c:pt idx="4">
                  <c:v>17156.69280340851</c:v>
                </c:pt>
                <c:pt idx="5">
                  <c:v>17863.46228381161</c:v>
                </c:pt>
                <c:pt idx="6">
                  <c:v>17863.46228381161</c:v>
                </c:pt>
                <c:pt idx="7">
                  <c:v>18214.61430266661</c:v>
                </c:pt>
                <c:pt idx="8">
                  <c:v>18214.61430266661</c:v>
                </c:pt>
                <c:pt idx="9">
                  <c:v>18445.70644517024</c:v>
                </c:pt>
                <c:pt idx="10">
                  <c:v>18445.70644517024</c:v>
                </c:pt>
                <c:pt idx="11">
                  <c:v>18445.14612448763</c:v>
                </c:pt>
                <c:pt idx="12">
                  <c:v>18507.83824056533</c:v>
                </c:pt>
                <c:pt idx="13">
                  <c:v>18507.83824056533</c:v>
                </c:pt>
                <c:pt idx="14">
                  <c:v>18959.3268530734</c:v>
                </c:pt>
                <c:pt idx="15">
                  <c:v>18959.3268530734</c:v>
                </c:pt>
                <c:pt idx="16">
                  <c:v>19289.99172258342</c:v>
                </c:pt>
                <c:pt idx="17">
                  <c:v>19289.99172258342</c:v>
                </c:pt>
                <c:pt idx="18">
                  <c:v>19289.99172258342</c:v>
                </c:pt>
                <c:pt idx="19">
                  <c:v>19638.09617932186</c:v>
                </c:pt>
                <c:pt idx="20">
                  <c:v>19638.09617932186</c:v>
                </c:pt>
                <c:pt idx="21">
                  <c:v>19798.35504001899</c:v>
                </c:pt>
                <c:pt idx="22">
                  <c:v>19798.35504001899</c:v>
                </c:pt>
                <c:pt idx="23">
                  <c:v>19778.38410230568</c:v>
                </c:pt>
                <c:pt idx="24">
                  <c:v>19778.38410230568</c:v>
                </c:pt>
                <c:pt idx="25">
                  <c:v>15008.92721015172</c:v>
                </c:pt>
                <c:pt idx="26">
                  <c:v>15008.92721015172</c:v>
                </c:pt>
                <c:pt idx="27">
                  <c:v>15010.80624565755</c:v>
                </c:pt>
                <c:pt idx="28">
                  <c:v>15010.80624565755</c:v>
                </c:pt>
                <c:pt idx="29">
                  <c:v>15146.88585370682</c:v>
                </c:pt>
                <c:pt idx="30">
                  <c:v>15102.4160368423</c:v>
                </c:pt>
                <c:pt idx="31">
                  <c:v>15468.4142566863</c:v>
                </c:pt>
                <c:pt idx="32">
                  <c:v>15456.6867181671</c:v>
                </c:pt>
                <c:pt idx="33">
                  <c:v>15456.6867181671</c:v>
                </c:pt>
                <c:pt idx="34">
                  <c:v>15835.7840561468</c:v>
                </c:pt>
                <c:pt idx="35">
                  <c:v>15835.7840561468</c:v>
                </c:pt>
                <c:pt idx="36">
                  <c:v>16197.6500268474</c:v>
                </c:pt>
                <c:pt idx="37">
                  <c:v>16212.86826028642</c:v>
                </c:pt>
                <c:pt idx="38">
                  <c:v>16354.1162403282</c:v>
                </c:pt>
                <c:pt idx="39">
                  <c:v>16353.61136507642</c:v>
                </c:pt>
                <c:pt idx="40">
                  <c:v>16353.61136507642</c:v>
                </c:pt>
                <c:pt idx="41">
                  <c:v>16593.46482054765</c:v>
                </c:pt>
                <c:pt idx="42">
                  <c:v>16592.95830829585</c:v>
                </c:pt>
                <c:pt idx="43">
                  <c:v>16793.54295439475</c:v>
                </c:pt>
                <c:pt idx="44">
                  <c:v>16793.02450592492</c:v>
                </c:pt>
                <c:pt idx="45">
                  <c:v>16936.76538256805</c:v>
                </c:pt>
                <c:pt idx="46">
                  <c:v>16936.24250875788</c:v>
                </c:pt>
                <c:pt idx="47">
                  <c:v>16936.24250875788</c:v>
                </c:pt>
                <c:pt idx="48">
                  <c:v>16938.11324495714</c:v>
                </c:pt>
                <c:pt idx="49">
                  <c:v>16937.59032574245</c:v>
                </c:pt>
                <c:pt idx="50">
                  <c:v>16937.59032574245</c:v>
                </c:pt>
                <c:pt idx="51">
                  <c:v>16937.06741887842</c:v>
                </c:pt>
                <c:pt idx="52">
                  <c:v>16938.93814287741</c:v>
                </c:pt>
                <c:pt idx="53">
                  <c:v>16938.4151906094</c:v>
                </c:pt>
                <c:pt idx="54">
                  <c:v>16938.4151906094</c:v>
                </c:pt>
                <c:pt idx="55">
                  <c:v>17112.83868969799</c:v>
                </c:pt>
                <c:pt idx="56">
                  <c:v>17112.31036480258</c:v>
                </c:pt>
                <c:pt idx="57">
                  <c:v>17114.19068349629</c:v>
                </c:pt>
                <c:pt idx="58">
                  <c:v>17113.66231302793</c:v>
                </c:pt>
                <c:pt idx="59">
                  <c:v>17115.54267696696</c:v>
                </c:pt>
                <c:pt idx="60">
                  <c:v>17115.01426092504</c:v>
                </c:pt>
                <c:pt idx="61">
                  <c:v>17115.01426092504</c:v>
                </c:pt>
                <c:pt idx="62">
                  <c:v>17116.89467010439</c:v>
                </c:pt>
                <c:pt idx="63">
                  <c:v>17116.36620848834</c:v>
                </c:pt>
                <c:pt idx="64">
                  <c:v>17118.24666290297</c:v>
                </c:pt>
                <c:pt idx="65">
                  <c:v>17117.71815571193</c:v>
                </c:pt>
                <c:pt idx="66">
                  <c:v>17117.71815571193</c:v>
                </c:pt>
                <c:pt idx="67">
                  <c:v>17117.71815571193</c:v>
                </c:pt>
                <c:pt idx="68">
                  <c:v>17096.44572012844</c:v>
                </c:pt>
                <c:pt idx="69">
                  <c:v>17098.3238828493</c:v>
                </c:pt>
                <c:pt idx="70">
                  <c:v>17114.39087661401</c:v>
                </c:pt>
                <c:pt idx="71">
                  <c:v>17088.08128653431</c:v>
                </c:pt>
                <c:pt idx="72">
                  <c:v>17091.69787616419</c:v>
                </c:pt>
                <c:pt idx="73">
                  <c:v>17093.57685902671</c:v>
                </c:pt>
                <c:pt idx="74">
                  <c:v>17093.57685902671</c:v>
                </c:pt>
                <c:pt idx="75">
                  <c:v>17164.81567457539</c:v>
                </c:pt>
                <c:pt idx="76">
                  <c:v>17164.81567457539</c:v>
                </c:pt>
                <c:pt idx="77">
                  <c:v>17155.96072932041</c:v>
                </c:pt>
                <c:pt idx="78">
                  <c:v>17272.78296909368</c:v>
                </c:pt>
                <c:pt idx="79">
                  <c:v>17272.24948517436</c:v>
                </c:pt>
                <c:pt idx="80">
                  <c:v>17287.35173002729</c:v>
                </c:pt>
                <c:pt idx="81">
                  <c:v>17287.35173002729</c:v>
                </c:pt>
                <c:pt idx="82">
                  <c:v>17436.73904878266</c:v>
                </c:pt>
                <c:pt idx="83">
                  <c:v>17436.73904878266</c:v>
                </c:pt>
                <c:pt idx="84">
                  <c:v>17457.36383713911</c:v>
                </c:pt>
                <c:pt idx="85">
                  <c:v>17502.96424567796</c:v>
                </c:pt>
                <c:pt idx="86">
                  <c:v>17502.42382551254</c:v>
                </c:pt>
                <c:pt idx="87">
                  <c:v>17561.41056256239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285832"/>
        <c:axId val="-2079284424"/>
      </c:lineChart>
      <c:catAx>
        <c:axId val="-2079285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284424"/>
        <c:crosses val="autoZero"/>
        <c:auto val="1"/>
        <c:lblAlgn val="ctr"/>
        <c:lblOffset val="100"/>
        <c:noMultiLvlLbl val="0"/>
      </c:catAx>
      <c:valAx>
        <c:axId val="-2079284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285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673100</xdr:colOff>
      <xdr:row>1</xdr:row>
      <xdr:rowOff>0</xdr:rowOff>
    </xdr:from>
    <xdr:to>
      <xdr:col>22</xdr:col>
      <xdr:colOff>292100</xdr:colOff>
      <xdr:row>10</xdr:row>
      <xdr:rowOff>95250</xdr:rowOff>
    </xdr:to>
    <xdr:graphicFrame macro="">
      <xdr:nvGraphicFramePr>
        <xdr:cNvPr id="20" name="图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393700</xdr:colOff>
      <xdr:row>17</xdr:row>
      <xdr:rowOff>120650</xdr:rowOff>
    </xdr:from>
    <xdr:to>
      <xdr:col>29</xdr:col>
      <xdr:colOff>12700</xdr:colOff>
      <xdr:row>32</xdr:row>
      <xdr:rowOff>6350</xdr:rowOff>
    </xdr:to>
    <xdr:graphicFrame macro="">
      <xdr:nvGraphicFramePr>
        <xdr:cNvPr id="21" name="图表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266700</xdr:colOff>
      <xdr:row>1</xdr:row>
      <xdr:rowOff>133350</xdr:rowOff>
    </xdr:from>
    <xdr:to>
      <xdr:col>27</xdr:col>
      <xdr:colOff>711200</xdr:colOff>
      <xdr:row>16</xdr:row>
      <xdr:rowOff>19050</xdr:rowOff>
    </xdr:to>
    <xdr:graphicFrame macro="">
      <xdr:nvGraphicFramePr>
        <xdr:cNvPr id="22" name="图表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774700</xdr:colOff>
      <xdr:row>16</xdr:row>
      <xdr:rowOff>171450</xdr:rowOff>
    </xdr:from>
    <xdr:to>
      <xdr:col>22</xdr:col>
      <xdr:colOff>393700</xdr:colOff>
      <xdr:row>31</xdr:row>
      <xdr:rowOff>57150</xdr:rowOff>
    </xdr:to>
    <xdr:graphicFrame macro="">
      <xdr:nvGraphicFramePr>
        <xdr:cNvPr id="24" name="图表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9"/>
  <sheetViews>
    <sheetView tabSelected="1" topLeftCell="M1" workbookViewId="0">
      <selection activeCell="M1" sqref="M1:M1048576"/>
    </sheetView>
  </sheetViews>
  <sheetFormatPr baseColWidth="10" defaultRowHeight="15" x14ac:dyDescent="0"/>
  <cols>
    <col min="1" max="1" width="16.6640625" customWidth="1"/>
    <col min="2" max="2" width="19.33203125" customWidth="1"/>
    <col min="11" max="11" width="33.1640625" customWidth="1"/>
    <col min="12" max="12" width="45.5" customWidth="1"/>
    <col min="14" max="15" width="21.33203125" customWidth="1"/>
    <col min="16" max="16" width="31.66406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</v>
      </c>
      <c r="I1" t="s">
        <v>7</v>
      </c>
      <c r="J1" t="s">
        <v>10</v>
      </c>
      <c r="K1" t="s">
        <v>9</v>
      </c>
      <c r="L1" t="s">
        <v>11</v>
      </c>
      <c r="M1" t="s">
        <v>8</v>
      </c>
      <c r="N1" t="s">
        <v>12</v>
      </c>
      <c r="O1" t="s">
        <v>13</v>
      </c>
      <c r="P1" t="s">
        <v>15</v>
      </c>
    </row>
    <row r="2" spans="1:16">
      <c r="A2">
        <v>172.33</v>
      </c>
      <c r="B2">
        <v>19093.46</v>
      </c>
      <c r="C2">
        <v>20942.77</v>
      </c>
      <c r="D2">
        <f t="shared" ref="D2:D26" si="0">C2*0.3048</f>
        <v>6383.3562960000008</v>
      </c>
      <c r="E2">
        <f t="shared" ref="E2:E26" si="1">B2*9.8</f>
        <v>187115.908</v>
      </c>
      <c r="F2">
        <f t="shared" ref="F2:F26" si="2">A2*0.514444</f>
        <v>88.654134520000014</v>
      </c>
      <c r="G2">
        <f t="shared" ref="G2:G26" si="3">4.17479*10^-11*(288.14-0.00649*D2)^4.256</f>
        <v>0.63357287063729462</v>
      </c>
      <c r="H2">
        <v>0</v>
      </c>
      <c r="I2">
        <f>6.3*H2+0.35377915</f>
        <v>0.35377914999999999</v>
      </c>
      <c r="J2">
        <v>61</v>
      </c>
      <c r="K2">
        <f>1/2*G2*F2^2*I2*J2/9.8</f>
        <v>5482.7767092752965</v>
      </c>
      <c r="L2">
        <f>K2*3</f>
        <v>16448.330127825888</v>
      </c>
      <c r="M2">
        <v>16943.46</v>
      </c>
      <c r="N2" s="1">
        <f t="shared" ref="N2:N26" si="4">M2/K2</f>
        <v>3.0903064083088574</v>
      </c>
      <c r="O2">
        <f t="shared" ref="O2:O26" si="5">M2-K2</f>
        <v>11460.683290724703</v>
      </c>
      <c r="P2">
        <f>L2/M2</f>
        <v>0.97077752288056207</v>
      </c>
    </row>
    <row r="3" spans="1:16">
      <c r="A3">
        <v>172.33</v>
      </c>
      <c r="B3">
        <v>19089.63</v>
      </c>
      <c r="C3">
        <v>20942.77</v>
      </c>
      <c r="D3">
        <f t="shared" si="0"/>
        <v>6383.3562960000008</v>
      </c>
      <c r="E3">
        <f t="shared" si="1"/>
        <v>187078.37400000001</v>
      </c>
      <c r="F3">
        <f t="shared" si="2"/>
        <v>88.654134520000014</v>
      </c>
      <c r="G3">
        <f t="shared" si="3"/>
        <v>0.63357287063729462</v>
      </c>
      <c r="H3">
        <v>0</v>
      </c>
      <c r="I3">
        <f t="shared" ref="I3:I66" si="6">6.3*H3+0.35377915</f>
        <v>0.35377914999999999</v>
      </c>
      <c r="J3">
        <v>61</v>
      </c>
      <c r="K3">
        <f>1/2*G3*F3^2*I3*J3/9.8</f>
        <v>5482.7767092752965</v>
      </c>
      <c r="L3">
        <f t="shared" ref="L3:L66" si="7">K3*3</f>
        <v>16448.330127825888</v>
      </c>
      <c r="M3">
        <v>16939.63</v>
      </c>
      <c r="N3" s="1">
        <f t="shared" si="4"/>
        <v>3.0896078571543817</v>
      </c>
      <c r="O3">
        <f t="shared" si="5"/>
        <v>11456.853290724704</v>
      </c>
      <c r="P3">
        <f t="shared" ref="P3:P66" si="8">L3/M3</f>
        <v>0.9709970127934251</v>
      </c>
    </row>
    <row r="4" spans="1:16">
      <c r="A4">
        <v>176.07</v>
      </c>
      <c r="B4">
        <v>19089.63</v>
      </c>
      <c r="C4">
        <v>20964.63</v>
      </c>
      <c r="D4">
        <f t="shared" si="0"/>
        <v>6390.0192240000006</v>
      </c>
      <c r="E4">
        <f t="shared" si="1"/>
        <v>187078.37400000001</v>
      </c>
      <c r="F4">
        <f t="shared" si="2"/>
        <v>90.578155080000002</v>
      </c>
      <c r="G4">
        <f t="shared" si="3"/>
        <v>0.63310037937905062</v>
      </c>
      <c r="H4">
        <v>0</v>
      </c>
      <c r="I4">
        <f t="shared" si="6"/>
        <v>0.35377914999999999</v>
      </c>
      <c r="J4">
        <v>61</v>
      </c>
      <c r="K4">
        <f>1/2*G4*F4^2*I4*J4/9.8</f>
        <v>5719.0713242377396</v>
      </c>
      <c r="L4">
        <f t="shared" si="7"/>
        <v>17157.21397271322</v>
      </c>
      <c r="M4">
        <v>16939.63</v>
      </c>
      <c r="N4" s="1">
        <f t="shared" si="4"/>
        <v>2.9619546670468884</v>
      </c>
      <c r="O4">
        <f t="shared" si="5"/>
        <v>11220.558675762262</v>
      </c>
      <c r="P4">
        <f t="shared" si="8"/>
        <v>1.0128446709115382</v>
      </c>
    </row>
    <row r="5" spans="1:16">
      <c r="A5">
        <v>176.07</v>
      </c>
      <c r="B5">
        <v>19087.86</v>
      </c>
      <c r="C5">
        <v>20964.63</v>
      </c>
      <c r="D5">
        <f t="shared" si="0"/>
        <v>6390.0192240000006</v>
      </c>
      <c r="E5">
        <f t="shared" si="1"/>
        <v>187061.02800000002</v>
      </c>
      <c r="F5">
        <f t="shared" si="2"/>
        <v>90.578155080000002</v>
      </c>
      <c r="G5">
        <f t="shared" si="3"/>
        <v>0.63310037937905062</v>
      </c>
      <c r="H5">
        <v>0</v>
      </c>
      <c r="I5">
        <f t="shared" si="6"/>
        <v>0.35377914999999999</v>
      </c>
      <c r="J5">
        <v>61</v>
      </c>
      <c r="K5">
        <f>1/2*G5*F5^2*I5*J5/9.8</f>
        <v>5719.0713242377396</v>
      </c>
      <c r="L5">
        <f t="shared" si="7"/>
        <v>17157.21397271322</v>
      </c>
      <c r="M5">
        <v>16937.86</v>
      </c>
      <c r="N5" s="1">
        <f t="shared" si="4"/>
        <v>2.9616451762397884</v>
      </c>
      <c r="O5">
        <f t="shared" si="5"/>
        <v>11218.788675762262</v>
      </c>
      <c r="P5">
        <f t="shared" si="8"/>
        <v>1.0129505127987373</v>
      </c>
    </row>
    <row r="6" spans="1:16">
      <c r="A6">
        <v>176.07</v>
      </c>
      <c r="B6">
        <v>19086</v>
      </c>
      <c r="C6">
        <v>20965.52</v>
      </c>
      <c r="D6">
        <f t="shared" si="0"/>
        <v>6390.2904960000005</v>
      </c>
      <c r="E6">
        <f t="shared" si="1"/>
        <v>187042.80000000002</v>
      </c>
      <c r="F6">
        <f t="shared" si="2"/>
        <v>90.578155080000002</v>
      </c>
      <c r="G6">
        <f t="shared" si="3"/>
        <v>0.63308114825650053</v>
      </c>
      <c r="H6">
        <v>0</v>
      </c>
      <c r="I6">
        <f t="shared" si="6"/>
        <v>0.35377914999999999</v>
      </c>
      <c r="J6">
        <v>61</v>
      </c>
      <c r="K6">
        <f>1/2*G6*F6^2*I6*J6/9.8</f>
        <v>5718.897601136171</v>
      </c>
      <c r="L6">
        <f t="shared" si="7"/>
        <v>17156.692803408514</v>
      </c>
      <c r="M6">
        <v>16936</v>
      </c>
      <c r="N6" s="1">
        <f t="shared" si="4"/>
        <v>2.9614099047052935</v>
      </c>
      <c r="O6">
        <f t="shared" si="5"/>
        <v>11217.10239886383</v>
      </c>
      <c r="P6">
        <f t="shared" si="8"/>
        <v>1.0130309874473615</v>
      </c>
    </row>
    <row r="7" spans="1:16">
      <c r="A7">
        <v>179.66</v>
      </c>
      <c r="B7">
        <v>19086</v>
      </c>
      <c r="C7">
        <v>20965.52</v>
      </c>
      <c r="D7">
        <f t="shared" si="0"/>
        <v>6390.2904960000005</v>
      </c>
      <c r="E7">
        <f t="shared" si="1"/>
        <v>187042.80000000002</v>
      </c>
      <c r="F7">
        <f t="shared" si="2"/>
        <v>92.425009040000006</v>
      </c>
      <c r="G7">
        <f t="shared" si="3"/>
        <v>0.63308114825650053</v>
      </c>
      <c r="H7">
        <v>0</v>
      </c>
      <c r="I7">
        <f t="shared" si="6"/>
        <v>0.35377914999999999</v>
      </c>
      <c r="J7">
        <v>61</v>
      </c>
      <c r="K7">
        <f>1/2*G7*F7^2*I7*J7/9.8</f>
        <v>5954.4874279372043</v>
      </c>
      <c r="L7">
        <f t="shared" si="7"/>
        <v>17863.462283811612</v>
      </c>
      <c r="M7">
        <v>16936</v>
      </c>
      <c r="N7" s="1">
        <f t="shared" si="4"/>
        <v>2.844241457382183</v>
      </c>
      <c r="O7">
        <f t="shared" si="5"/>
        <v>10981.512572062795</v>
      </c>
      <c r="P7">
        <f t="shared" si="8"/>
        <v>1.0547627706549134</v>
      </c>
    </row>
    <row r="8" spans="1:16">
      <c r="A8">
        <v>179.66</v>
      </c>
      <c r="B8">
        <v>19082.47</v>
      </c>
      <c r="C8">
        <v>20965.52</v>
      </c>
      <c r="D8">
        <f t="shared" si="0"/>
        <v>6390.2904960000005</v>
      </c>
      <c r="E8">
        <f t="shared" si="1"/>
        <v>187008.20600000003</v>
      </c>
      <c r="F8">
        <f t="shared" si="2"/>
        <v>92.425009040000006</v>
      </c>
      <c r="G8">
        <f t="shared" si="3"/>
        <v>0.63308114825650053</v>
      </c>
      <c r="H8">
        <v>0</v>
      </c>
      <c r="I8">
        <f t="shared" si="6"/>
        <v>0.35377914999999999</v>
      </c>
      <c r="J8">
        <v>61</v>
      </c>
      <c r="K8">
        <f>1/2*G8*F8^2*I8*J8/9.8</f>
        <v>5954.4874279372043</v>
      </c>
      <c r="L8">
        <f t="shared" si="7"/>
        <v>17863.462283811612</v>
      </c>
      <c r="M8">
        <v>16932.47</v>
      </c>
      <c r="N8" s="1">
        <f t="shared" si="4"/>
        <v>2.8436486271776156</v>
      </c>
      <c r="O8">
        <f t="shared" si="5"/>
        <v>10977.982572062796</v>
      </c>
      <c r="P8">
        <f t="shared" si="8"/>
        <v>1.0549826625301335</v>
      </c>
    </row>
    <row r="9" spans="1:16">
      <c r="A9">
        <v>181.42</v>
      </c>
      <c r="B9">
        <v>19082.47</v>
      </c>
      <c r="C9">
        <v>20966.41</v>
      </c>
      <c r="D9">
        <f t="shared" si="0"/>
        <v>6390.5617680000005</v>
      </c>
      <c r="E9">
        <f t="shared" si="1"/>
        <v>187008.20600000003</v>
      </c>
      <c r="F9">
        <f t="shared" si="2"/>
        <v>93.33043047999999</v>
      </c>
      <c r="G9">
        <f t="shared" si="3"/>
        <v>0.63306191758086428</v>
      </c>
      <c r="H9">
        <v>0</v>
      </c>
      <c r="I9">
        <f t="shared" si="6"/>
        <v>0.35377914999999999</v>
      </c>
      <c r="J9">
        <v>61</v>
      </c>
      <c r="K9">
        <f>1/2*G9*F9^2*I9*J9/9.8</f>
        <v>6071.5381008888708</v>
      </c>
      <c r="L9">
        <f t="shared" si="7"/>
        <v>18214.61430266661</v>
      </c>
      <c r="M9">
        <v>16932.47</v>
      </c>
      <c r="N9" s="1">
        <f t="shared" si="4"/>
        <v>2.788827100915515</v>
      </c>
      <c r="O9">
        <f t="shared" si="5"/>
        <v>10860.93189911113</v>
      </c>
      <c r="P9">
        <f t="shared" si="8"/>
        <v>1.07572104380912</v>
      </c>
    </row>
    <row r="10" spans="1:16">
      <c r="A10">
        <v>181.42</v>
      </c>
      <c r="B10">
        <v>19080.39</v>
      </c>
      <c r="C10">
        <v>20966.41</v>
      </c>
      <c r="D10">
        <f t="shared" si="0"/>
        <v>6390.5617680000005</v>
      </c>
      <c r="E10">
        <f t="shared" si="1"/>
        <v>186987.82200000001</v>
      </c>
      <c r="F10">
        <f t="shared" si="2"/>
        <v>93.33043047999999</v>
      </c>
      <c r="G10">
        <f t="shared" si="3"/>
        <v>0.63306191758086428</v>
      </c>
      <c r="H10">
        <v>0</v>
      </c>
      <c r="I10">
        <f t="shared" si="6"/>
        <v>0.35377914999999999</v>
      </c>
      <c r="J10">
        <v>61</v>
      </c>
      <c r="K10">
        <f>1/2*G10*F10^2*I10*J10/9.8</f>
        <v>6071.5381008888708</v>
      </c>
      <c r="L10">
        <f t="shared" si="7"/>
        <v>18214.61430266661</v>
      </c>
      <c r="M10">
        <v>16930.39</v>
      </c>
      <c r="N10" s="1">
        <f t="shared" si="4"/>
        <v>2.788484518860451</v>
      </c>
      <c r="O10">
        <f t="shared" si="5"/>
        <v>10858.851899111129</v>
      </c>
      <c r="P10">
        <f t="shared" si="8"/>
        <v>1.0758532025940697</v>
      </c>
    </row>
    <row r="11" spans="1:16">
      <c r="A11">
        <v>182.57</v>
      </c>
      <c r="B11">
        <v>19078.32</v>
      </c>
      <c r="C11">
        <v>20967.3</v>
      </c>
      <c r="D11">
        <f t="shared" si="0"/>
        <v>6390.8330400000004</v>
      </c>
      <c r="E11">
        <f t="shared" si="1"/>
        <v>186967.53600000002</v>
      </c>
      <c r="F11">
        <f t="shared" si="2"/>
        <v>93.92204108</v>
      </c>
      <c r="G11">
        <f t="shared" si="3"/>
        <v>0.63304268735213198</v>
      </c>
      <c r="H11">
        <v>0</v>
      </c>
      <c r="I11">
        <f t="shared" si="6"/>
        <v>0.35377914999999999</v>
      </c>
      <c r="J11">
        <v>61</v>
      </c>
      <c r="K11">
        <f>1/2*G11*F11^2*I11*J11/9.8</f>
        <v>6148.5688150567476</v>
      </c>
      <c r="L11">
        <f t="shared" si="7"/>
        <v>18445.706445170243</v>
      </c>
      <c r="M11">
        <v>16928.32</v>
      </c>
      <c r="N11" s="1">
        <f t="shared" si="4"/>
        <v>2.7532130661928296</v>
      </c>
      <c r="O11">
        <f t="shared" si="5"/>
        <v>10779.751184943252</v>
      </c>
      <c r="P11">
        <f t="shared" si="8"/>
        <v>1.0896359736329562</v>
      </c>
    </row>
    <row r="12" spans="1:16">
      <c r="A12">
        <v>182.57</v>
      </c>
      <c r="B12">
        <v>19078.32</v>
      </c>
      <c r="C12">
        <v>20967.3</v>
      </c>
      <c r="D12">
        <f t="shared" si="0"/>
        <v>6390.8330400000004</v>
      </c>
      <c r="E12">
        <f t="shared" si="1"/>
        <v>186967.53600000002</v>
      </c>
      <c r="F12">
        <f t="shared" si="2"/>
        <v>93.92204108</v>
      </c>
      <c r="G12">
        <f t="shared" si="3"/>
        <v>0.63304268735213198</v>
      </c>
      <c r="H12">
        <v>0</v>
      </c>
      <c r="I12">
        <f t="shared" si="6"/>
        <v>0.35377914999999999</v>
      </c>
      <c r="J12">
        <v>61</v>
      </c>
      <c r="K12">
        <f>1/2*G12*F12^2*I12*J12/9.8</f>
        <v>6148.5688150567476</v>
      </c>
      <c r="L12">
        <f t="shared" si="7"/>
        <v>18445.706445170243</v>
      </c>
      <c r="M12">
        <v>16928.32</v>
      </c>
      <c r="N12" s="1">
        <f t="shared" si="4"/>
        <v>2.7532130661928296</v>
      </c>
      <c r="O12">
        <f t="shared" si="5"/>
        <v>10779.751184943252</v>
      </c>
      <c r="P12">
        <f t="shared" si="8"/>
        <v>1.0896359736329562</v>
      </c>
    </row>
    <row r="13" spans="1:16">
      <c r="A13">
        <v>182.57</v>
      </c>
      <c r="B13">
        <v>19074.38</v>
      </c>
      <c r="C13">
        <v>20968.189999999999</v>
      </c>
      <c r="D13">
        <f t="shared" si="0"/>
        <v>6391.1043119999995</v>
      </c>
      <c r="E13">
        <f t="shared" si="1"/>
        <v>186928.92400000003</v>
      </c>
      <c r="F13">
        <f t="shared" si="2"/>
        <v>93.92204108</v>
      </c>
      <c r="G13">
        <f t="shared" si="3"/>
        <v>0.63302345757029854</v>
      </c>
      <c r="H13">
        <v>0</v>
      </c>
      <c r="I13">
        <f t="shared" si="6"/>
        <v>0.35377914999999999</v>
      </c>
      <c r="J13">
        <v>61</v>
      </c>
      <c r="K13">
        <f>1/2*G13*F13^2*I13*J13/9.8</f>
        <v>6148.3820414958755</v>
      </c>
      <c r="L13">
        <f t="shared" si="7"/>
        <v>18445.146124487626</v>
      </c>
      <c r="M13">
        <v>16924.38</v>
      </c>
      <c r="N13" s="1">
        <f t="shared" si="4"/>
        <v>2.7526558834139023</v>
      </c>
      <c r="O13">
        <f t="shared" si="5"/>
        <v>10775.997958504126</v>
      </c>
      <c r="P13">
        <f t="shared" si="8"/>
        <v>1.0898565338575255</v>
      </c>
    </row>
    <row r="14" spans="1:16">
      <c r="A14">
        <v>182.88</v>
      </c>
      <c r="B14">
        <v>19074.38</v>
      </c>
      <c r="C14">
        <v>20968.189999999999</v>
      </c>
      <c r="D14">
        <f t="shared" si="0"/>
        <v>6391.1043119999995</v>
      </c>
      <c r="E14">
        <f t="shared" si="1"/>
        <v>186928.92400000003</v>
      </c>
      <c r="F14">
        <f t="shared" si="2"/>
        <v>94.081518720000005</v>
      </c>
      <c r="G14">
        <f t="shared" si="3"/>
        <v>0.63302345757029854</v>
      </c>
      <c r="H14">
        <v>0</v>
      </c>
      <c r="I14">
        <f t="shared" si="6"/>
        <v>0.35377914999999999</v>
      </c>
      <c r="J14">
        <v>61</v>
      </c>
      <c r="K14">
        <f>1/2*G14*F14^2*I14*J14/9.8</f>
        <v>6169.2794135217764</v>
      </c>
      <c r="L14">
        <f t="shared" si="7"/>
        <v>18507.838240565328</v>
      </c>
      <c r="M14">
        <v>16924.38</v>
      </c>
      <c r="N14" s="1">
        <f t="shared" si="4"/>
        <v>2.7433317354544329</v>
      </c>
      <c r="O14">
        <f t="shared" si="5"/>
        <v>10755.100586478224</v>
      </c>
      <c r="P14">
        <f t="shared" si="8"/>
        <v>1.093560782762224</v>
      </c>
    </row>
    <row r="15" spans="1:16">
      <c r="A15">
        <v>182.88</v>
      </c>
      <c r="B15">
        <v>19070.23</v>
      </c>
      <c r="C15">
        <v>20968.189999999999</v>
      </c>
      <c r="D15">
        <f t="shared" si="0"/>
        <v>6391.1043119999995</v>
      </c>
      <c r="E15">
        <f t="shared" si="1"/>
        <v>186888.25400000002</v>
      </c>
      <c r="F15">
        <f t="shared" si="2"/>
        <v>94.081518720000005</v>
      </c>
      <c r="G15">
        <f t="shared" si="3"/>
        <v>0.63302345757029854</v>
      </c>
      <c r="H15">
        <v>0</v>
      </c>
      <c r="I15">
        <f t="shared" si="6"/>
        <v>0.35377914999999999</v>
      </c>
      <c r="J15">
        <v>61</v>
      </c>
      <c r="K15">
        <f>1/2*G15*F15^2*I15*J15/9.8</f>
        <v>6169.2794135217764</v>
      </c>
      <c r="L15">
        <f t="shared" si="7"/>
        <v>18507.838240565328</v>
      </c>
      <c r="M15">
        <v>16920.23</v>
      </c>
      <c r="N15" s="1">
        <f t="shared" si="4"/>
        <v>2.7426590474917343</v>
      </c>
      <c r="O15">
        <f t="shared" si="5"/>
        <v>10750.950586478222</v>
      </c>
      <c r="P15">
        <f t="shared" si="8"/>
        <v>1.0938289988117968</v>
      </c>
    </row>
    <row r="16" spans="1:16">
      <c r="A16">
        <v>185.1</v>
      </c>
      <c r="B16">
        <v>19070.23</v>
      </c>
      <c r="C16">
        <v>20969.080000000002</v>
      </c>
      <c r="D16">
        <f t="shared" si="0"/>
        <v>6391.3755840000013</v>
      </c>
      <c r="E16">
        <f t="shared" si="1"/>
        <v>186888.25400000002</v>
      </c>
      <c r="F16">
        <f t="shared" si="2"/>
        <v>95.223584399999993</v>
      </c>
      <c r="G16">
        <f t="shared" si="3"/>
        <v>0.63300422823535862</v>
      </c>
      <c r="H16">
        <v>0</v>
      </c>
      <c r="I16">
        <f t="shared" si="6"/>
        <v>0.35377914999999999</v>
      </c>
      <c r="J16">
        <v>61</v>
      </c>
      <c r="K16">
        <f>1/2*G16*F16^2*I16*J16/9.8</f>
        <v>6319.7756176911298</v>
      </c>
      <c r="L16">
        <f t="shared" si="7"/>
        <v>18959.326853073391</v>
      </c>
      <c r="M16">
        <v>16920.23</v>
      </c>
      <c r="N16" s="1">
        <f t="shared" si="4"/>
        <v>2.6773466375348378</v>
      </c>
      <c r="O16">
        <f t="shared" si="5"/>
        <v>10600.45438230887</v>
      </c>
      <c r="P16">
        <f t="shared" si="8"/>
        <v>1.1205123602382114</v>
      </c>
    </row>
    <row r="17" spans="1:16">
      <c r="A17">
        <v>185.1</v>
      </c>
      <c r="B17">
        <v>19068.14</v>
      </c>
      <c r="C17">
        <v>20969.080000000002</v>
      </c>
      <c r="D17">
        <f t="shared" si="0"/>
        <v>6391.3755840000013</v>
      </c>
      <c r="E17">
        <f t="shared" si="1"/>
        <v>186867.772</v>
      </c>
      <c r="F17">
        <f t="shared" si="2"/>
        <v>95.223584399999993</v>
      </c>
      <c r="G17">
        <f t="shared" si="3"/>
        <v>0.63300422823535862</v>
      </c>
      <c r="H17">
        <v>0</v>
      </c>
      <c r="I17">
        <f t="shared" si="6"/>
        <v>0.35377914999999999</v>
      </c>
      <c r="J17">
        <v>61</v>
      </c>
      <c r="K17">
        <f>1/2*G17*F17^2*I17*J17/9.8</f>
        <v>6319.7756176911298</v>
      </c>
      <c r="L17">
        <f t="shared" si="7"/>
        <v>18959.326853073391</v>
      </c>
      <c r="M17">
        <v>16918.14</v>
      </c>
      <c r="N17" s="1">
        <f t="shared" si="4"/>
        <v>2.6770159295910068</v>
      </c>
      <c r="O17">
        <f t="shared" si="5"/>
        <v>10598.36438230887</v>
      </c>
      <c r="P17">
        <f t="shared" si="8"/>
        <v>1.1206507838966573</v>
      </c>
    </row>
    <row r="18" spans="1:16">
      <c r="A18">
        <v>186.71</v>
      </c>
      <c r="B18">
        <v>19066.27</v>
      </c>
      <c r="C18">
        <v>20969.97</v>
      </c>
      <c r="D18">
        <f t="shared" si="0"/>
        <v>6391.6468560000003</v>
      </c>
      <c r="E18">
        <f t="shared" si="1"/>
        <v>186849.44600000003</v>
      </c>
      <c r="F18">
        <f t="shared" si="2"/>
        <v>96.051839240000007</v>
      </c>
      <c r="G18">
        <f t="shared" si="3"/>
        <v>0.63298499934729791</v>
      </c>
      <c r="H18">
        <v>0</v>
      </c>
      <c r="I18">
        <f t="shared" si="6"/>
        <v>0.35377914999999999</v>
      </c>
      <c r="J18">
        <v>61</v>
      </c>
      <c r="K18">
        <f>1/2*G18*F18^2*I18*J18/9.8</f>
        <v>6429.9972408611411</v>
      </c>
      <c r="L18">
        <f t="shared" si="7"/>
        <v>19289.991722583422</v>
      </c>
      <c r="M18">
        <v>16916.27</v>
      </c>
      <c r="N18" s="1">
        <f t="shared" si="4"/>
        <v>2.6308362766473721</v>
      </c>
      <c r="O18">
        <f t="shared" si="5"/>
        <v>10486.272759138859</v>
      </c>
      <c r="P18">
        <f t="shared" si="8"/>
        <v>1.1403218157775574</v>
      </c>
    </row>
    <row r="19" spans="1:16">
      <c r="A19">
        <v>186.71</v>
      </c>
      <c r="B19">
        <v>19066.27</v>
      </c>
      <c r="C19">
        <v>20969.97</v>
      </c>
      <c r="D19">
        <f t="shared" si="0"/>
        <v>6391.6468560000003</v>
      </c>
      <c r="E19">
        <f t="shared" si="1"/>
        <v>186849.44600000003</v>
      </c>
      <c r="F19">
        <f t="shared" si="2"/>
        <v>96.051839240000007</v>
      </c>
      <c r="G19">
        <f t="shared" si="3"/>
        <v>0.63298499934729791</v>
      </c>
      <c r="H19">
        <v>0</v>
      </c>
      <c r="I19">
        <f t="shared" si="6"/>
        <v>0.35377914999999999</v>
      </c>
      <c r="J19">
        <v>61</v>
      </c>
      <c r="K19">
        <f>1/2*G19*F19^2*I19*J19/9.8</f>
        <v>6429.9972408611411</v>
      </c>
      <c r="L19">
        <f t="shared" si="7"/>
        <v>19289.991722583422</v>
      </c>
      <c r="M19">
        <v>16916.27</v>
      </c>
      <c r="N19" s="1">
        <f t="shared" si="4"/>
        <v>2.6308362766473721</v>
      </c>
      <c r="O19">
        <f t="shared" si="5"/>
        <v>10486.272759138859</v>
      </c>
      <c r="P19">
        <f t="shared" si="8"/>
        <v>1.1403218157775574</v>
      </c>
    </row>
    <row r="20" spans="1:16">
      <c r="A20">
        <v>186.71</v>
      </c>
      <c r="B20">
        <v>19062.03</v>
      </c>
      <c r="C20">
        <v>20969.97</v>
      </c>
      <c r="D20">
        <f t="shared" si="0"/>
        <v>6391.6468560000003</v>
      </c>
      <c r="E20">
        <f t="shared" si="1"/>
        <v>186807.894</v>
      </c>
      <c r="F20">
        <f t="shared" si="2"/>
        <v>96.051839240000007</v>
      </c>
      <c r="G20">
        <f t="shared" si="3"/>
        <v>0.63298499934729791</v>
      </c>
      <c r="H20">
        <v>0</v>
      </c>
      <c r="I20">
        <f t="shared" si="6"/>
        <v>0.35377914999999999</v>
      </c>
      <c r="J20">
        <v>61</v>
      </c>
      <c r="K20">
        <f>1/2*G20*F20^2*I20*J20/9.8</f>
        <v>6429.9972408611411</v>
      </c>
      <c r="L20">
        <f t="shared" si="7"/>
        <v>19289.991722583422</v>
      </c>
      <c r="M20">
        <v>16912.03</v>
      </c>
      <c r="N20" s="1">
        <f t="shared" si="4"/>
        <v>2.6301768673441988</v>
      </c>
      <c r="O20">
        <f t="shared" si="5"/>
        <v>10482.032759138858</v>
      </c>
      <c r="P20">
        <f t="shared" si="8"/>
        <v>1.1406077048458063</v>
      </c>
    </row>
    <row r="21" spans="1:16">
      <c r="A21">
        <v>188.39</v>
      </c>
      <c r="B21">
        <v>19062.03</v>
      </c>
      <c r="C21">
        <v>20970.86</v>
      </c>
      <c r="D21">
        <f t="shared" si="0"/>
        <v>6391.9181280000003</v>
      </c>
      <c r="E21">
        <f t="shared" si="1"/>
        <v>186807.894</v>
      </c>
      <c r="F21">
        <f t="shared" si="2"/>
        <v>96.916105160000001</v>
      </c>
      <c r="G21">
        <f t="shared" si="3"/>
        <v>0.63296577090611572</v>
      </c>
      <c r="H21">
        <v>0</v>
      </c>
      <c r="I21">
        <f t="shared" si="6"/>
        <v>0.35377914999999999</v>
      </c>
      <c r="J21">
        <v>61</v>
      </c>
      <c r="K21">
        <f>1/2*G21*F21^2*I21*J21/9.8</f>
        <v>6546.0320597739528</v>
      </c>
      <c r="L21">
        <f t="shared" si="7"/>
        <v>19638.096179321859</v>
      </c>
      <c r="M21">
        <v>16912.03</v>
      </c>
      <c r="N21" s="1">
        <f t="shared" si="4"/>
        <v>2.5835544106064163</v>
      </c>
      <c r="O21">
        <f t="shared" si="5"/>
        <v>10365.997940226047</v>
      </c>
      <c r="P21">
        <f t="shared" si="8"/>
        <v>1.1611909498340447</v>
      </c>
    </row>
    <row r="22" spans="1:16">
      <c r="A22">
        <v>188.39</v>
      </c>
      <c r="B22">
        <v>19060.79</v>
      </c>
      <c r="C22">
        <v>20970.86</v>
      </c>
      <c r="D22">
        <f t="shared" si="0"/>
        <v>6391.9181280000003</v>
      </c>
      <c r="E22">
        <f t="shared" si="1"/>
        <v>186795.74200000003</v>
      </c>
      <c r="F22">
        <f t="shared" si="2"/>
        <v>96.916105160000001</v>
      </c>
      <c r="G22">
        <f t="shared" si="3"/>
        <v>0.63296577090611572</v>
      </c>
      <c r="H22">
        <v>0</v>
      </c>
      <c r="I22">
        <f t="shared" si="6"/>
        <v>0.35377914999999999</v>
      </c>
      <c r="J22">
        <v>61</v>
      </c>
      <c r="K22">
        <f>1/2*G22*F22^2*I22*J22/9.8</f>
        <v>6546.0320597739528</v>
      </c>
      <c r="L22">
        <f t="shared" si="7"/>
        <v>19638.096179321859</v>
      </c>
      <c r="M22">
        <v>16910.79</v>
      </c>
      <c r="N22" s="1">
        <f t="shared" si="4"/>
        <v>2.583364982875437</v>
      </c>
      <c r="O22">
        <f t="shared" si="5"/>
        <v>10364.757940226049</v>
      </c>
      <c r="P22">
        <f t="shared" si="8"/>
        <v>1.1612760952812884</v>
      </c>
    </row>
    <row r="23" spans="1:16">
      <c r="A23">
        <v>189.16</v>
      </c>
      <c r="B23">
        <v>19059.13</v>
      </c>
      <c r="C23">
        <v>20971.75</v>
      </c>
      <c r="D23">
        <f t="shared" si="0"/>
        <v>6392.1894000000002</v>
      </c>
      <c r="E23">
        <f t="shared" si="1"/>
        <v>186779.47400000002</v>
      </c>
      <c r="F23">
        <f t="shared" si="2"/>
        <v>97.312227039999996</v>
      </c>
      <c r="G23">
        <f t="shared" si="3"/>
        <v>0.63294654291180241</v>
      </c>
      <c r="H23">
        <v>0</v>
      </c>
      <c r="I23">
        <f t="shared" si="6"/>
        <v>0.35377914999999999</v>
      </c>
      <c r="J23">
        <v>61</v>
      </c>
      <c r="K23">
        <f>1/2*G23*F23^2*I23*J23/9.8</f>
        <v>6599.4516800063293</v>
      </c>
      <c r="L23">
        <f t="shared" si="7"/>
        <v>19798.355040018989</v>
      </c>
      <c r="M23">
        <v>16909.13</v>
      </c>
      <c r="N23" s="1">
        <f t="shared" si="4"/>
        <v>2.5622022585948812</v>
      </c>
      <c r="O23">
        <f t="shared" si="5"/>
        <v>10309.678319993673</v>
      </c>
      <c r="P23">
        <f t="shared" si="8"/>
        <v>1.1708677525111575</v>
      </c>
    </row>
    <row r="24" spans="1:16">
      <c r="A24">
        <v>189.16</v>
      </c>
      <c r="B24">
        <v>19059.13</v>
      </c>
      <c r="C24">
        <v>20971.75</v>
      </c>
      <c r="D24">
        <f t="shared" si="0"/>
        <v>6392.1894000000002</v>
      </c>
      <c r="E24">
        <f t="shared" si="1"/>
        <v>186779.47400000002</v>
      </c>
      <c r="F24">
        <f t="shared" si="2"/>
        <v>97.312227039999996</v>
      </c>
      <c r="G24">
        <f t="shared" si="3"/>
        <v>0.63294654291180241</v>
      </c>
      <c r="H24">
        <v>0</v>
      </c>
      <c r="I24">
        <f t="shared" si="6"/>
        <v>0.35377914999999999</v>
      </c>
      <c r="J24">
        <v>61</v>
      </c>
      <c r="K24">
        <f>1/2*G24*F24^2*I24*J24/9.8</f>
        <v>6599.4516800063293</v>
      </c>
      <c r="L24">
        <f t="shared" si="7"/>
        <v>19798.355040018989</v>
      </c>
      <c r="M24">
        <v>16909.13</v>
      </c>
      <c r="N24" s="1">
        <f t="shared" si="4"/>
        <v>2.5622022585948812</v>
      </c>
      <c r="O24">
        <f t="shared" si="5"/>
        <v>10309.678319993673</v>
      </c>
      <c r="P24">
        <f t="shared" si="8"/>
        <v>1.1708677525111575</v>
      </c>
    </row>
    <row r="25" spans="1:16">
      <c r="A25">
        <v>189.09</v>
      </c>
      <c r="B25">
        <v>19054.88</v>
      </c>
      <c r="C25">
        <v>20979.63</v>
      </c>
      <c r="D25">
        <f t="shared" si="0"/>
        <v>6394.5912240000007</v>
      </c>
      <c r="E25">
        <f t="shared" si="1"/>
        <v>186737.82400000002</v>
      </c>
      <c r="F25">
        <f t="shared" si="2"/>
        <v>97.276215960000002</v>
      </c>
      <c r="G25">
        <f t="shared" si="3"/>
        <v>0.63277631903908982</v>
      </c>
      <c r="H25">
        <v>0</v>
      </c>
      <c r="I25">
        <f t="shared" si="6"/>
        <v>0.35377914999999999</v>
      </c>
      <c r="J25">
        <v>61</v>
      </c>
      <c r="K25">
        <f>1/2*G25*F25^2*I25*J25/9.8</f>
        <v>6592.7947007685598</v>
      </c>
      <c r="L25">
        <f t="shared" si="7"/>
        <v>19778.384102305681</v>
      </c>
      <c r="M25">
        <v>16904.88</v>
      </c>
      <c r="N25" s="1">
        <f t="shared" si="4"/>
        <v>2.5641447621642612</v>
      </c>
      <c r="O25">
        <f t="shared" si="5"/>
        <v>10312.085299231441</v>
      </c>
      <c r="P25">
        <f t="shared" si="8"/>
        <v>1.1699807453413262</v>
      </c>
    </row>
    <row r="26" spans="1:16">
      <c r="A26">
        <v>189.09</v>
      </c>
      <c r="B26">
        <v>19054.88</v>
      </c>
      <c r="C26">
        <v>20979.63</v>
      </c>
      <c r="D26">
        <f t="shared" si="0"/>
        <v>6394.5912240000007</v>
      </c>
      <c r="E26">
        <f t="shared" si="1"/>
        <v>186737.82400000002</v>
      </c>
      <c r="F26">
        <f t="shared" si="2"/>
        <v>97.276215960000002</v>
      </c>
      <c r="G26">
        <f t="shared" si="3"/>
        <v>0.63277631903908982</v>
      </c>
      <c r="H26">
        <v>0</v>
      </c>
      <c r="I26">
        <f t="shared" si="6"/>
        <v>0.35377914999999999</v>
      </c>
      <c r="J26">
        <v>61</v>
      </c>
      <c r="K26">
        <f>1/2*G26*F26^2*I26*J26/9.8</f>
        <v>6592.7947007685598</v>
      </c>
      <c r="L26">
        <f t="shared" si="7"/>
        <v>19778.384102305681</v>
      </c>
      <c r="M26">
        <v>16904.88</v>
      </c>
      <c r="N26" s="1">
        <f t="shared" si="4"/>
        <v>2.5641447621642612</v>
      </c>
      <c r="O26">
        <f t="shared" si="5"/>
        <v>10312.085299231441</v>
      </c>
      <c r="P26">
        <f t="shared" si="8"/>
        <v>1.1699807453413262</v>
      </c>
    </row>
    <row r="27" spans="1:16">
      <c r="A27">
        <v>170.02</v>
      </c>
      <c r="B27">
        <v>18982.47</v>
      </c>
      <c r="C27">
        <v>22821.19</v>
      </c>
      <c r="D27">
        <f t="shared" ref="D27:D81" si="9">C27*0.3048</f>
        <v>6955.8987120000002</v>
      </c>
      <c r="E27">
        <f t="shared" ref="E27:E81" si="10">B27*9.8</f>
        <v>186028.20600000003</v>
      </c>
      <c r="F27">
        <f t="shared" ref="F27:F81" si="11">A27*0.514444</f>
        <v>87.465768880000013</v>
      </c>
      <c r="G27">
        <f t="shared" ref="G27:G81" si="12">4.17479*10^-11*(288.14-0.00649*D27)^4.256</f>
        <v>0.59394490665855149</v>
      </c>
      <c r="H27">
        <v>0</v>
      </c>
      <c r="I27">
        <f t="shared" si="6"/>
        <v>0.35377914999999999</v>
      </c>
      <c r="J27">
        <v>61</v>
      </c>
      <c r="K27">
        <f>1/2*G27*F27^2*I27*J27/9.8</f>
        <v>5002.9757367172388</v>
      </c>
      <c r="L27">
        <f t="shared" si="7"/>
        <v>15008.927210151716</v>
      </c>
      <c r="M27">
        <v>16832.47</v>
      </c>
      <c r="N27" s="2">
        <f t="shared" ref="N27:N81" si="13">M27/K27</f>
        <v>3.364491631743316</v>
      </c>
      <c r="O27">
        <f t="shared" ref="O27:O81" si="14">M27-K27</f>
        <v>11829.494263282762</v>
      </c>
      <c r="P27">
        <f t="shared" si="8"/>
        <v>0.89166516917313476</v>
      </c>
    </row>
    <row r="28" spans="1:16">
      <c r="A28">
        <v>170.02</v>
      </c>
      <c r="B28">
        <v>18980.71</v>
      </c>
      <c r="C28">
        <v>22821.19</v>
      </c>
      <c r="D28">
        <f t="shared" si="9"/>
        <v>6955.8987120000002</v>
      </c>
      <c r="E28">
        <f t="shared" si="10"/>
        <v>186010.95800000001</v>
      </c>
      <c r="F28">
        <f t="shared" si="11"/>
        <v>87.465768880000013</v>
      </c>
      <c r="G28">
        <f t="shared" si="12"/>
        <v>0.59394490665855149</v>
      </c>
      <c r="H28">
        <v>0</v>
      </c>
      <c r="I28">
        <f t="shared" si="6"/>
        <v>0.35377914999999999</v>
      </c>
      <c r="J28">
        <v>61</v>
      </c>
      <c r="K28">
        <f>1/2*G28*F28^2*I28*J28/9.8</f>
        <v>5002.9757367172388</v>
      </c>
      <c r="L28">
        <f t="shared" si="7"/>
        <v>15008.927210151716</v>
      </c>
      <c r="M28">
        <v>16830.71</v>
      </c>
      <c r="N28" s="2">
        <f t="shared" si="13"/>
        <v>3.3641398411105761</v>
      </c>
      <c r="O28">
        <f t="shared" si="14"/>
        <v>11827.73426328276</v>
      </c>
      <c r="P28">
        <f t="shared" si="8"/>
        <v>0.89175841127033362</v>
      </c>
    </row>
    <row r="29" spans="1:16">
      <c r="A29">
        <v>170.26</v>
      </c>
      <c r="B29">
        <v>18980.71</v>
      </c>
      <c r="C29">
        <v>22898.98</v>
      </c>
      <c r="D29">
        <f t="shared" si="9"/>
        <v>6979.6091040000001</v>
      </c>
      <c r="E29">
        <f t="shared" si="10"/>
        <v>186010.95800000001</v>
      </c>
      <c r="F29">
        <f t="shared" si="11"/>
        <v>87.589235439999996</v>
      </c>
      <c r="G29">
        <f t="shared" si="12"/>
        <v>0.59234577601592109</v>
      </c>
      <c r="H29">
        <v>0</v>
      </c>
      <c r="I29">
        <f t="shared" si="6"/>
        <v>0.35377914999999999</v>
      </c>
      <c r="J29">
        <v>61</v>
      </c>
      <c r="K29">
        <f>1/2*G29*F29^2*I29*J29/9.8</f>
        <v>5003.6020818858497</v>
      </c>
      <c r="L29">
        <f t="shared" si="7"/>
        <v>15010.80624565755</v>
      </c>
      <c r="M29">
        <v>16830.71</v>
      </c>
      <c r="N29" s="2">
        <f t="shared" si="13"/>
        <v>3.3637187219445179</v>
      </c>
      <c r="O29">
        <f t="shared" si="14"/>
        <v>11827.10791811415</v>
      </c>
      <c r="P29">
        <f t="shared" si="8"/>
        <v>0.8918700545406314</v>
      </c>
    </row>
    <row r="30" spans="1:16">
      <c r="A30">
        <v>170.26</v>
      </c>
      <c r="B30">
        <v>18976.97</v>
      </c>
      <c r="C30">
        <v>22898.98</v>
      </c>
      <c r="D30">
        <f t="shared" si="9"/>
        <v>6979.6091040000001</v>
      </c>
      <c r="E30">
        <f t="shared" si="10"/>
        <v>185974.30600000001</v>
      </c>
      <c r="F30">
        <f t="shared" si="11"/>
        <v>87.589235439999996</v>
      </c>
      <c r="G30">
        <f t="shared" si="12"/>
        <v>0.59234577601592109</v>
      </c>
      <c r="H30">
        <v>0</v>
      </c>
      <c r="I30">
        <f t="shared" si="6"/>
        <v>0.35377914999999999</v>
      </c>
      <c r="J30">
        <v>61</v>
      </c>
      <c r="K30">
        <f>1/2*G30*F30^2*I30*J30/9.8</f>
        <v>5003.6020818858497</v>
      </c>
      <c r="L30">
        <f t="shared" si="7"/>
        <v>15010.80624565755</v>
      </c>
      <c r="M30">
        <v>16826.97</v>
      </c>
      <c r="N30" s="2">
        <f t="shared" si="13"/>
        <v>3.362971260428036</v>
      </c>
      <c r="O30">
        <f t="shared" si="14"/>
        <v>11823.367918114152</v>
      </c>
      <c r="P30">
        <f t="shared" si="8"/>
        <v>0.89206828357437784</v>
      </c>
    </row>
    <row r="31" spans="1:16">
      <c r="A31">
        <v>171.03</v>
      </c>
      <c r="B31">
        <v>18976.97</v>
      </c>
      <c r="C31">
        <v>22898.98</v>
      </c>
      <c r="D31">
        <f t="shared" si="9"/>
        <v>6979.6091040000001</v>
      </c>
      <c r="E31">
        <f t="shared" si="10"/>
        <v>185974.30600000001</v>
      </c>
      <c r="F31">
        <f t="shared" si="11"/>
        <v>87.985357320000006</v>
      </c>
      <c r="G31">
        <f t="shared" si="12"/>
        <v>0.59234577601592109</v>
      </c>
      <c r="H31">
        <v>0</v>
      </c>
      <c r="I31">
        <f t="shared" si="6"/>
        <v>0.35377914999999999</v>
      </c>
      <c r="J31">
        <v>61</v>
      </c>
      <c r="K31">
        <f>1/2*G31*F31^2*I31*J31/9.8</f>
        <v>5048.9619512356066</v>
      </c>
      <c r="L31">
        <f t="shared" si="7"/>
        <v>15146.885853706819</v>
      </c>
      <c r="M31">
        <v>16826.97</v>
      </c>
      <c r="N31" s="2">
        <f t="shared" si="13"/>
        <v>3.3327583298349124</v>
      </c>
      <c r="O31">
        <f t="shared" si="14"/>
        <v>11778.008048764394</v>
      </c>
      <c r="P31">
        <f t="shared" si="8"/>
        <v>0.90015527773014503</v>
      </c>
    </row>
    <row r="32" spans="1:16">
      <c r="A32">
        <v>171.03</v>
      </c>
      <c r="B32">
        <v>18973.439999999999</v>
      </c>
      <c r="C32">
        <v>22983.759999999998</v>
      </c>
      <c r="D32">
        <f t="shared" si="9"/>
        <v>7005.4500479999997</v>
      </c>
      <c r="E32">
        <f t="shared" si="10"/>
        <v>185939.712</v>
      </c>
      <c r="F32">
        <f t="shared" si="11"/>
        <v>87.985357320000006</v>
      </c>
      <c r="G32">
        <f t="shared" si="12"/>
        <v>0.59060670513136326</v>
      </c>
      <c r="H32">
        <v>0</v>
      </c>
      <c r="I32">
        <f t="shared" si="6"/>
        <v>0.35377914999999999</v>
      </c>
      <c r="J32">
        <v>61</v>
      </c>
      <c r="K32">
        <f>1/2*G32*F32^2*I32*J32/9.8</f>
        <v>5034.1386789474318</v>
      </c>
      <c r="L32">
        <f t="shared" si="7"/>
        <v>15102.416036842296</v>
      </c>
      <c r="M32">
        <v>16823.439999999999</v>
      </c>
      <c r="N32" s="2">
        <f t="shared" si="13"/>
        <v>3.3418705905649673</v>
      </c>
      <c r="O32">
        <f t="shared" si="14"/>
        <v>11789.301321052568</v>
      </c>
      <c r="P32">
        <f t="shared" si="8"/>
        <v>0.89770082913139626</v>
      </c>
    </row>
    <row r="33" spans="1:16">
      <c r="A33">
        <v>173.09</v>
      </c>
      <c r="B33">
        <v>18973.439999999999</v>
      </c>
      <c r="C33">
        <v>22983.759999999998</v>
      </c>
      <c r="D33">
        <f t="shared" si="9"/>
        <v>7005.4500479999997</v>
      </c>
      <c r="E33">
        <f t="shared" si="10"/>
        <v>185939.712</v>
      </c>
      <c r="F33">
        <f t="shared" si="11"/>
        <v>89.04511196</v>
      </c>
      <c r="G33">
        <f t="shared" si="12"/>
        <v>0.59060670513136326</v>
      </c>
      <c r="H33">
        <v>0</v>
      </c>
      <c r="I33">
        <f t="shared" si="6"/>
        <v>0.35377914999999999</v>
      </c>
      <c r="J33">
        <v>61</v>
      </c>
      <c r="K33">
        <f>1/2*G33*F33^2*I33*J33/9.8</f>
        <v>5156.1380855620964</v>
      </c>
      <c r="L33">
        <f t="shared" si="7"/>
        <v>15468.41425668629</v>
      </c>
      <c r="M33">
        <v>16823.439999999999</v>
      </c>
      <c r="N33" s="2">
        <f t="shared" si="13"/>
        <v>3.2627985753732953</v>
      </c>
      <c r="O33">
        <f t="shared" si="14"/>
        <v>11667.301914437903</v>
      </c>
      <c r="P33">
        <f t="shared" si="8"/>
        <v>0.91945608369550413</v>
      </c>
    </row>
    <row r="34" spans="1:16">
      <c r="A34">
        <v>173.09</v>
      </c>
      <c r="B34">
        <v>18971.7</v>
      </c>
      <c r="C34">
        <v>23005.62</v>
      </c>
      <c r="D34">
        <f t="shared" si="9"/>
        <v>7012.1129760000003</v>
      </c>
      <c r="E34">
        <f t="shared" si="10"/>
        <v>185922.66000000003</v>
      </c>
      <c r="F34">
        <f t="shared" si="11"/>
        <v>89.04511196</v>
      </c>
      <c r="G34">
        <f t="shared" si="12"/>
        <v>0.59015893053927004</v>
      </c>
      <c r="H34">
        <v>0</v>
      </c>
      <c r="I34">
        <f t="shared" si="6"/>
        <v>0.35377914999999999</v>
      </c>
      <c r="J34">
        <v>61</v>
      </c>
      <c r="K34">
        <f>1/2*G34*F34^2*I34*J34/9.8</f>
        <v>5152.2289060557005</v>
      </c>
      <c r="L34">
        <f t="shared" si="7"/>
        <v>15456.6867181671</v>
      </c>
      <c r="M34">
        <v>16821.7</v>
      </c>
      <c r="N34" s="2">
        <f t="shared" si="13"/>
        <v>3.2649364589039362</v>
      </c>
      <c r="O34">
        <f t="shared" si="14"/>
        <v>11669.471093944299</v>
      </c>
      <c r="P34">
        <f t="shared" si="8"/>
        <v>0.91885402296837415</v>
      </c>
    </row>
    <row r="35" spans="1:16">
      <c r="A35">
        <v>173.09</v>
      </c>
      <c r="B35">
        <v>18969.73</v>
      </c>
      <c r="C35">
        <v>23005.62</v>
      </c>
      <c r="D35">
        <f t="shared" si="9"/>
        <v>7012.1129760000003</v>
      </c>
      <c r="E35">
        <f t="shared" si="10"/>
        <v>185903.35400000002</v>
      </c>
      <c r="F35">
        <f t="shared" si="11"/>
        <v>89.04511196</v>
      </c>
      <c r="G35">
        <f t="shared" si="12"/>
        <v>0.59015893053927004</v>
      </c>
      <c r="H35">
        <v>0</v>
      </c>
      <c r="I35">
        <f t="shared" si="6"/>
        <v>0.35377914999999999</v>
      </c>
      <c r="J35">
        <v>61</v>
      </c>
      <c r="K35">
        <f>1/2*G35*F35^2*I35*J35/9.8</f>
        <v>5152.2289060557005</v>
      </c>
      <c r="L35">
        <f t="shared" si="7"/>
        <v>15456.6867181671</v>
      </c>
      <c r="M35">
        <v>16819.73</v>
      </c>
      <c r="N35" s="2">
        <f t="shared" si="13"/>
        <v>3.2645541001159395</v>
      </c>
      <c r="O35">
        <f t="shared" si="14"/>
        <v>11667.501093944298</v>
      </c>
      <c r="P35">
        <f t="shared" si="8"/>
        <v>0.91896164315164997</v>
      </c>
    </row>
    <row r="36" spans="1:16">
      <c r="A36">
        <v>175.16</v>
      </c>
      <c r="B36">
        <v>18969.73</v>
      </c>
      <c r="C36">
        <v>22992.53</v>
      </c>
      <c r="D36">
        <f t="shared" si="9"/>
        <v>7008.1231440000001</v>
      </c>
      <c r="E36">
        <f t="shared" si="10"/>
        <v>185903.35400000002</v>
      </c>
      <c r="F36">
        <f t="shared" si="11"/>
        <v>90.110011040000003</v>
      </c>
      <c r="G36">
        <f t="shared" si="12"/>
        <v>0.59042703150804188</v>
      </c>
      <c r="H36">
        <v>0</v>
      </c>
      <c r="I36">
        <f t="shared" si="6"/>
        <v>0.35377914999999999</v>
      </c>
      <c r="J36">
        <v>61</v>
      </c>
      <c r="K36">
        <f>1/2*G36*F36^2*I36*J36/9.8</f>
        <v>5278.5946853822652</v>
      </c>
      <c r="L36">
        <f t="shared" si="7"/>
        <v>15835.784056146797</v>
      </c>
      <c r="M36">
        <v>16819.73</v>
      </c>
      <c r="N36" s="2">
        <f t="shared" si="13"/>
        <v>3.1864030111230162</v>
      </c>
      <c r="O36">
        <f t="shared" si="14"/>
        <v>11541.135314617735</v>
      </c>
      <c r="P36">
        <f t="shared" si="8"/>
        <v>0.94150049115810996</v>
      </c>
    </row>
    <row r="37" spans="1:16">
      <c r="A37">
        <v>175.16</v>
      </c>
      <c r="B37">
        <v>18966.38</v>
      </c>
      <c r="C37">
        <v>22992.53</v>
      </c>
      <c r="D37">
        <f t="shared" si="9"/>
        <v>7008.1231440000001</v>
      </c>
      <c r="E37">
        <f t="shared" si="10"/>
        <v>185870.52400000003</v>
      </c>
      <c r="F37">
        <f t="shared" si="11"/>
        <v>90.110011040000003</v>
      </c>
      <c r="G37">
        <f t="shared" si="12"/>
        <v>0.59042703150804188</v>
      </c>
      <c r="H37">
        <v>0</v>
      </c>
      <c r="I37">
        <f t="shared" si="6"/>
        <v>0.35377914999999999</v>
      </c>
      <c r="J37">
        <v>61</v>
      </c>
      <c r="K37">
        <f>1/2*G37*F37^2*I37*J37/9.8</f>
        <v>5278.5946853822652</v>
      </c>
      <c r="L37">
        <f t="shared" si="7"/>
        <v>15835.784056146797</v>
      </c>
      <c r="M37">
        <v>16816.38</v>
      </c>
      <c r="N37" s="2">
        <f t="shared" si="13"/>
        <v>3.1857683725118577</v>
      </c>
      <c r="O37">
        <f t="shared" si="14"/>
        <v>11537.785314617737</v>
      </c>
      <c r="P37">
        <f t="shared" si="8"/>
        <v>0.94168804797148942</v>
      </c>
    </row>
    <row r="38" spans="1:16">
      <c r="A38">
        <v>177.15</v>
      </c>
      <c r="B38">
        <v>18966.38</v>
      </c>
      <c r="C38">
        <v>22992.53</v>
      </c>
      <c r="D38">
        <f t="shared" si="9"/>
        <v>7008.1231440000001</v>
      </c>
      <c r="E38">
        <f t="shared" si="10"/>
        <v>185870.52400000003</v>
      </c>
      <c r="F38">
        <f t="shared" si="11"/>
        <v>91.133754600000003</v>
      </c>
      <c r="G38">
        <f t="shared" si="12"/>
        <v>0.59042703150804188</v>
      </c>
      <c r="H38">
        <v>0</v>
      </c>
      <c r="I38">
        <f t="shared" si="6"/>
        <v>0.35377914999999999</v>
      </c>
      <c r="J38">
        <v>61</v>
      </c>
      <c r="K38">
        <f>1/2*G38*F38^2*I38*J38/9.8</f>
        <v>5399.2166756157985</v>
      </c>
      <c r="L38">
        <f t="shared" si="7"/>
        <v>16197.650026847396</v>
      </c>
      <c r="M38">
        <v>16816.38</v>
      </c>
      <c r="N38" s="2">
        <f t="shared" si="13"/>
        <v>3.114596247997778</v>
      </c>
      <c r="O38">
        <f t="shared" si="14"/>
        <v>11417.163324384202</v>
      </c>
      <c r="P38">
        <f t="shared" si="8"/>
        <v>0.96320670839071154</v>
      </c>
    </row>
    <row r="39" spans="1:16">
      <c r="A39">
        <v>177.15</v>
      </c>
      <c r="B39">
        <v>18964.63</v>
      </c>
      <c r="C39">
        <v>22965.46</v>
      </c>
      <c r="D39">
        <f t="shared" si="9"/>
        <v>6999.8722079999998</v>
      </c>
      <c r="E39">
        <f t="shared" si="10"/>
        <v>185853.37400000001</v>
      </c>
      <c r="F39">
        <f t="shared" si="11"/>
        <v>91.133754600000003</v>
      </c>
      <c r="G39">
        <f t="shared" si="12"/>
        <v>0.59098175743305614</v>
      </c>
      <c r="H39">
        <v>0</v>
      </c>
      <c r="I39">
        <f t="shared" si="6"/>
        <v>0.35377914999999999</v>
      </c>
      <c r="J39">
        <v>61</v>
      </c>
      <c r="K39">
        <f>1/2*G39*F39^2*I39*J39/9.8</f>
        <v>5404.2894200954752</v>
      </c>
      <c r="L39">
        <f t="shared" si="7"/>
        <v>16212.868260286425</v>
      </c>
      <c r="M39">
        <v>16814.63</v>
      </c>
      <c r="N39" s="2">
        <f t="shared" si="13"/>
        <v>3.1113489106404937</v>
      </c>
      <c r="O39">
        <f t="shared" si="14"/>
        <v>11410.340579904525</v>
      </c>
      <c r="P39">
        <f t="shared" si="8"/>
        <v>0.96421201419754243</v>
      </c>
    </row>
    <row r="40" spans="1:16">
      <c r="A40">
        <v>177.92</v>
      </c>
      <c r="B40">
        <v>18962.66</v>
      </c>
      <c r="C40">
        <v>22965.46</v>
      </c>
      <c r="D40">
        <f t="shared" si="9"/>
        <v>6999.8722079999998</v>
      </c>
      <c r="E40">
        <f t="shared" si="10"/>
        <v>185834.068</v>
      </c>
      <c r="F40">
        <f t="shared" si="11"/>
        <v>91.529876479999999</v>
      </c>
      <c r="G40">
        <f t="shared" si="12"/>
        <v>0.59098175743305614</v>
      </c>
      <c r="H40">
        <v>0</v>
      </c>
      <c r="I40">
        <f t="shared" si="6"/>
        <v>0.35377914999999999</v>
      </c>
      <c r="J40">
        <v>61</v>
      </c>
      <c r="K40">
        <f>1/2*G40*F40^2*I40*J40/9.8</f>
        <v>5451.3720801093987</v>
      </c>
      <c r="L40">
        <f t="shared" si="7"/>
        <v>16354.116240328196</v>
      </c>
      <c r="M40">
        <v>16812.66</v>
      </c>
      <c r="N40" s="2">
        <f t="shared" si="13"/>
        <v>3.0841152929819096</v>
      </c>
      <c r="O40">
        <f t="shared" si="14"/>
        <v>11361.287919890601</v>
      </c>
      <c r="P40">
        <f t="shared" si="8"/>
        <v>0.9727262812861377</v>
      </c>
    </row>
    <row r="41" spans="1:16">
      <c r="A41">
        <v>177.92</v>
      </c>
      <c r="B41">
        <v>18962.66</v>
      </c>
      <c r="C41">
        <v>22966.35</v>
      </c>
      <c r="D41">
        <f t="shared" si="9"/>
        <v>7000.1434799999997</v>
      </c>
      <c r="E41">
        <f t="shared" si="10"/>
        <v>185834.068</v>
      </c>
      <c r="F41">
        <f t="shared" si="11"/>
        <v>91.529876479999999</v>
      </c>
      <c r="G41">
        <f t="shared" si="12"/>
        <v>0.59096351297036587</v>
      </c>
      <c r="H41">
        <v>0</v>
      </c>
      <c r="I41">
        <f t="shared" si="6"/>
        <v>0.35377914999999999</v>
      </c>
      <c r="J41">
        <v>61</v>
      </c>
      <c r="K41">
        <f>1/2*G41*F41^2*I41*J41/9.8</f>
        <v>5451.2037883588064</v>
      </c>
      <c r="L41">
        <f t="shared" si="7"/>
        <v>16353.61136507642</v>
      </c>
      <c r="M41">
        <v>16812.66</v>
      </c>
      <c r="N41" s="2">
        <f t="shared" si="13"/>
        <v>3.0842105070267034</v>
      </c>
      <c r="O41">
        <f t="shared" si="14"/>
        <v>11361.456211641194</v>
      </c>
      <c r="P41">
        <f t="shared" si="8"/>
        <v>0.97269625181716757</v>
      </c>
    </row>
    <row r="42" spans="1:16">
      <c r="A42">
        <v>177.92</v>
      </c>
      <c r="B42">
        <v>18958.71</v>
      </c>
      <c r="C42">
        <v>22966.35</v>
      </c>
      <c r="D42">
        <f t="shared" si="9"/>
        <v>7000.1434799999997</v>
      </c>
      <c r="E42">
        <f t="shared" si="10"/>
        <v>185795.35800000001</v>
      </c>
      <c r="F42">
        <f t="shared" si="11"/>
        <v>91.529876479999999</v>
      </c>
      <c r="G42">
        <f t="shared" si="12"/>
        <v>0.59096351297036587</v>
      </c>
      <c r="H42">
        <v>0</v>
      </c>
      <c r="I42">
        <f t="shared" si="6"/>
        <v>0.35377914999999999</v>
      </c>
      <c r="J42">
        <v>61</v>
      </c>
      <c r="K42">
        <f>1/2*G42*F42^2*I42*J42/9.8</f>
        <v>5451.2037883588064</v>
      </c>
      <c r="L42">
        <f t="shared" si="7"/>
        <v>16353.61136507642</v>
      </c>
      <c r="M42">
        <v>16808.71</v>
      </c>
      <c r="N42" s="2">
        <f t="shared" si="13"/>
        <v>3.0834858964354726</v>
      </c>
      <c r="O42">
        <f t="shared" si="14"/>
        <v>11357.506211641194</v>
      </c>
      <c r="P42">
        <f t="shared" si="8"/>
        <v>0.97292483272520147</v>
      </c>
    </row>
    <row r="43" spans="1:16">
      <c r="A43">
        <v>179.22</v>
      </c>
      <c r="B43">
        <v>18958.71</v>
      </c>
      <c r="C43">
        <v>22966.35</v>
      </c>
      <c r="D43">
        <f t="shared" si="9"/>
        <v>7000.1434799999997</v>
      </c>
      <c r="E43">
        <f t="shared" si="10"/>
        <v>185795.35800000001</v>
      </c>
      <c r="F43">
        <f t="shared" si="11"/>
        <v>92.198653680000007</v>
      </c>
      <c r="G43">
        <f t="shared" si="12"/>
        <v>0.59096351297036587</v>
      </c>
      <c r="H43">
        <v>0</v>
      </c>
      <c r="I43">
        <f t="shared" si="6"/>
        <v>0.35377914999999999</v>
      </c>
      <c r="J43">
        <v>61</v>
      </c>
      <c r="K43">
        <f>1/2*G43*F43^2*I43*J43/9.8</f>
        <v>5531.1549401825487</v>
      </c>
      <c r="L43">
        <f t="shared" si="7"/>
        <v>16593.464820547648</v>
      </c>
      <c r="M43">
        <v>16808.71</v>
      </c>
      <c r="N43" s="2">
        <f t="shared" si="13"/>
        <v>3.0389150515182006</v>
      </c>
      <c r="O43">
        <f t="shared" si="14"/>
        <v>11277.55505981745</v>
      </c>
      <c r="P43">
        <f t="shared" si="8"/>
        <v>0.98719442601768059</v>
      </c>
    </row>
    <row r="44" spans="1:16">
      <c r="A44">
        <v>179.22</v>
      </c>
      <c r="B44">
        <v>18955.29</v>
      </c>
      <c r="C44">
        <v>22967.23</v>
      </c>
      <c r="D44">
        <f t="shared" si="9"/>
        <v>7000.4117040000001</v>
      </c>
      <c r="E44">
        <f t="shared" si="10"/>
        <v>185761.84200000003</v>
      </c>
      <c r="F44">
        <f t="shared" si="11"/>
        <v>92.198653680000007</v>
      </c>
      <c r="G44">
        <f t="shared" si="12"/>
        <v>0.59094547392530083</v>
      </c>
      <c r="H44">
        <v>0</v>
      </c>
      <c r="I44">
        <f t="shared" si="6"/>
        <v>0.35377914999999999</v>
      </c>
      <c r="J44">
        <v>61</v>
      </c>
      <c r="K44">
        <f>1/2*G44*F44^2*I44*J44/9.8</f>
        <v>5530.9861027652832</v>
      </c>
      <c r="L44">
        <f t="shared" si="7"/>
        <v>16592.958308295849</v>
      </c>
      <c r="M44">
        <v>16805.29</v>
      </c>
      <c r="N44" s="2">
        <f t="shared" si="13"/>
        <v>3.0383894820487787</v>
      </c>
      <c r="O44">
        <f t="shared" si="14"/>
        <v>11274.303897234717</v>
      </c>
      <c r="P44">
        <f t="shared" si="8"/>
        <v>0.98736518728899336</v>
      </c>
    </row>
    <row r="45" spans="1:16">
      <c r="A45">
        <v>180.3</v>
      </c>
      <c r="B45">
        <v>18955.29</v>
      </c>
      <c r="C45">
        <v>22967.23</v>
      </c>
      <c r="D45">
        <f t="shared" si="9"/>
        <v>7000.4117040000001</v>
      </c>
      <c r="E45">
        <f t="shared" si="10"/>
        <v>185761.84200000003</v>
      </c>
      <c r="F45">
        <f t="shared" si="11"/>
        <v>92.754253200000008</v>
      </c>
      <c r="G45">
        <f t="shared" si="12"/>
        <v>0.59094547392530083</v>
      </c>
      <c r="H45">
        <v>0</v>
      </c>
      <c r="I45">
        <f t="shared" si="6"/>
        <v>0.35377914999999999</v>
      </c>
      <c r="J45">
        <v>61</v>
      </c>
      <c r="K45">
        <f>1/2*G45*F45^2*I45*J45/9.8</f>
        <v>5597.8476514649155</v>
      </c>
      <c r="L45">
        <f t="shared" si="7"/>
        <v>16793.542954394747</v>
      </c>
      <c r="M45">
        <v>16805.29</v>
      </c>
      <c r="N45" s="2">
        <f t="shared" si="13"/>
        <v>3.0020984932668147</v>
      </c>
      <c r="O45">
        <f t="shared" si="14"/>
        <v>11207.442348535085</v>
      </c>
      <c r="P45">
        <f t="shared" si="8"/>
        <v>0.99930099119948212</v>
      </c>
    </row>
    <row r="46" spans="1:16">
      <c r="A46">
        <v>180.3</v>
      </c>
      <c r="B46">
        <v>18953.32</v>
      </c>
      <c r="C46">
        <v>22968.12</v>
      </c>
      <c r="D46">
        <f t="shared" si="9"/>
        <v>7000.6829760000001</v>
      </c>
      <c r="E46">
        <f t="shared" si="10"/>
        <v>185742.53600000002</v>
      </c>
      <c r="F46">
        <f t="shared" si="11"/>
        <v>92.754253200000008</v>
      </c>
      <c r="G46">
        <f t="shared" si="12"/>
        <v>0.59092723031955696</v>
      </c>
      <c r="H46">
        <v>0</v>
      </c>
      <c r="I46">
        <f t="shared" si="6"/>
        <v>0.35377914999999999</v>
      </c>
      <c r="J46">
        <v>61</v>
      </c>
      <c r="K46">
        <f>1/2*G46*F46^2*I46*J46/9.8</f>
        <v>5597.6748353083085</v>
      </c>
      <c r="L46">
        <f t="shared" si="7"/>
        <v>16793.024505924925</v>
      </c>
      <c r="M46">
        <v>16803.32</v>
      </c>
      <c r="N46" s="2">
        <f t="shared" si="13"/>
        <v>3.0018392447539348</v>
      </c>
      <c r="O46">
        <f t="shared" si="14"/>
        <v>11205.64516469169</v>
      </c>
      <c r="P46">
        <f t="shared" si="8"/>
        <v>0.99938729405408722</v>
      </c>
    </row>
    <row r="47" spans="1:16">
      <c r="A47">
        <v>181.07</v>
      </c>
      <c r="B47">
        <v>18951.349999999999</v>
      </c>
      <c r="C47">
        <v>22968.12</v>
      </c>
      <c r="D47">
        <f t="shared" si="9"/>
        <v>7000.6829760000001</v>
      </c>
      <c r="E47">
        <f t="shared" si="10"/>
        <v>185723.23</v>
      </c>
      <c r="F47">
        <f t="shared" si="11"/>
        <v>93.150375080000003</v>
      </c>
      <c r="G47">
        <f t="shared" si="12"/>
        <v>0.59092723031955696</v>
      </c>
      <c r="H47">
        <v>0</v>
      </c>
      <c r="I47">
        <f t="shared" si="6"/>
        <v>0.35377914999999999</v>
      </c>
      <c r="J47">
        <v>61</v>
      </c>
      <c r="K47">
        <f>1/2*G47*F47^2*I47*J47/9.8</f>
        <v>5645.5884608560182</v>
      </c>
      <c r="L47">
        <f t="shared" si="7"/>
        <v>16936.765382568054</v>
      </c>
      <c r="M47">
        <v>16801.349999999999</v>
      </c>
      <c r="N47" s="2">
        <f t="shared" si="13"/>
        <v>2.9760139472604203</v>
      </c>
      <c r="O47">
        <f t="shared" si="14"/>
        <v>11155.761539143979</v>
      </c>
      <c r="P47">
        <f t="shared" si="8"/>
        <v>1.0080597917767355</v>
      </c>
    </row>
    <row r="48" spans="1:16">
      <c r="A48">
        <v>181.07</v>
      </c>
      <c r="B48">
        <v>18951.349999999999</v>
      </c>
      <c r="C48">
        <v>22969.01</v>
      </c>
      <c r="D48">
        <f t="shared" si="9"/>
        <v>7000.954248</v>
      </c>
      <c r="E48">
        <f t="shared" si="10"/>
        <v>185723.23</v>
      </c>
      <c r="F48">
        <f t="shared" si="11"/>
        <v>93.150375080000003</v>
      </c>
      <c r="G48">
        <f t="shared" si="12"/>
        <v>0.59090898714469631</v>
      </c>
      <c r="H48">
        <v>0</v>
      </c>
      <c r="I48">
        <f t="shared" si="6"/>
        <v>0.35377914999999999</v>
      </c>
      <c r="J48">
        <v>61</v>
      </c>
      <c r="K48">
        <f>1/2*G48*F48^2*I48*J48/9.8</f>
        <v>5645.4141695859616</v>
      </c>
      <c r="L48">
        <f t="shared" si="7"/>
        <v>16936.242508757885</v>
      </c>
      <c r="M48">
        <v>16801.349999999999</v>
      </c>
      <c r="N48" s="2">
        <f t="shared" si="13"/>
        <v>2.9761058259490323</v>
      </c>
      <c r="O48">
        <f t="shared" si="14"/>
        <v>11155.935830414037</v>
      </c>
      <c r="P48">
        <f t="shared" si="8"/>
        <v>1.0080286708364439</v>
      </c>
    </row>
    <row r="49" spans="1:16">
      <c r="A49">
        <v>181.07</v>
      </c>
      <c r="B49">
        <v>18947.72</v>
      </c>
      <c r="C49">
        <v>22969.01</v>
      </c>
      <c r="D49">
        <f t="shared" si="9"/>
        <v>7000.954248</v>
      </c>
      <c r="E49">
        <f t="shared" si="10"/>
        <v>185687.65600000002</v>
      </c>
      <c r="F49">
        <f t="shared" si="11"/>
        <v>93.150375080000003</v>
      </c>
      <c r="G49">
        <f t="shared" si="12"/>
        <v>0.59090898714469631</v>
      </c>
      <c r="H49">
        <v>0</v>
      </c>
      <c r="I49">
        <f t="shared" si="6"/>
        <v>0.35377914999999999</v>
      </c>
      <c r="J49">
        <v>61</v>
      </c>
      <c r="K49">
        <f>1/2*G49*F49^2*I49*J49/9.8</f>
        <v>5645.4141695859616</v>
      </c>
      <c r="L49">
        <f t="shared" si="7"/>
        <v>16936.242508757885</v>
      </c>
      <c r="M49">
        <v>16797.72</v>
      </c>
      <c r="N49" s="2">
        <f t="shared" si="13"/>
        <v>2.9754628261812646</v>
      </c>
      <c r="O49">
        <f t="shared" si="14"/>
        <v>11152.30583041404</v>
      </c>
      <c r="P49">
        <f t="shared" si="8"/>
        <v>1.0082465065948167</v>
      </c>
    </row>
    <row r="50" spans="1:16">
      <c r="A50">
        <v>181.08</v>
      </c>
      <c r="B50">
        <v>18947.72</v>
      </c>
      <c r="C50">
        <v>22969.01</v>
      </c>
      <c r="D50">
        <f t="shared" si="9"/>
        <v>7000.954248</v>
      </c>
      <c r="E50">
        <f t="shared" si="10"/>
        <v>185687.65600000002</v>
      </c>
      <c r="F50">
        <f t="shared" si="11"/>
        <v>93.155519520000013</v>
      </c>
      <c r="G50">
        <f t="shared" si="12"/>
        <v>0.59090898714469631</v>
      </c>
      <c r="H50">
        <v>0</v>
      </c>
      <c r="I50">
        <f t="shared" si="6"/>
        <v>0.35377914999999999</v>
      </c>
      <c r="J50">
        <v>61</v>
      </c>
      <c r="K50">
        <f>1/2*G50*F50^2*I50*J50/9.8</f>
        <v>5646.0377483190459</v>
      </c>
      <c r="L50">
        <f t="shared" si="7"/>
        <v>16938.113244957138</v>
      </c>
      <c r="M50">
        <v>16797.72</v>
      </c>
      <c r="N50" s="2">
        <f t="shared" si="13"/>
        <v>2.9751342000859036</v>
      </c>
      <c r="O50">
        <f t="shared" si="14"/>
        <v>11151.682251680955</v>
      </c>
      <c r="P50">
        <f t="shared" si="8"/>
        <v>1.0083578750543012</v>
      </c>
    </row>
    <row r="51" spans="1:16">
      <c r="A51">
        <v>181.08</v>
      </c>
      <c r="B51">
        <v>18945.849999999999</v>
      </c>
      <c r="C51">
        <v>22969.9</v>
      </c>
      <c r="D51">
        <f t="shared" si="9"/>
        <v>7001.2255200000009</v>
      </c>
      <c r="E51">
        <f t="shared" si="10"/>
        <v>185669.33</v>
      </c>
      <c r="F51">
        <f t="shared" si="11"/>
        <v>93.155519520000013</v>
      </c>
      <c r="G51">
        <f t="shared" si="12"/>
        <v>0.59089074440071188</v>
      </c>
      <c r="H51">
        <v>0</v>
      </c>
      <c r="I51">
        <f t="shared" si="6"/>
        <v>0.35377914999999999</v>
      </c>
      <c r="J51">
        <v>61</v>
      </c>
      <c r="K51">
        <f>1/2*G51*F51^2*I51*J51/9.8</f>
        <v>5645.8634419141517</v>
      </c>
      <c r="L51">
        <f t="shared" si="7"/>
        <v>16937.590325742454</v>
      </c>
      <c r="M51">
        <v>16795.849999999999</v>
      </c>
      <c r="N51" s="2">
        <f t="shared" si="13"/>
        <v>2.9748948363344754</v>
      </c>
      <c r="O51">
        <f t="shared" si="14"/>
        <v>11149.986558085846</v>
      </c>
      <c r="P51">
        <f t="shared" si="8"/>
        <v>1.008439008787436</v>
      </c>
    </row>
    <row r="52" spans="1:16">
      <c r="A52">
        <v>181.08</v>
      </c>
      <c r="B52">
        <v>18943.98</v>
      </c>
      <c r="C52">
        <v>22969.9</v>
      </c>
      <c r="D52">
        <f t="shared" si="9"/>
        <v>7001.2255200000009</v>
      </c>
      <c r="E52">
        <f t="shared" si="10"/>
        <v>185651.00400000002</v>
      </c>
      <c r="F52">
        <f t="shared" si="11"/>
        <v>93.155519520000013</v>
      </c>
      <c r="G52">
        <f t="shared" si="12"/>
        <v>0.59089074440071188</v>
      </c>
      <c r="H52">
        <v>0</v>
      </c>
      <c r="I52">
        <f t="shared" si="6"/>
        <v>0.35377914999999999</v>
      </c>
      <c r="J52">
        <v>61</v>
      </c>
      <c r="K52">
        <f>1/2*G52*F52^2*I52*J52/9.8</f>
        <v>5645.8634419141517</v>
      </c>
      <c r="L52">
        <f t="shared" si="7"/>
        <v>16937.590325742454</v>
      </c>
      <c r="M52">
        <v>16793.98</v>
      </c>
      <c r="N52" s="2">
        <f t="shared" si="13"/>
        <v>2.974563620388635</v>
      </c>
      <c r="O52">
        <f t="shared" si="14"/>
        <v>11148.116558085847</v>
      </c>
      <c r="P52">
        <f t="shared" si="8"/>
        <v>1.0085512978902234</v>
      </c>
    </row>
    <row r="53" spans="1:16">
      <c r="A53">
        <v>181.08</v>
      </c>
      <c r="B53">
        <v>18943.98</v>
      </c>
      <c r="C53">
        <v>22970.79</v>
      </c>
      <c r="D53">
        <f t="shared" si="9"/>
        <v>7001.4967920000008</v>
      </c>
      <c r="E53">
        <f t="shared" si="10"/>
        <v>185651.00400000002</v>
      </c>
      <c r="F53">
        <f t="shared" si="11"/>
        <v>93.155519520000013</v>
      </c>
      <c r="G53">
        <f t="shared" si="12"/>
        <v>0.59087250208759634</v>
      </c>
      <c r="H53">
        <v>0</v>
      </c>
      <c r="I53">
        <f t="shared" si="6"/>
        <v>0.35377914999999999</v>
      </c>
      <c r="J53">
        <v>61</v>
      </c>
      <c r="K53">
        <f>1/2*G53*F53^2*I53*J53/9.8</f>
        <v>5645.689139626139</v>
      </c>
      <c r="L53">
        <f t="shared" si="7"/>
        <v>16937.067418878418</v>
      </c>
      <c r="M53">
        <v>16793.98</v>
      </c>
      <c r="N53" s="2">
        <f t="shared" si="13"/>
        <v>2.9746554556335538</v>
      </c>
      <c r="O53">
        <f t="shared" si="14"/>
        <v>11148.290860373862</v>
      </c>
      <c r="P53">
        <f t="shared" si="8"/>
        <v>1.0085201613243804</v>
      </c>
    </row>
    <row r="54" spans="1:16">
      <c r="A54">
        <v>181.09</v>
      </c>
      <c r="B54">
        <v>18940.25</v>
      </c>
      <c r="C54">
        <v>22970.79</v>
      </c>
      <c r="D54">
        <f t="shared" si="9"/>
        <v>7001.4967920000008</v>
      </c>
      <c r="E54">
        <f t="shared" si="10"/>
        <v>185614.45</v>
      </c>
      <c r="F54">
        <f t="shared" si="11"/>
        <v>93.160663960000008</v>
      </c>
      <c r="G54">
        <f t="shared" si="12"/>
        <v>0.59087250208759634</v>
      </c>
      <c r="H54">
        <v>0</v>
      </c>
      <c r="I54">
        <f t="shared" si="6"/>
        <v>0.35377914999999999</v>
      </c>
      <c r="J54">
        <v>61</v>
      </c>
      <c r="K54">
        <f>1/2*G54*F54^2*I54*J54/9.8</f>
        <v>5646.3127142924714</v>
      </c>
      <c r="L54">
        <f t="shared" si="7"/>
        <v>16938.938142877414</v>
      </c>
      <c r="M54">
        <v>16790.25</v>
      </c>
      <c r="N54" s="2">
        <f t="shared" si="13"/>
        <v>2.9736663287350273</v>
      </c>
      <c r="O54">
        <f t="shared" si="14"/>
        <v>11143.937285707529</v>
      </c>
      <c r="P54">
        <f t="shared" si="8"/>
        <v>1.0088556241197966</v>
      </c>
    </row>
    <row r="55" spans="1:16">
      <c r="A55">
        <v>181.09</v>
      </c>
      <c r="B55">
        <v>18940.25</v>
      </c>
      <c r="C55">
        <v>22971.68</v>
      </c>
      <c r="D55">
        <f t="shared" si="9"/>
        <v>7001.7680640000008</v>
      </c>
      <c r="E55">
        <f t="shared" si="10"/>
        <v>185614.45</v>
      </c>
      <c r="F55">
        <f t="shared" si="11"/>
        <v>93.160663960000008</v>
      </c>
      <c r="G55">
        <f t="shared" si="12"/>
        <v>0.59085426020534459</v>
      </c>
      <c r="H55">
        <v>0</v>
      </c>
      <c r="I55">
        <f t="shared" si="6"/>
        <v>0.35377914999999999</v>
      </c>
      <c r="J55">
        <v>61</v>
      </c>
      <c r="K55">
        <f>1/2*G55*F55^2*I55*J55/9.8</f>
        <v>5646.1383968698019</v>
      </c>
      <c r="L55">
        <f t="shared" si="7"/>
        <v>16938.415190609405</v>
      </c>
      <c r="M55">
        <v>16790.25</v>
      </c>
      <c r="N55" s="2">
        <f t="shared" si="13"/>
        <v>2.9737581369433759</v>
      </c>
      <c r="O55">
        <f t="shared" si="14"/>
        <v>11144.111603130197</v>
      </c>
      <c r="P55">
        <f t="shared" si="8"/>
        <v>1.0088244779326934</v>
      </c>
    </row>
    <row r="56" spans="1:16">
      <c r="A56">
        <v>181.09</v>
      </c>
      <c r="B56">
        <v>18936.2</v>
      </c>
      <c r="C56">
        <v>22971.68</v>
      </c>
      <c r="D56">
        <f t="shared" si="9"/>
        <v>7001.7680640000008</v>
      </c>
      <c r="E56">
        <f t="shared" si="10"/>
        <v>185574.76</v>
      </c>
      <c r="F56">
        <f t="shared" si="11"/>
        <v>93.160663960000008</v>
      </c>
      <c r="G56">
        <f t="shared" si="12"/>
        <v>0.59085426020534459</v>
      </c>
      <c r="H56">
        <v>0</v>
      </c>
      <c r="I56">
        <f t="shared" si="6"/>
        <v>0.35377914999999999</v>
      </c>
      <c r="J56">
        <v>61</v>
      </c>
      <c r="K56">
        <f>1/2*G56*F56^2*I56*J56/9.8</f>
        <v>5646.1383968698019</v>
      </c>
      <c r="L56">
        <f t="shared" si="7"/>
        <v>16938.415190609405</v>
      </c>
      <c r="M56">
        <v>16786.2</v>
      </c>
      <c r="N56" s="2">
        <f t="shared" si="13"/>
        <v>2.9730408325283362</v>
      </c>
      <c r="O56">
        <f t="shared" si="14"/>
        <v>11140.061603130198</v>
      </c>
      <c r="P56">
        <f t="shared" si="8"/>
        <v>1.0090678766254069</v>
      </c>
    </row>
    <row r="57" spans="1:16">
      <c r="A57">
        <v>182.02</v>
      </c>
      <c r="B57">
        <v>18936.2</v>
      </c>
      <c r="C57">
        <v>22971.68</v>
      </c>
      <c r="D57">
        <f t="shared" si="9"/>
        <v>7001.7680640000008</v>
      </c>
      <c r="E57">
        <f t="shared" si="10"/>
        <v>185574.76</v>
      </c>
      <c r="F57">
        <f t="shared" si="11"/>
        <v>93.639096880000011</v>
      </c>
      <c r="G57">
        <f t="shared" si="12"/>
        <v>0.59085426020534459</v>
      </c>
      <c r="H57">
        <v>0</v>
      </c>
      <c r="I57">
        <f t="shared" si="6"/>
        <v>0.35377914999999999</v>
      </c>
      <c r="J57">
        <v>61</v>
      </c>
      <c r="K57">
        <f>1/2*G57*F57^2*I57*J57/9.8</f>
        <v>5704.2795632326643</v>
      </c>
      <c r="L57">
        <f t="shared" si="7"/>
        <v>17112.838689697994</v>
      </c>
      <c r="M57">
        <v>16786.2</v>
      </c>
      <c r="N57" s="2">
        <f t="shared" si="13"/>
        <v>2.942737959092439</v>
      </c>
      <c r="O57">
        <f t="shared" si="14"/>
        <v>11081.920436767337</v>
      </c>
      <c r="P57">
        <f t="shared" si="8"/>
        <v>1.0194587631326919</v>
      </c>
    </row>
    <row r="58" spans="1:16">
      <c r="A58">
        <v>182.02</v>
      </c>
      <c r="B58">
        <v>18934.23</v>
      </c>
      <c r="C58">
        <v>22972.57</v>
      </c>
      <c r="D58">
        <f t="shared" si="9"/>
        <v>7002.0393359999998</v>
      </c>
      <c r="E58">
        <f t="shared" si="10"/>
        <v>185555.454</v>
      </c>
      <c r="F58">
        <f t="shared" si="11"/>
        <v>93.639096880000011</v>
      </c>
      <c r="G58">
        <f t="shared" si="12"/>
        <v>0.5908360187539472</v>
      </c>
      <c r="H58">
        <v>0</v>
      </c>
      <c r="I58">
        <f t="shared" si="6"/>
        <v>0.35377914999999999</v>
      </c>
      <c r="J58">
        <v>61</v>
      </c>
      <c r="K58">
        <f>1/2*G58*F58^2*I58*J58/9.8</f>
        <v>5704.103454934193</v>
      </c>
      <c r="L58">
        <f t="shared" si="7"/>
        <v>17112.310364802579</v>
      </c>
      <c r="M58">
        <v>16784.23</v>
      </c>
      <c r="N58" s="2">
        <f t="shared" si="13"/>
        <v>2.9424834476803219</v>
      </c>
      <c r="O58">
        <f t="shared" si="14"/>
        <v>11080.126545065807</v>
      </c>
      <c r="P58">
        <f t="shared" si="8"/>
        <v>1.0195469416709959</v>
      </c>
    </row>
    <row r="59" spans="1:16">
      <c r="A59">
        <v>182.03</v>
      </c>
      <c r="B59">
        <v>18932.16</v>
      </c>
      <c r="C59">
        <v>22972.57</v>
      </c>
      <c r="D59">
        <f t="shared" si="9"/>
        <v>7002.0393359999998</v>
      </c>
      <c r="E59">
        <f t="shared" si="10"/>
        <v>185535.16800000001</v>
      </c>
      <c r="F59">
        <f t="shared" si="11"/>
        <v>93.644241320000006</v>
      </c>
      <c r="G59">
        <f t="shared" si="12"/>
        <v>0.5908360187539472</v>
      </c>
      <c r="H59">
        <v>0</v>
      </c>
      <c r="I59">
        <f t="shared" si="6"/>
        <v>0.35377914999999999</v>
      </c>
      <c r="J59">
        <v>61</v>
      </c>
      <c r="K59">
        <f>1/2*G59*F59^2*I59*J59/9.8</f>
        <v>5704.7302278320985</v>
      </c>
      <c r="L59">
        <f t="shared" si="7"/>
        <v>17114.190683496294</v>
      </c>
      <c r="M59">
        <v>16782.16</v>
      </c>
      <c r="N59" s="2">
        <f t="shared" si="13"/>
        <v>2.9417973032490838</v>
      </c>
      <c r="O59">
        <f t="shared" si="14"/>
        <v>11077.429772167901</v>
      </c>
      <c r="P59">
        <f t="shared" si="8"/>
        <v>1.0197847406708251</v>
      </c>
    </row>
    <row r="60" spans="1:16">
      <c r="A60">
        <v>182.03</v>
      </c>
      <c r="B60">
        <v>18932.16</v>
      </c>
      <c r="C60">
        <v>22973.46</v>
      </c>
      <c r="D60">
        <f t="shared" si="9"/>
        <v>7002.3106079999998</v>
      </c>
      <c r="E60">
        <f t="shared" si="10"/>
        <v>185535.16800000001</v>
      </c>
      <c r="F60">
        <f t="shared" si="11"/>
        <v>93.644241320000006</v>
      </c>
      <c r="G60">
        <f t="shared" si="12"/>
        <v>0.59081777773339705</v>
      </c>
      <c r="H60">
        <v>0</v>
      </c>
      <c r="I60">
        <f t="shared" si="6"/>
        <v>0.35377914999999999</v>
      </c>
      <c r="J60">
        <v>61</v>
      </c>
      <c r="K60">
        <f>1/2*G60*F60^2*I60*J60/9.8</f>
        <v>5704.5541043426429</v>
      </c>
      <c r="L60">
        <f t="shared" si="7"/>
        <v>17113.662313027929</v>
      </c>
      <c r="M60">
        <v>16782.16</v>
      </c>
      <c r="N60" s="2">
        <f t="shared" si="13"/>
        <v>2.9418881288590866</v>
      </c>
      <c r="O60">
        <f t="shared" si="14"/>
        <v>11077.605895657358</v>
      </c>
      <c r="P60">
        <f t="shared" si="8"/>
        <v>1.019753256614639</v>
      </c>
    </row>
    <row r="61" spans="1:16">
      <c r="A61">
        <v>182.04</v>
      </c>
      <c r="B61">
        <v>18928.84</v>
      </c>
      <c r="C61">
        <v>22973.46</v>
      </c>
      <c r="D61">
        <f t="shared" si="9"/>
        <v>7002.3106079999998</v>
      </c>
      <c r="E61">
        <f t="shared" si="10"/>
        <v>185502.63200000001</v>
      </c>
      <c r="F61">
        <f t="shared" si="11"/>
        <v>93.649385760000001</v>
      </c>
      <c r="G61">
        <f t="shared" si="12"/>
        <v>0.59081777773339705</v>
      </c>
      <c r="H61">
        <v>0</v>
      </c>
      <c r="I61">
        <f t="shared" si="6"/>
        <v>0.35377914999999999</v>
      </c>
      <c r="J61">
        <v>61</v>
      </c>
      <c r="K61">
        <f>1/2*G61*F61^2*I61*J61/9.8</f>
        <v>5705.1808923223207</v>
      </c>
      <c r="L61">
        <f t="shared" si="7"/>
        <v>17115.542676966961</v>
      </c>
      <c r="M61">
        <v>16778.84</v>
      </c>
      <c r="N61" s="2">
        <f t="shared" si="13"/>
        <v>2.9409829971526276</v>
      </c>
      <c r="O61">
        <f t="shared" si="14"/>
        <v>11073.659107677679</v>
      </c>
      <c r="P61">
        <f t="shared" si="8"/>
        <v>1.0200671010014375</v>
      </c>
    </row>
    <row r="62" spans="1:16">
      <c r="A62">
        <v>182.04</v>
      </c>
      <c r="B62">
        <v>18928.84</v>
      </c>
      <c r="C62">
        <v>22974.35</v>
      </c>
      <c r="D62">
        <f t="shared" si="9"/>
        <v>7002.5818799999997</v>
      </c>
      <c r="E62">
        <f t="shared" si="10"/>
        <v>185502.63200000001</v>
      </c>
      <c r="F62">
        <f t="shared" si="11"/>
        <v>93.649385760000001</v>
      </c>
      <c r="G62">
        <f t="shared" si="12"/>
        <v>0.59079953714368894</v>
      </c>
      <c r="H62">
        <v>0</v>
      </c>
      <c r="I62">
        <f t="shared" si="6"/>
        <v>0.35377914999999999</v>
      </c>
      <c r="J62">
        <v>61</v>
      </c>
      <c r="K62">
        <f>1/2*G62*F62^2*I62*J62/9.8</f>
        <v>5705.0047536416814</v>
      </c>
      <c r="L62">
        <f t="shared" si="7"/>
        <v>17115.014260925043</v>
      </c>
      <c r="M62">
        <v>16778.84</v>
      </c>
      <c r="N62" s="2">
        <f t="shared" si="13"/>
        <v>2.9410737982802813</v>
      </c>
      <c r="O62">
        <f t="shared" si="14"/>
        <v>11073.835246358318</v>
      </c>
      <c r="P62">
        <f t="shared" si="8"/>
        <v>1.0200356079994233</v>
      </c>
    </row>
    <row r="63" spans="1:16">
      <c r="A63">
        <v>182.04</v>
      </c>
      <c r="B63">
        <v>18926.97</v>
      </c>
      <c r="C63">
        <v>22974.35</v>
      </c>
      <c r="D63">
        <f t="shared" si="9"/>
        <v>7002.5818799999997</v>
      </c>
      <c r="E63">
        <f t="shared" si="10"/>
        <v>185484.30600000001</v>
      </c>
      <c r="F63">
        <f t="shared" si="11"/>
        <v>93.649385760000001</v>
      </c>
      <c r="G63">
        <f t="shared" si="12"/>
        <v>0.59079953714368894</v>
      </c>
      <c r="H63">
        <v>0</v>
      </c>
      <c r="I63">
        <f t="shared" si="6"/>
        <v>0.35377914999999999</v>
      </c>
      <c r="J63">
        <v>61</v>
      </c>
      <c r="K63">
        <f>1/2*G63*F63^2*I63*J63/9.8</f>
        <v>5705.0047536416814</v>
      </c>
      <c r="L63">
        <f t="shared" si="7"/>
        <v>17115.014260925043</v>
      </c>
      <c r="M63">
        <v>16776.97</v>
      </c>
      <c r="N63" s="2">
        <f t="shared" si="13"/>
        <v>2.9407460159066021</v>
      </c>
      <c r="O63">
        <f t="shared" si="14"/>
        <v>11071.965246358319</v>
      </c>
      <c r="P63">
        <f t="shared" si="8"/>
        <v>1.0201493035348481</v>
      </c>
    </row>
    <row r="64" spans="1:16">
      <c r="A64">
        <v>182.05</v>
      </c>
      <c r="B64">
        <v>18924.900000000001</v>
      </c>
      <c r="C64">
        <v>22974.35</v>
      </c>
      <c r="D64">
        <f t="shared" si="9"/>
        <v>7002.5818799999997</v>
      </c>
      <c r="E64">
        <f t="shared" si="10"/>
        <v>185464.02000000002</v>
      </c>
      <c r="F64">
        <f t="shared" si="11"/>
        <v>93.654530200000011</v>
      </c>
      <c r="G64">
        <f t="shared" si="12"/>
        <v>0.59079953714368894</v>
      </c>
      <c r="H64">
        <v>0</v>
      </c>
      <c r="I64">
        <f t="shared" si="6"/>
        <v>0.35377914999999999</v>
      </c>
      <c r="J64">
        <v>61</v>
      </c>
      <c r="K64">
        <f>1/2*G64*F64^2*I64*J64/9.8</f>
        <v>5705.6315567014617</v>
      </c>
      <c r="L64">
        <f t="shared" si="7"/>
        <v>17116.894670104386</v>
      </c>
      <c r="M64">
        <v>16774.900000000001</v>
      </c>
      <c r="N64" s="2">
        <f t="shared" si="13"/>
        <v>2.9400601551807708</v>
      </c>
      <c r="O64">
        <f t="shared" si="14"/>
        <v>11069.268443298541</v>
      </c>
      <c r="P64">
        <f t="shared" si="8"/>
        <v>1.020387285176328</v>
      </c>
    </row>
    <row r="65" spans="1:16">
      <c r="A65">
        <v>182.05</v>
      </c>
      <c r="B65">
        <v>18924.900000000001</v>
      </c>
      <c r="C65">
        <v>22975.24</v>
      </c>
      <c r="D65">
        <f t="shared" si="9"/>
        <v>7002.8531520000006</v>
      </c>
      <c r="E65">
        <f t="shared" si="10"/>
        <v>185464.02000000002</v>
      </c>
      <c r="F65">
        <f t="shared" si="11"/>
        <v>93.654530200000011</v>
      </c>
      <c r="G65">
        <f t="shared" si="12"/>
        <v>0.59078129698481796</v>
      </c>
      <c r="H65">
        <v>0</v>
      </c>
      <c r="I65">
        <f t="shared" si="6"/>
        <v>0.35377914999999999</v>
      </c>
      <c r="J65">
        <v>61</v>
      </c>
      <c r="K65">
        <f>1/2*G65*F65^2*I65*J65/9.8</f>
        <v>5705.4554028294451</v>
      </c>
      <c r="L65">
        <f t="shared" si="7"/>
        <v>17116.366208488336</v>
      </c>
      <c r="M65">
        <v>16774.900000000001</v>
      </c>
      <c r="N65" s="2">
        <f t="shared" si="13"/>
        <v>2.9401509284747025</v>
      </c>
      <c r="O65">
        <f t="shared" si="14"/>
        <v>11069.444597170557</v>
      </c>
      <c r="P65">
        <f t="shared" si="8"/>
        <v>1.0203557820605986</v>
      </c>
    </row>
    <row r="66" spans="1:16">
      <c r="A66">
        <v>182.06</v>
      </c>
      <c r="B66">
        <v>18921.68</v>
      </c>
      <c r="C66">
        <v>22975.24</v>
      </c>
      <c r="D66">
        <f t="shared" si="9"/>
        <v>7002.8531520000006</v>
      </c>
      <c r="E66">
        <f t="shared" si="10"/>
        <v>185432.46400000001</v>
      </c>
      <c r="F66">
        <f t="shared" si="11"/>
        <v>93.659674640000006</v>
      </c>
      <c r="G66">
        <f t="shared" si="12"/>
        <v>0.59078129698481796</v>
      </c>
      <c r="H66">
        <v>0</v>
      </c>
      <c r="I66">
        <f t="shared" si="6"/>
        <v>0.35377914999999999</v>
      </c>
      <c r="J66">
        <v>61</v>
      </c>
      <c r="K66">
        <f>1/2*G66*F66^2*I66*J66/9.8</f>
        <v>5706.0822209676553</v>
      </c>
      <c r="L66">
        <f t="shared" si="7"/>
        <v>17118.246662902966</v>
      </c>
      <c r="M66">
        <v>16771.68</v>
      </c>
      <c r="N66" s="2">
        <f t="shared" si="13"/>
        <v>2.9392636401856485</v>
      </c>
      <c r="O66">
        <f t="shared" si="14"/>
        <v>11065.597779032345</v>
      </c>
      <c r="P66">
        <f t="shared" si="8"/>
        <v>1.0206638012949785</v>
      </c>
    </row>
    <row r="67" spans="1:16">
      <c r="A67">
        <v>182.06</v>
      </c>
      <c r="B67">
        <v>18921.68</v>
      </c>
      <c r="C67">
        <v>22976.13</v>
      </c>
      <c r="D67">
        <f t="shared" si="9"/>
        <v>7003.1244240000005</v>
      </c>
      <c r="E67">
        <f t="shared" si="10"/>
        <v>185432.46400000001</v>
      </c>
      <c r="F67">
        <f t="shared" si="11"/>
        <v>93.659674640000006</v>
      </c>
      <c r="G67">
        <f t="shared" si="12"/>
        <v>0.59076305725677014</v>
      </c>
      <c r="H67">
        <v>0</v>
      </c>
      <c r="I67">
        <f t="shared" ref="I67:I89" si="15">6.3*H67+0.35377915</f>
        <v>0.35377914999999999</v>
      </c>
      <c r="J67">
        <v>61</v>
      </c>
      <c r="K67">
        <f>1/2*G67*F67^2*I67*J67/9.8</f>
        <v>5705.9060519039758</v>
      </c>
      <c r="L67">
        <f t="shared" ref="L67:L89" si="16">K67*3</f>
        <v>17117.718155711926</v>
      </c>
      <c r="M67">
        <v>16771.68</v>
      </c>
      <c r="N67" s="2">
        <f t="shared" si="13"/>
        <v>2.9393543895458181</v>
      </c>
      <c r="O67">
        <f t="shared" si="14"/>
        <v>11065.773948096024</v>
      </c>
      <c r="P67">
        <f t="shared" ref="P67:P89" si="17">L67/M67</f>
        <v>1.0206322894135784</v>
      </c>
    </row>
    <row r="68" spans="1:16">
      <c r="A68">
        <v>182.06</v>
      </c>
      <c r="B68">
        <v>18917.43</v>
      </c>
      <c r="C68">
        <v>22976.13</v>
      </c>
      <c r="D68">
        <f t="shared" si="9"/>
        <v>7003.1244240000005</v>
      </c>
      <c r="E68">
        <f t="shared" si="10"/>
        <v>185390.81400000001</v>
      </c>
      <c r="F68">
        <f t="shared" si="11"/>
        <v>93.659674640000006</v>
      </c>
      <c r="G68">
        <f t="shared" si="12"/>
        <v>0.59076305725677014</v>
      </c>
      <c r="H68">
        <v>0</v>
      </c>
      <c r="I68">
        <f t="shared" si="15"/>
        <v>0.35377914999999999</v>
      </c>
      <c r="J68">
        <v>61</v>
      </c>
      <c r="K68">
        <f>1/2*G68*F68^2*I68*J68/9.8</f>
        <v>5705.9060519039758</v>
      </c>
      <c r="L68">
        <f t="shared" si="16"/>
        <v>17117.718155711926</v>
      </c>
      <c r="M68">
        <v>16767.43</v>
      </c>
      <c r="N68" s="2">
        <f t="shared" si="13"/>
        <v>2.9386095472786411</v>
      </c>
      <c r="O68">
        <f t="shared" si="14"/>
        <v>11061.523948096024</v>
      </c>
      <c r="P68">
        <f t="shared" si="17"/>
        <v>1.0208909866158336</v>
      </c>
    </row>
    <row r="69" spans="1:16">
      <c r="A69">
        <v>182.06</v>
      </c>
      <c r="B69">
        <v>18917.43</v>
      </c>
      <c r="C69">
        <v>22976.13</v>
      </c>
      <c r="D69">
        <f t="shared" si="9"/>
        <v>7003.1244240000005</v>
      </c>
      <c r="E69">
        <f t="shared" si="10"/>
        <v>185390.81400000001</v>
      </c>
      <c r="F69">
        <f t="shared" si="11"/>
        <v>93.659674640000006</v>
      </c>
      <c r="G69">
        <f t="shared" si="12"/>
        <v>0.59076305725677014</v>
      </c>
      <c r="H69">
        <v>0</v>
      </c>
      <c r="I69">
        <f t="shared" si="15"/>
        <v>0.35377914999999999</v>
      </c>
      <c r="J69">
        <v>61</v>
      </c>
      <c r="K69">
        <f>1/2*G69*F69^2*I69*J69/9.8</f>
        <v>5705.9060519039758</v>
      </c>
      <c r="L69">
        <f t="shared" si="16"/>
        <v>17117.718155711926</v>
      </c>
      <c r="M69">
        <v>16767.43</v>
      </c>
      <c r="N69" s="2">
        <f t="shared" si="13"/>
        <v>2.9386095472786411</v>
      </c>
      <c r="O69">
        <f t="shared" si="14"/>
        <v>11061.523948096024</v>
      </c>
      <c r="P69">
        <f t="shared" si="17"/>
        <v>1.0208909866158336</v>
      </c>
    </row>
    <row r="70" spans="1:16">
      <c r="A70">
        <v>182.06</v>
      </c>
      <c r="B70">
        <v>18915.560000000001</v>
      </c>
      <c r="C70">
        <v>23011.97</v>
      </c>
      <c r="D70">
        <f t="shared" si="9"/>
        <v>7014.0484560000004</v>
      </c>
      <c r="E70">
        <f t="shared" si="10"/>
        <v>185372.48800000001</v>
      </c>
      <c r="F70">
        <f t="shared" si="11"/>
        <v>93.659674640000006</v>
      </c>
      <c r="G70">
        <f t="shared" si="12"/>
        <v>0.59002890747312031</v>
      </c>
      <c r="H70">
        <v>0</v>
      </c>
      <c r="I70">
        <f t="shared" si="15"/>
        <v>0.35377914999999999</v>
      </c>
      <c r="J70">
        <v>61</v>
      </c>
      <c r="K70">
        <f>1/2*G70*F70^2*I70*J70/9.8</f>
        <v>5698.8152400428153</v>
      </c>
      <c r="L70">
        <f t="shared" si="16"/>
        <v>17096.445720128446</v>
      </c>
      <c r="M70">
        <v>16765.560000000001</v>
      </c>
      <c r="N70" s="2">
        <f t="shared" si="13"/>
        <v>2.9419378052821452</v>
      </c>
      <c r="O70">
        <f t="shared" si="14"/>
        <v>11066.744759957186</v>
      </c>
      <c r="P70">
        <f t="shared" si="17"/>
        <v>1.0197360374558586</v>
      </c>
    </row>
    <row r="71" spans="1:16">
      <c r="A71">
        <v>182.07</v>
      </c>
      <c r="B71">
        <v>18914</v>
      </c>
      <c r="C71">
        <v>23011.97</v>
      </c>
      <c r="D71">
        <f t="shared" si="9"/>
        <v>7014.0484560000004</v>
      </c>
      <c r="E71">
        <f t="shared" si="10"/>
        <v>185357.2</v>
      </c>
      <c r="F71">
        <f t="shared" si="11"/>
        <v>93.664819080000001</v>
      </c>
      <c r="G71">
        <f t="shared" si="12"/>
        <v>0.59002890747312031</v>
      </c>
      <c r="H71">
        <v>0</v>
      </c>
      <c r="I71">
        <f t="shared" si="15"/>
        <v>0.35377914999999999</v>
      </c>
      <c r="J71">
        <v>61</v>
      </c>
      <c r="K71">
        <f>1/2*G71*F71^2*I71*J71/9.8</f>
        <v>5699.4412942830986</v>
      </c>
      <c r="L71">
        <f t="shared" si="16"/>
        <v>17098.323882849298</v>
      </c>
      <c r="M71">
        <v>16764</v>
      </c>
      <c r="N71" s="2">
        <f t="shared" si="13"/>
        <v>2.9413409375433615</v>
      </c>
      <c r="O71">
        <f t="shared" si="14"/>
        <v>11064.558705716901</v>
      </c>
      <c r="P71">
        <f t="shared" si="17"/>
        <v>1.0199429660492303</v>
      </c>
    </row>
    <row r="72" spans="1:16">
      <c r="A72">
        <v>182.07</v>
      </c>
      <c r="B72">
        <v>18914</v>
      </c>
      <c r="C72">
        <v>22984.9</v>
      </c>
      <c r="D72">
        <f t="shared" si="9"/>
        <v>7005.797520000001</v>
      </c>
      <c r="E72">
        <f t="shared" si="10"/>
        <v>185357.2</v>
      </c>
      <c r="F72">
        <f t="shared" si="11"/>
        <v>93.664819080000001</v>
      </c>
      <c r="G72">
        <f t="shared" si="12"/>
        <v>0.59058334724407835</v>
      </c>
      <c r="H72">
        <v>0</v>
      </c>
      <c r="I72">
        <f t="shared" si="15"/>
        <v>0.35377914999999999</v>
      </c>
      <c r="J72">
        <v>61</v>
      </c>
      <c r="K72">
        <f>1/2*G72*F72^2*I72*J72/9.8</f>
        <v>5704.7969588713368</v>
      </c>
      <c r="L72">
        <f t="shared" si="16"/>
        <v>17114.390876614008</v>
      </c>
      <c r="M72">
        <v>16764</v>
      </c>
      <c r="N72" s="2">
        <f t="shared" si="13"/>
        <v>2.9385796060508116</v>
      </c>
      <c r="O72">
        <f t="shared" si="14"/>
        <v>11059.203041128663</v>
      </c>
      <c r="P72">
        <f t="shared" si="17"/>
        <v>1.0209013884880702</v>
      </c>
    </row>
    <row r="73" spans="1:16">
      <c r="A73">
        <v>181.93</v>
      </c>
      <c r="B73">
        <v>18910.27</v>
      </c>
      <c r="C73">
        <v>22984.9</v>
      </c>
      <c r="D73">
        <f t="shared" si="9"/>
        <v>7005.797520000001</v>
      </c>
      <c r="E73">
        <f t="shared" si="10"/>
        <v>185320.64600000001</v>
      </c>
      <c r="F73">
        <f t="shared" si="11"/>
        <v>93.592796920000012</v>
      </c>
      <c r="G73">
        <f t="shared" si="12"/>
        <v>0.59058334724407835</v>
      </c>
      <c r="H73">
        <v>0</v>
      </c>
      <c r="I73">
        <f t="shared" si="15"/>
        <v>0.35377914999999999</v>
      </c>
      <c r="J73">
        <v>61</v>
      </c>
      <c r="K73">
        <f>1/2*G73*F73^2*I73*J73/9.8</f>
        <v>5696.0270955114374</v>
      </c>
      <c r="L73">
        <f t="shared" si="16"/>
        <v>17088.08128653431</v>
      </c>
      <c r="M73">
        <v>16760.27</v>
      </c>
      <c r="N73" s="2">
        <f t="shared" si="13"/>
        <v>2.9424491349781969</v>
      </c>
      <c r="O73">
        <f t="shared" si="14"/>
        <v>11064.242904488563</v>
      </c>
      <c r="P73">
        <f t="shared" si="17"/>
        <v>1.0195588308860364</v>
      </c>
    </row>
    <row r="74" spans="1:16">
      <c r="A74">
        <v>181.93</v>
      </c>
      <c r="B74">
        <v>18910.27</v>
      </c>
      <c r="C74">
        <v>22978.799999999999</v>
      </c>
      <c r="D74">
        <f t="shared" si="9"/>
        <v>7003.9382400000004</v>
      </c>
      <c r="E74">
        <f t="shared" si="10"/>
        <v>185320.64600000001</v>
      </c>
      <c r="F74">
        <f t="shared" si="11"/>
        <v>93.592796920000012</v>
      </c>
      <c r="G74">
        <f t="shared" si="12"/>
        <v>0.59070834065752265</v>
      </c>
      <c r="H74">
        <v>0</v>
      </c>
      <c r="I74">
        <f t="shared" si="15"/>
        <v>0.35377914999999999</v>
      </c>
      <c r="J74">
        <v>61</v>
      </c>
      <c r="K74">
        <f>1/2*G74*F74^2*I74*J74/9.8</f>
        <v>5697.2326253880619</v>
      </c>
      <c r="L74">
        <f t="shared" si="16"/>
        <v>17091.697876164188</v>
      </c>
      <c r="M74">
        <v>16760.27</v>
      </c>
      <c r="N74" s="2">
        <f t="shared" si="13"/>
        <v>2.9418265150895766</v>
      </c>
      <c r="O74">
        <f t="shared" si="14"/>
        <v>11063.037374611939</v>
      </c>
      <c r="P74">
        <f t="shared" si="17"/>
        <v>1.019774614380567</v>
      </c>
    </row>
    <row r="75" spans="1:16">
      <c r="A75">
        <v>181.94</v>
      </c>
      <c r="B75">
        <v>18908.61</v>
      </c>
      <c r="C75">
        <v>22978.799999999999</v>
      </c>
      <c r="D75">
        <f t="shared" si="9"/>
        <v>7003.9382400000004</v>
      </c>
      <c r="E75">
        <f t="shared" si="10"/>
        <v>185304.37800000003</v>
      </c>
      <c r="F75">
        <f t="shared" si="11"/>
        <v>93.597941360000007</v>
      </c>
      <c r="G75">
        <f t="shared" si="12"/>
        <v>0.59070834065752265</v>
      </c>
      <c r="H75">
        <v>0</v>
      </c>
      <c r="I75">
        <f t="shared" si="15"/>
        <v>0.35377914999999999</v>
      </c>
      <c r="J75">
        <v>61</v>
      </c>
      <c r="K75">
        <f>1/2*G75*F75^2*I75*J75/9.8</f>
        <v>5697.8589530089039</v>
      </c>
      <c r="L75">
        <f t="shared" si="16"/>
        <v>17093.576859026711</v>
      </c>
      <c r="M75">
        <v>16758.61</v>
      </c>
      <c r="N75" s="2">
        <f t="shared" si="13"/>
        <v>2.9412118022244438</v>
      </c>
      <c r="O75">
        <f t="shared" si="14"/>
        <v>11060.751046991096</v>
      </c>
      <c r="P75">
        <f t="shared" si="17"/>
        <v>1.0199877471357535</v>
      </c>
    </row>
    <row r="76" spans="1:16">
      <c r="A76">
        <v>181.94</v>
      </c>
      <c r="B76">
        <v>18906.740000000002</v>
      </c>
      <c r="C76">
        <v>22978.799999999999</v>
      </c>
      <c r="D76">
        <f t="shared" si="9"/>
        <v>7003.9382400000004</v>
      </c>
      <c r="E76">
        <f t="shared" si="10"/>
        <v>185286.05200000003</v>
      </c>
      <c r="F76">
        <f t="shared" si="11"/>
        <v>93.597941360000007</v>
      </c>
      <c r="G76">
        <f t="shared" si="12"/>
        <v>0.59070834065752265</v>
      </c>
      <c r="H76">
        <v>0</v>
      </c>
      <c r="I76">
        <f t="shared" si="15"/>
        <v>0.35377914999999999</v>
      </c>
      <c r="J76">
        <v>61</v>
      </c>
      <c r="K76">
        <f>1/2*G76*F76^2*I76*J76/9.8</f>
        <v>5697.8589530089039</v>
      </c>
      <c r="L76">
        <f t="shared" si="16"/>
        <v>17093.576859026711</v>
      </c>
      <c r="M76">
        <v>16756.740000000002</v>
      </c>
      <c r="N76" s="2">
        <f t="shared" si="13"/>
        <v>2.940883608772233</v>
      </c>
      <c r="O76">
        <f t="shared" si="14"/>
        <v>11058.881046991097</v>
      </c>
      <c r="P76">
        <f t="shared" si="17"/>
        <v>1.0201015745918782</v>
      </c>
    </row>
    <row r="77" spans="1:16">
      <c r="A77">
        <v>182.41</v>
      </c>
      <c r="B77">
        <v>18906.740000000002</v>
      </c>
      <c r="C77">
        <v>23007.65</v>
      </c>
      <c r="D77">
        <f t="shared" si="9"/>
        <v>7012.7317200000007</v>
      </c>
      <c r="E77">
        <f t="shared" si="10"/>
        <v>185286.05200000003</v>
      </c>
      <c r="F77">
        <f t="shared" si="11"/>
        <v>93.839730040000006</v>
      </c>
      <c r="G77">
        <f t="shared" si="12"/>
        <v>0.59011736172678897</v>
      </c>
      <c r="H77">
        <v>0</v>
      </c>
      <c r="I77">
        <f t="shared" si="15"/>
        <v>0.35377914999999999</v>
      </c>
      <c r="J77">
        <v>61</v>
      </c>
      <c r="K77">
        <f>1/2*G77*F77^2*I77*J77/9.8</f>
        <v>5721.6052248584647</v>
      </c>
      <c r="L77">
        <f t="shared" si="16"/>
        <v>17164.815674575395</v>
      </c>
      <c r="M77">
        <v>16756.740000000002</v>
      </c>
      <c r="N77" s="2">
        <f t="shared" si="13"/>
        <v>2.9286781141763436</v>
      </c>
      <c r="O77">
        <f t="shared" si="14"/>
        <v>11035.134775141538</v>
      </c>
      <c r="P77">
        <f t="shared" si="17"/>
        <v>1.0243529275130721</v>
      </c>
    </row>
    <row r="78" spans="1:16">
      <c r="A78">
        <v>182.41</v>
      </c>
      <c r="B78">
        <v>18902.900000000001</v>
      </c>
      <c r="C78">
        <v>23007.65</v>
      </c>
      <c r="D78">
        <f t="shared" si="9"/>
        <v>7012.7317200000007</v>
      </c>
      <c r="E78">
        <f t="shared" si="10"/>
        <v>185248.42000000004</v>
      </c>
      <c r="F78">
        <f t="shared" si="11"/>
        <v>93.839730040000006</v>
      </c>
      <c r="G78">
        <f t="shared" si="12"/>
        <v>0.59011736172678897</v>
      </c>
      <c r="H78">
        <v>0</v>
      </c>
      <c r="I78">
        <f t="shared" si="15"/>
        <v>0.35377914999999999</v>
      </c>
      <c r="J78">
        <v>61</v>
      </c>
      <c r="K78">
        <f>1/2*G78*F78^2*I78*J78/9.8</f>
        <v>5721.6052248584647</v>
      </c>
      <c r="L78">
        <f t="shared" si="16"/>
        <v>17164.815674575395</v>
      </c>
      <c r="M78">
        <v>16752.900000000001</v>
      </c>
      <c r="N78" s="2">
        <f t="shared" si="13"/>
        <v>2.9280069738496191</v>
      </c>
      <c r="O78">
        <f t="shared" si="14"/>
        <v>11031.294775141538</v>
      </c>
      <c r="P78">
        <f t="shared" si="17"/>
        <v>1.0245877235926553</v>
      </c>
    </row>
    <row r="79" spans="1:16">
      <c r="A79">
        <v>182.41</v>
      </c>
      <c r="B79">
        <v>18902.900000000001</v>
      </c>
      <c r="C79">
        <v>23022.52</v>
      </c>
      <c r="D79">
        <f t="shared" si="9"/>
        <v>7017.2640960000008</v>
      </c>
      <c r="E79">
        <f t="shared" si="10"/>
        <v>185248.42000000004</v>
      </c>
      <c r="F79">
        <f t="shared" si="11"/>
        <v>93.839730040000006</v>
      </c>
      <c r="G79">
        <f t="shared" si="12"/>
        <v>0.58981293335242257</v>
      </c>
      <c r="H79">
        <v>0</v>
      </c>
      <c r="I79">
        <f t="shared" si="15"/>
        <v>0.35377914999999999</v>
      </c>
      <c r="J79">
        <v>61</v>
      </c>
      <c r="K79">
        <f>1/2*G79*F79^2*I79*J79/9.8</f>
        <v>5718.653576440136</v>
      </c>
      <c r="L79">
        <f t="shared" si="16"/>
        <v>17155.96072932041</v>
      </c>
      <c r="M79">
        <v>16752.900000000001</v>
      </c>
      <c r="N79" s="2">
        <f t="shared" si="13"/>
        <v>2.929518246920753</v>
      </c>
      <c r="O79">
        <f t="shared" si="14"/>
        <v>11034.246423559865</v>
      </c>
      <c r="P79">
        <f t="shared" si="17"/>
        <v>1.0240591616568122</v>
      </c>
    </row>
    <row r="80" spans="1:16">
      <c r="A80">
        <v>183.03</v>
      </c>
      <c r="B80">
        <v>18898.759999999998</v>
      </c>
      <c r="C80">
        <v>23022.52</v>
      </c>
      <c r="D80">
        <f t="shared" si="9"/>
        <v>7017.2640960000008</v>
      </c>
      <c r="E80">
        <f t="shared" si="10"/>
        <v>185207.848</v>
      </c>
      <c r="F80">
        <f t="shared" si="11"/>
        <v>94.158685320000004</v>
      </c>
      <c r="G80">
        <f t="shared" si="12"/>
        <v>0.58981293335242257</v>
      </c>
      <c r="H80">
        <v>0</v>
      </c>
      <c r="I80">
        <f t="shared" si="15"/>
        <v>0.35377914999999999</v>
      </c>
      <c r="J80">
        <v>61</v>
      </c>
      <c r="K80">
        <f>1/2*G80*F80^2*I80*J80/9.8</f>
        <v>5757.5943230312259</v>
      </c>
      <c r="L80">
        <f t="shared" si="16"/>
        <v>17272.782969093678</v>
      </c>
      <c r="M80">
        <v>16748.759999999998</v>
      </c>
      <c r="N80" s="2">
        <f t="shared" si="13"/>
        <v>2.9089857777930774</v>
      </c>
      <c r="O80">
        <f t="shared" si="14"/>
        <v>10991.165676968772</v>
      </c>
      <c r="P80">
        <f t="shared" si="17"/>
        <v>1.0312872695706237</v>
      </c>
    </row>
    <row r="81" spans="1:16">
      <c r="A81">
        <v>183.03</v>
      </c>
      <c r="B81">
        <v>18898.759999999998</v>
      </c>
      <c r="C81">
        <v>23023.41</v>
      </c>
      <c r="D81">
        <f t="shared" si="9"/>
        <v>7017.5353680000007</v>
      </c>
      <c r="E81">
        <f t="shared" si="10"/>
        <v>185207.848</v>
      </c>
      <c r="F81">
        <f t="shared" si="11"/>
        <v>94.158685320000004</v>
      </c>
      <c r="G81">
        <f t="shared" si="12"/>
        <v>0.58979471650132731</v>
      </c>
      <c r="H81">
        <v>0</v>
      </c>
      <c r="I81">
        <f t="shared" si="15"/>
        <v>0.35377914999999999</v>
      </c>
      <c r="J81">
        <v>61</v>
      </c>
      <c r="K81">
        <f>1/2*G81*F81^2*I81*J81/9.8</f>
        <v>5757.4164950581198</v>
      </c>
      <c r="L81">
        <f t="shared" si="16"/>
        <v>17272.249485174361</v>
      </c>
      <c r="M81">
        <v>16748.759999999998</v>
      </c>
      <c r="N81" s="2">
        <f t="shared" si="13"/>
        <v>2.9090756269546074</v>
      </c>
      <c r="O81">
        <f t="shared" si="14"/>
        <v>10991.343504941879</v>
      </c>
      <c r="P81">
        <f t="shared" si="17"/>
        <v>1.0312554174263864</v>
      </c>
    </row>
    <row r="82" spans="1:16">
      <c r="A82">
        <v>183.11</v>
      </c>
      <c r="B82">
        <v>18896.990000000002</v>
      </c>
      <c r="C82">
        <v>23023.41</v>
      </c>
      <c r="D82">
        <f t="shared" ref="D82:D89" si="18">C82*0.3048</f>
        <v>7017.5353680000007</v>
      </c>
      <c r="E82">
        <f t="shared" ref="E82:E89" si="19">B82*9.8</f>
        <v>185190.50200000004</v>
      </c>
      <c r="F82">
        <f t="shared" ref="F82:F89" si="20">A82*0.514444</f>
        <v>94.199840840000007</v>
      </c>
      <c r="G82">
        <f t="shared" ref="G82:G89" si="21">4.17479*10^-11*(288.14-0.00649*D82)^4.256</f>
        <v>0.58979471650132731</v>
      </c>
      <c r="H82">
        <v>0</v>
      </c>
      <c r="I82">
        <f t="shared" si="15"/>
        <v>0.35377914999999999</v>
      </c>
      <c r="J82">
        <v>61</v>
      </c>
      <c r="K82">
        <f>1/2*G82*F82^2*I82*J82/9.8</f>
        <v>5762.4505766757629</v>
      </c>
      <c r="L82">
        <f t="shared" si="16"/>
        <v>17287.351730027287</v>
      </c>
      <c r="M82">
        <v>16746.990000000002</v>
      </c>
      <c r="N82" s="2">
        <f t="shared" ref="N82:N89" si="22">M82/K82</f>
        <v>2.9062270950809594</v>
      </c>
      <c r="O82">
        <f t="shared" ref="O82:O89" si="23">M82-K82</f>
        <v>10984.539423324239</v>
      </c>
      <c r="P82">
        <f t="shared" si="17"/>
        <v>1.032266200076986</v>
      </c>
    </row>
    <row r="83" spans="1:16">
      <c r="A83">
        <v>183.11</v>
      </c>
      <c r="B83">
        <v>18895.23</v>
      </c>
      <c r="C83">
        <v>23023.41</v>
      </c>
      <c r="D83">
        <f t="shared" si="18"/>
        <v>7017.5353680000007</v>
      </c>
      <c r="E83">
        <f t="shared" si="19"/>
        <v>185173.25400000002</v>
      </c>
      <c r="F83">
        <f t="shared" si="20"/>
        <v>94.199840840000007</v>
      </c>
      <c r="G83">
        <f t="shared" si="21"/>
        <v>0.58979471650132731</v>
      </c>
      <c r="H83">
        <v>0</v>
      </c>
      <c r="I83">
        <f t="shared" si="15"/>
        <v>0.35377914999999999</v>
      </c>
      <c r="J83">
        <v>61</v>
      </c>
      <c r="K83">
        <f>1/2*G83*F83^2*I83*J83/9.8</f>
        <v>5762.4505766757629</v>
      </c>
      <c r="L83">
        <f t="shared" si="16"/>
        <v>17287.351730027287</v>
      </c>
      <c r="M83">
        <v>16745.23</v>
      </c>
      <c r="N83" s="2">
        <f t="shared" si="22"/>
        <v>2.9059216694679177</v>
      </c>
      <c r="O83">
        <f t="shared" si="23"/>
        <v>10982.779423324237</v>
      </c>
      <c r="P83">
        <f t="shared" si="17"/>
        <v>1.0323746959598219</v>
      </c>
    </row>
    <row r="84" spans="1:16">
      <c r="A84">
        <v>183.88</v>
      </c>
      <c r="B84">
        <v>18895.23</v>
      </c>
      <c r="C84">
        <v>23017.31</v>
      </c>
      <c r="D84">
        <f t="shared" si="18"/>
        <v>7015.6760880000011</v>
      </c>
      <c r="E84">
        <f t="shared" si="19"/>
        <v>185173.25400000002</v>
      </c>
      <c r="F84">
        <f t="shared" si="20"/>
        <v>94.595962720000003</v>
      </c>
      <c r="G84">
        <f t="shared" si="21"/>
        <v>0.58991958220627627</v>
      </c>
      <c r="H84">
        <v>0</v>
      </c>
      <c r="I84">
        <f t="shared" si="15"/>
        <v>0.35377914999999999</v>
      </c>
      <c r="J84">
        <v>61</v>
      </c>
      <c r="K84">
        <f>1/2*G84*F84^2*I84*J84/9.8</f>
        <v>5812.2463495942211</v>
      </c>
      <c r="L84">
        <f t="shared" si="16"/>
        <v>17436.739048782663</v>
      </c>
      <c r="M84">
        <v>16745.23</v>
      </c>
      <c r="N84" s="2">
        <f t="shared" si="22"/>
        <v>2.8810255093831421</v>
      </c>
      <c r="O84">
        <f t="shared" si="23"/>
        <v>10932.983650405778</v>
      </c>
      <c r="P84">
        <f t="shared" si="17"/>
        <v>1.041295882396519</v>
      </c>
    </row>
    <row r="85" spans="1:16">
      <c r="A85">
        <v>183.88</v>
      </c>
      <c r="B85">
        <v>18891.8</v>
      </c>
      <c r="C85">
        <v>23017.31</v>
      </c>
      <c r="D85">
        <f t="shared" si="18"/>
        <v>7015.6760880000011</v>
      </c>
      <c r="E85">
        <f t="shared" si="19"/>
        <v>185139.64</v>
      </c>
      <c r="F85">
        <f t="shared" si="20"/>
        <v>94.595962720000003</v>
      </c>
      <c r="G85">
        <f t="shared" si="21"/>
        <v>0.58991958220627627</v>
      </c>
      <c r="H85">
        <v>0</v>
      </c>
      <c r="I85">
        <f t="shared" si="15"/>
        <v>0.35377914999999999</v>
      </c>
      <c r="J85">
        <v>61</v>
      </c>
      <c r="K85">
        <f>1/2*G85*F85^2*I85*J85/9.8</f>
        <v>5812.2463495942211</v>
      </c>
      <c r="L85">
        <f t="shared" si="16"/>
        <v>17436.739048782663</v>
      </c>
      <c r="M85">
        <v>16741.8</v>
      </c>
      <c r="N85" s="2">
        <f t="shared" si="22"/>
        <v>2.8804353761035641</v>
      </c>
      <c r="O85">
        <f t="shared" si="23"/>
        <v>10929.553650405778</v>
      </c>
      <c r="P85">
        <f t="shared" si="17"/>
        <v>1.0415092193660576</v>
      </c>
    </row>
    <row r="86" spans="1:16">
      <c r="A86">
        <v>183.88</v>
      </c>
      <c r="B86">
        <v>18891.8</v>
      </c>
      <c r="C86">
        <v>22983.24</v>
      </c>
      <c r="D86">
        <f t="shared" si="18"/>
        <v>7005.2915520000006</v>
      </c>
      <c r="E86">
        <f t="shared" si="19"/>
        <v>185139.64</v>
      </c>
      <c r="F86">
        <f t="shared" si="20"/>
        <v>94.595962720000003</v>
      </c>
      <c r="G86">
        <f t="shared" si="21"/>
        <v>0.59061735984097585</v>
      </c>
      <c r="H86">
        <v>0</v>
      </c>
      <c r="I86">
        <f t="shared" si="15"/>
        <v>0.35377914999999999</v>
      </c>
      <c r="J86">
        <v>61</v>
      </c>
      <c r="K86">
        <f>1/2*G86*F86^2*I86*J86/9.8</f>
        <v>5819.1212790463715</v>
      </c>
      <c r="L86">
        <f t="shared" si="16"/>
        <v>17457.363837139113</v>
      </c>
      <c r="M86">
        <v>16741.8</v>
      </c>
      <c r="N86" s="2">
        <f t="shared" si="22"/>
        <v>2.8770323210626776</v>
      </c>
      <c r="O86">
        <f t="shared" si="23"/>
        <v>10922.678720953627</v>
      </c>
      <c r="P86">
        <f t="shared" si="17"/>
        <v>1.0427411531101265</v>
      </c>
    </row>
    <row r="87" spans="1:16">
      <c r="A87">
        <v>184.12</v>
      </c>
      <c r="B87">
        <v>18889.52</v>
      </c>
      <c r="C87">
        <v>22983.24</v>
      </c>
      <c r="D87">
        <f t="shared" si="18"/>
        <v>7005.2915520000006</v>
      </c>
      <c r="E87">
        <f t="shared" si="19"/>
        <v>185117.29600000003</v>
      </c>
      <c r="F87">
        <f t="shared" si="20"/>
        <v>94.71942928</v>
      </c>
      <c r="G87">
        <f t="shared" si="21"/>
        <v>0.59061735984097585</v>
      </c>
      <c r="H87">
        <v>0</v>
      </c>
      <c r="I87">
        <f t="shared" si="15"/>
        <v>0.35377914999999999</v>
      </c>
      <c r="J87">
        <v>61</v>
      </c>
      <c r="K87">
        <f>1/2*G87*F87^2*I87*J87/9.8</f>
        <v>5834.3214152259879</v>
      </c>
      <c r="L87">
        <f t="shared" si="16"/>
        <v>17502.964245677962</v>
      </c>
      <c r="M87">
        <v>16739.52</v>
      </c>
      <c r="N87" s="2">
        <f t="shared" si="22"/>
        <v>2.8691460083625864</v>
      </c>
      <c r="O87">
        <f t="shared" si="23"/>
        <v>10905.198584774012</v>
      </c>
      <c r="P87">
        <f t="shared" si="17"/>
        <v>1.0456072961278438</v>
      </c>
    </row>
    <row r="88" spans="1:16">
      <c r="A88">
        <v>184.12</v>
      </c>
      <c r="B88">
        <v>18887.34</v>
      </c>
      <c r="C88">
        <v>22984.13</v>
      </c>
      <c r="D88">
        <f t="shared" si="18"/>
        <v>7005.5628240000005</v>
      </c>
      <c r="E88">
        <f t="shared" si="19"/>
        <v>185095.932</v>
      </c>
      <c r="F88">
        <f t="shared" si="20"/>
        <v>94.71942928</v>
      </c>
      <c r="G88">
        <f t="shared" si="21"/>
        <v>0.59059912398521874</v>
      </c>
      <c r="H88">
        <v>0</v>
      </c>
      <c r="I88">
        <f t="shared" si="15"/>
        <v>0.35377914999999999</v>
      </c>
      <c r="J88">
        <v>61</v>
      </c>
      <c r="K88">
        <f>1/2*G88*F88^2*I88*J88/9.8</f>
        <v>5834.1412751708467</v>
      </c>
      <c r="L88">
        <f t="shared" si="16"/>
        <v>17502.423825512538</v>
      </c>
      <c r="M88">
        <v>16737.34</v>
      </c>
      <c r="N88" s="2">
        <f t="shared" si="22"/>
        <v>2.8688609360954951</v>
      </c>
      <c r="O88">
        <f t="shared" si="23"/>
        <v>10903.198724829153</v>
      </c>
      <c r="P88">
        <f t="shared" si="17"/>
        <v>1.0457111957761829</v>
      </c>
    </row>
    <row r="89" spans="1:16">
      <c r="A89">
        <v>184.43</v>
      </c>
      <c r="B89">
        <v>18887.34</v>
      </c>
      <c r="C89">
        <v>22984.13</v>
      </c>
      <c r="D89">
        <f t="shared" si="18"/>
        <v>7005.5628240000005</v>
      </c>
      <c r="E89">
        <f t="shared" si="19"/>
        <v>185095.932</v>
      </c>
      <c r="F89">
        <f t="shared" si="20"/>
        <v>94.878906920000006</v>
      </c>
      <c r="G89">
        <f t="shared" si="21"/>
        <v>0.59059912398521874</v>
      </c>
      <c r="H89">
        <v>0</v>
      </c>
      <c r="I89">
        <f t="shared" si="15"/>
        <v>0.35377914999999999</v>
      </c>
      <c r="J89">
        <v>61</v>
      </c>
      <c r="K89">
        <f>1/2*G89*F89^2*I89*J89/9.8</f>
        <v>5853.8035208541296</v>
      </c>
      <c r="L89">
        <f t="shared" si="16"/>
        <v>17561.410562562389</v>
      </c>
      <c r="M89">
        <v>16737.34</v>
      </c>
      <c r="N89" s="2">
        <f t="shared" si="22"/>
        <v>2.8592247656371379</v>
      </c>
      <c r="O89">
        <f t="shared" si="23"/>
        <v>10883.536479145871</v>
      </c>
      <c r="P89">
        <f t="shared" si="17"/>
        <v>1.0492354557272774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untitled.csv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Sida</dc:creator>
  <cp:lastModifiedBy>Chen Sida</cp:lastModifiedBy>
  <dcterms:created xsi:type="dcterms:W3CDTF">2016-06-15T16:54:14Z</dcterms:created>
  <dcterms:modified xsi:type="dcterms:W3CDTF">2016-06-15T17:19:22Z</dcterms:modified>
</cp:coreProperties>
</file>