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OneDrive\NTHU\Course\Experiment Physics\A4-磁矩(先做\"/>
    </mc:Choice>
  </mc:AlternateContent>
  <xr:revisionPtr revIDLastSave="0" documentId="13_ncr:1_{FF314FB5-AB25-407D-909D-36DAFB1E72EE}" xr6:coauthVersionLast="38" xr6:coauthVersionMax="38" xr10:uidLastSave="{00000000-0000-0000-0000-000000000000}"/>
  <bookViews>
    <workbookView xWindow="0" yWindow="0" windowWidth="16303" windowHeight="13098" firstSheet="1" activeTab="1" xr2:uid="{00000000-000D-0000-FFFF-FFFF00000000}"/>
  </bookViews>
  <sheets>
    <sheet name="實驗一" sheetId="1" r:id="rId1"/>
    <sheet name="實驗三" sheetId="3" r:id="rId2"/>
    <sheet name="實驗四" sheetId="2" r:id="rId3"/>
    <sheet name="實驗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C3" i="3" l="1"/>
  <c r="I24" i="2" l="1"/>
  <c r="I25" i="2"/>
  <c r="I26" i="2"/>
  <c r="J26" i="2" s="1"/>
  <c r="I27" i="2"/>
  <c r="J27" i="2" s="1"/>
  <c r="I28" i="2"/>
  <c r="I29" i="2"/>
  <c r="I30" i="2"/>
  <c r="J30" i="2" s="1"/>
  <c r="I31" i="2"/>
  <c r="J31" i="2" s="1"/>
  <c r="I32" i="2"/>
  <c r="I33" i="2"/>
  <c r="J23" i="2"/>
  <c r="J24" i="2"/>
  <c r="J25" i="2"/>
  <c r="J28" i="2"/>
  <c r="J29" i="2"/>
  <c r="J32" i="2"/>
  <c r="J33" i="2"/>
  <c r="I22" i="2"/>
  <c r="J22" i="2" s="1"/>
  <c r="I20" i="2"/>
  <c r="J20" i="2" s="1"/>
  <c r="I21" i="2"/>
  <c r="J21" i="2" s="1"/>
  <c r="I23" i="2"/>
  <c r="I17" i="2"/>
  <c r="J17" i="2" s="1"/>
  <c r="I18" i="2"/>
  <c r="J18" i="2" s="1"/>
  <c r="I19" i="2"/>
  <c r="J19" i="2" s="1"/>
  <c r="B5" i="2"/>
  <c r="B4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C17" i="2"/>
  <c r="C18" i="2"/>
  <c r="D18" i="2" s="1"/>
  <c r="C19" i="2"/>
  <c r="D19" i="2" s="1"/>
  <c r="C20" i="2"/>
  <c r="D20" i="2" s="1"/>
  <c r="C21" i="2"/>
  <c r="C22" i="2"/>
  <c r="D22" i="2" s="1"/>
  <c r="C23" i="2"/>
  <c r="D23" i="2" s="1"/>
  <c r="C24" i="2"/>
  <c r="C6" i="2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4" i="2"/>
  <c r="J4" i="2"/>
  <c r="D5" i="2"/>
  <c r="D6" i="2"/>
  <c r="D16" i="2"/>
  <c r="D17" i="2"/>
  <c r="D21" i="2"/>
  <c r="D24" i="2"/>
  <c r="C4" i="3"/>
  <c r="C5" i="3"/>
  <c r="C6" i="3"/>
  <c r="C7" i="3"/>
  <c r="C8" i="3"/>
  <c r="C4" i="1"/>
  <c r="A4" i="1"/>
  <c r="D4" i="1" s="1"/>
  <c r="A5" i="1"/>
  <c r="C6" i="1"/>
  <c r="C7" i="1"/>
  <c r="C8" i="1"/>
  <c r="C5" i="1"/>
  <c r="D5" i="1"/>
  <c r="A8" i="1"/>
  <c r="D8" i="1" s="1"/>
  <c r="A7" i="1"/>
  <c r="D7" i="1" s="1"/>
  <c r="A6" i="1"/>
  <c r="D6" i="1" s="1"/>
  <c r="A3" i="1"/>
  <c r="D3" i="1" s="1"/>
  <c r="D4" i="2"/>
</calcChain>
</file>

<file path=xl/sharedStrings.xml><?xml version="1.0" encoding="utf-8"?>
<sst xmlns="http://schemas.openxmlformats.org/spreadsheetml/2006/main" count="44" uniqueCount="27">
  <si>
    <t>磁矩質量(kg)</t>
    <phoneticPr fontId="1" type="noConversion"/>
  </si>
  <si>
    <t>鋼球質量(kg)</t>
    <phoneticPr fontId="1" type="noConversion"/>
  </si>
  <si>
    <t>質量(kg)</t>
    <phoneticPr fontId="1" type="noConversion"/>
  </si>
  <si>
    <t>刻度</t>
    <phoneticPr fontId="1" type="noConversion"/>
  </si>
  <si>
    <t>伸長量(m)</t>
    <phoneticPr fontId="1" type="noConversion"/>
  </si>
  <si>
    <t>力(N)</t>
    <phoneticPr fontId="1" type="noConversion"/>
  </si>
  <si>
    <t>K值</t>
    <phoneticPr fontId="1" type="noConversion"/>
  </si>
  <si>
    <t>電壓(V)</t>
    <phoneticPr fontId="1" type="noConversion"/>
  </si>
  <si>
    <t>電流(A)</t>
    <phoneticPr fontId="1" type="noConversion"/>
  </si>
  <si>
    <t>伸長量(cm)</t>
    <phoneticPr fontId="1" type="noConversion"/>
  </si>
  <si>
    <t>磁力(N)</t>
    <phoneticPr fontId="1" type="noConversion"/>
  </si>
  <si>
    <t>電壓(V)</t>
    <phoneticPr fontId="1" type="noConversion"/>
  </si>
  <si>
    <t>電流(A)</t>
    <phoneticPr fontId="1" type="noConversion"/>
  </si>
  <si>
    <t>初始位置</t>
    <phoneticPr fontId="1" type="noConversion"/>
  </si>
  <si>
    <t>最後位置</t>
    <phoneticPr fontId="1" type="noConversion"/>
  </si>
  <si>
    <t>伸長量(cm)</t>
    <phoneticPr fontId="1" type="noConversion"/>
  </si>
  <si>
    <t>helmholtz</t>
    <phoneticPr fontId="1" type="noConversion"/>
  </si>
  <si>
    <t>anti-helmholtz</t>
    <phoneticPr fontId="1" type="noConversion"/>
  </si>
  <si>
    <t>磁矩</t>
    <phoneticPr fontId="1" type="noConversion"/>
  </si>
  <si>
    <t>上線圈
方向</t>
    <phoneticPr fontId="1" type="noConversion"/>
  </si>
  <si>
    <t>下線圈
方向</t>
    <phoneticPr fontId="1" type="noConversion"/>
  </si>
  <si>
    <t>旋轉</t>
    <phoneticPr fontId="1" type="noConversion"/>
  </si>
  <si>
    <t>+</t>
    <phoneticPr fontId="1" type="noConversion"/>
  </si>
  <si>
    <t>-</t>
    <phoneticPr fontId="1" type="noConversion"/>
  </si>
  <si>
    <t>位置
（cm）</t>
    <phoneticPr fontId="1" type="noConversion"/>
  </si>
  <si>
    <t>有</t>
    <phoneticPr fontId="1" type="noConversion"/>
  </si>
  <si>
    <t>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</si>
</sst>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81" fontId="0" fillId="0" borderId="0" xfId="1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F-delta x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96062992125983E-3"/>
                  <c:y val="0.29527777777777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實驗一!$C$4:$C$8</c:f>
              <c:numCache>
                <c:formatCode>General</c:formatCode>
                <c:ptCount val="5"/>
                <c:pt idx="0">
                  <c:v>8.0000000000000071E-3</c:v>
                </c:pt>
                <c:pt idx="1">
                  <c:v>1.4299999999999997E-2</c:v>
                </c:pt>
                <c:pt idx="2">
                  <c:v>2.9100000000000001E-2</c:v>
                </c:pt>
                <c:pt idx="3">
                  <c:v>4.1799999999999997E-2</c:v>
                </c:pt>
                <c:pt idx="4">
                  <c:v>4.9000000000000002E-2</c:v>
                </c:pt>
              </c:numCache>
            </c:numRef>
          </c:xVal>
          <c:yVal>
            <c:numRef>
              <c:f>實驗一!$D$4:$D$8</c:f>
              <c:numCache>
                <c:formatCode>General</c:formatCode>
                <c:ptCount val="5"/>
                <c:pt idx="0">
                  <c:v>7.9576000000000008E-2</c:v>
                </c:pt>
                <c:pt idx="1">
                  <c:v>8.4280000000000008E-2</c:v>
                </c:pt>
                <c:pt idx="2">
                  <c:v>9.4472E-2</c:v>
                </c:pt>
                <c:pt idx="3">
                  <c:v>0.10466399999999999</c:v>
                </c:pt>
                <c:pt idx="4">
                  <c:v>0.11015199999999999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6-49A4-83A2-112E1C67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28031"/>
        <c:axId val="2055026367"/>
      </c:scatterChart>
      <c:valAx>
        <c:axId val="2055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伸長量</a:t>
                </a:r>
                <a:r>
                  <a:rPr lang="en-US" altLang="zh-TW"/>
                  <a:t>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026367"/>
        <c:crosses val="autoZero"/>
        <c:crossBetween val="midCat"/>
      </c:valAx>
      <c:valAx>
        <c:axId val="2055026367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力</a:t>
                </a:r>
                <a:r>
                  <a:rPr lang="en-US" altLang="zh-TW"/>
                  <a:t>(N)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7777777777777776E-2"/>
              <c:y val="0.36808253135024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02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F-z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實驗四!$A$4:$A$32</c:f>
              <c:numCache>
                <c:formatCode>General</c:formatCode>
                <c:ptCount val="2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實驗四!$D$4:$D$32</c:f>
              <c:numCache>
                <c:formatCode>General</c:formatCode>
                <c:ptCount val="29"/>
                <c:pt idx="0">
                  <c:v>-8.1829000000000016E-3</c:v>
                </c:pt>
                <c:pt idx="1">
                  <c:v>-7.8109500000000005E-3</c:v>
                </c:pt>
                <c:pt idx="2">
                  <c:v>-6.3231499999999979E-3</c:v>
                </c:pt>
                <c:pt idx="3">
                  <c:v>-6.3231499999999979E-3</c:v>
                </c:pt>
                <c:pt idx="4">
                  <c:v>-4.9841299999999998E-3</c:v>
                </c:pt>
                <c:pt idx="5">
                  <c:v>-2.9012100000000009E-3</c:v>
                </c:pt>
                <c:pt idx="6">
                  <c:v>-1.8597500000000001E-3</c:v>
                </c:pt>
                <c:pt idx="7">
                  <c:v>-1.1158499999999994E-3</c:v>
                </c:pt>
                <c:pt idx="8">
                  <c:v>-3.7195000000000034E-4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-3.7195000000000034E-4</c:v>
                </c:pt>
                <c:pt idx="13">
                  <c:v>-6.6951000000000066E-4</c:v>
                </c:pt>
                <c:pt idx="14">
                  <c:v>0</c:v>
                </c:pt>
                <c:pt idx="15">
                  <c:v>7.4390000000000068E-4</c:v>
                </c:pt>
                <c:pt idx="16">
                  <c:v>1.71097E-3</c:v>
                </c:pt>
                <c:pt idx="17">
                  <c:v>2.9755999999999993E-3</c:v>
                </c:pt>
                <c:pt idx="18">
                  <c:v>5.2073000000000015E-3</c:v>
                </c:pt>
                <c:pt idx="19">
                  <c:v>6.1743700000000002E-3</c:v>
                </c:pt>
                <c:pt idx="20">
                  <c:v>7.3646100000000023E-3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F-4955-B970-28435A06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72815"/>
        <c:axId val="2120676143"/>
      </c:scatterChart>
      <c:valAx>
        <c:axId val="212067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Z(cm)</a:t>
                </a:r>
              </a:p>
            </c:rich>
          </c:tx>
          <c:layout>
            <c:manualLayout>
              <c:xMode val="edge"/>
              <c:yMode val="edge"/>
              <c:x val="0.4607360017497813"/>
              <c:y val="0.907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0676143"/>
        <c:crosses val="autoZero"/>
        <c:crossBetween val="midCat"/>
      </c:valAx>
      <c:valAx>
        <c:axId val="21206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F(N)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963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067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F-z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(實驗四!$G$4:$G$16,實驗四!$G$18,實驗四!$G$20,實驗四!$G$22,實驗四!$G$24,實驗四!$G$26,實驗四!$G$28,實驗四!$G$30,實驗四!$G$32)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(實驗四!$J$4:$J$16,實驗四!$J$18,實驗四!$J$20,實驗四!$J$22,實驗四!$J$24,實驗四!$J$26,實驗四!$J$28,實驗四!$J$30,實驗四!$J$32)</c:f>
              <c:numCache>
                <c:formatCode>General</c:formatCode>
                <c:ptCount val="21"/>
                <c:pt idx="0">
                  <c:v>-3.2731600000000028E-3</c:v>
                </c:pt>
                <c:pt idx="1">
                  <c:v>-1.6365799999999982E-3</c:v>
                </c:pt>
                <c:pt idx="2">
                  <c:v>2.2316999999999853E-4</c:v>
                </c:pt>
                <c:pt idx="3">
                  <c:v>2.2316999999999988E-3</c:v>
                </c:pt>
                <c:pt idx="4">
                  <c:v>4.0914499999999982E-3</c:v>
                </c:pt>
                <c:pt idx="5">
                  <c:v>7.8109500000000005E-3</c:v>
                </c:pt>
                <c:pt idx="6">
                  <c:v>1.04146E-2</c:v>
                </c:pt>
                <c:pt idx="7">
                  <c:v>1.227435E-2</c:v>
                </c:pt>
                <c:pt idx="8">
                  <c:v>1.3390200000000001E-2</c:v>
                </c:pt>
                <c:pt idx="9">
                  <c:v>1.4878000000000001E-2</c:v>
                </c:pt>
                <c:pt idx="10">
                  <c:v>1.5324340000000001E-2</c:v>
                </c:pt>
                <c:pt idx="11">
                  <c:v>1.4878000000000001E-2</c:v>
                </c:pt>
                <c:pt idx="12">
                  <c:v>1.4878000000000001E-2</c:v>
                </c:pt>
                <c:pt idx="13">
                  <c:v>1.33902E-2</c:v>
                </c:pt>
                <c:pt idx="14">
                  <c:v>1.3018250000000002E-2</c:v>
                </c:pt>
                <c:pt idx="15">
                  <c:v>1.11585E-2</c:v>
                </c:pt>
                <c:pt idx="16">
                  <c:v>8.9268000000000021E-3</c:v>
                </c:pt>
                <c:pt idx="17">
                  <c:v>6.6951000000000024E-3</c:v>
                </c:pt>
                <c:pt idx="18">
                  <c:v>4.0914499999999982E-3</c:v>
                </c:pt>
                <c:pt idx="19">
                  <c:v>1.8597500000000001E-3</c:v>
                </c:pt>
                <c:pt idx="20">
                  <c:v>-3.7194999999999871E-4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1-4493-B722-0759F159CE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(實驗四!$G$17,實驗四!$G$19,實驗四!$G$21,實驗四!$G$23,實驗四!$G$25,實驗四!$G$27,實驗四!$G$29,實驗四!$G$31,實驗四!$G$33)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(實驗四!$J$17,實驗四!$J$19,實驗四!$J$21,實驗四!$J$23,實驗四!$J$25,實驗四!$J$27,實驗四!$J$29,實驗四!$J$31,實驗四!$J$33)</c:f>
              <c:numCache>
                <c:formatCode>General</c:formatCode>
                <c:ptCount val="9"/>
                <c:pt idx="0">
                  <c:v>-1.3018250000000002E-2</c:v>
                </c:pt>
                <c:pt idx="1">
                  <c:v>-1.19024E-2</c:v>
                </c:pt>
                <c:pt idx="2">
                  <c:v>-1.11585E-2</c:v>
                </c:pt>
                <c:pt idx="3">
                  <c:v>-9.6707000000000008E-3</c:v>
                </c:pt>
                <c:pt idx="4">
                  <c:v>-7.8109500000000005E-3</c:v>
                </c:pt>
                <c:pt idx="5">
                  <c:v>-6.1743700000000002E-3</c:v>
                </c:pt>
                <c:pt idx="6">
                  <c:v>-4.0914499999999982E-3</c:v>
                </c:pt>
                <c:pt idx="7">
                  <c:v>-1.1158500000000026E-3</c:v>
                </c:pt>
                <c:pt idx="8">
                  <c:v>8.9268000000000073E-4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1-4493-B722-0759F159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03807"/>
        <c:axId val="2116299231"/>
      </c:scatterChart>
      <c:valAx>
        <c:axId val="211630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Z(cm)</a:t>
                </a:r>
              </a:p>
            </c:rich>
          </c:tx>
          <c:layout>
            <c:manualLayout>
              <c:xMode val="edge"/>
              <c:yMode val="edge"/>
              <c:x val="0.47350699912510935"/>
              <c:y val="0.893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6299231"/>
        <c:crosses val="autoZero"/>
        <c:crossBetween val="midCat"/>
      </c:valAx>
      <c:valAx>
        <c:axId val="21162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F(N)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2222222222222223E-2"/>
              <c:y val="0.3963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630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90487</xdr:rowOff>
    </xdr:from>
    <xdr:to>
      <xdr:col>12</xdr:col>
      <xdr:colOff>57150</xdr:colOff>
      <xdr:row>15</xdr:row>
      <xdr:rowOff>109537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234811</xdr:colOff>
      <xdr:row>33</xdr:row>
      <xdr:rowOff>27745</xdr:rowOff>
    </xdr:from>
    <xdr:to>
      <xdr:col>5</xdr:col>
      <xdr:colOff>499856</xdr:colOff>
      <xdr:row>45</xdr:row>
      <xdr:rowOff>136745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16</xdr:row>
      <xdr:rowOff>109537</xdr:rowOff>
    </xdr:from>
    <xdr:to>
      <xdr:col>17</xdr:col>
      <xdr:colOff>85725</xdr:colOff>
      <xdr:row>29</xdr:row>
      <xdr:rowOff>128587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11" sqref="B11"/>
    </sheetView>
  </sheetViews>
  <sheetFormatPr defaultColWidth="9" defaultRowHeight="16.3" x14ac:dyDescent="0.3"/>
  <cols>
    <col min="1" max="4" width="9.109375" style="1" customWidth="1"/>
    <col min="5" max="16384" width="9" style="1"/>
  </cols>
  <sheetData>
    <row r="1" spans="1:4" ht="32.6" x14ac:dyDescent="0.3">
      <c r="A1" s="9" t="s">
        <v>0</v>
      </c>
      <c r="B1" s="10">
        <v>7.5599999999999999E-3</v>
      </c>
      <c r="C1" s="10" t="s">
        <v>1</v>
      </c>
      <c r="D1" s="11">
        <v>1.0399999999999999E-3</v>
      </c>
    </row>
    <row r="2" spans="1:4" ht="32.6" x14ac:dyDescent="0.3">
      <c r="A2" s="4" t="s">
        <v>2</v>
      </c>
      <c r="B2" s="3" t="s">
        <v>3</v>
      </c>
      <c r="C2" s="12" t="s">
        <v>4</v>
      </c>
      <c r="D2" s="5" t="s">
        <v>5</v>
      </c>
    </row>
    <row r="3" spans="1:4" x14ac:dyDescent="0.3">
      <c r="A3" s="4">
        <f>B1</f>
        <v>7.5599999999999999E-3</v>
      </c>
      <c r="B3" s="3">
        <v>15</v>
      </c>
      <c r="C3" s="3"/>
      <c r="D3" s="5">
        <f>A3*9.8</f>
        <v>7.4088000000000001E-2</v>
      </c>
    </row>
    <row r="4" spans="1:4" x14ac:dyDescent="0.3">
      <c r="A4" s="4">
        <f>B1+0.00056</f>
        <v>8.1200000000000005E-3</v>
      </c>
      <c r="B4" s="3">
        <v>14.2</v>
      </c>
      <c r="C4" s="3">
        <f>($B$3-B4)/100</f>
        <v>8.0000000000000071E-3</v>
      </c>
      <c r="D4" s="5">
        <f>A4*9.8</f>
        <v>7.9576000000000008E-2</v>
      </c>
    </row>
    <row r="5" spans="1:4" x14ac:dyDescent="0.3">
      <c r="A5" s="4">
        <f>B1+D1</f>
        <v>8.6E-3</v>
      </c>
      <c r="B5" s="3">
        <v>13.57</v>
      </c>
      <c r="C5" s="3">
        <f>($B$3-B5)/100</f>
        <v>1.4299999999999997E-2</v>
      </c>
      <c r="D5" s="5">
        <f t="shared" ref="D5:D8" si="0">A5*9.8</f>
        <v>8.4280000000000008E-2</v>
      </c>
    </row>
    <row r="6" spans="1:4" x14ac:dyDescent="0.3">
      <c r="A6" s="4">
        <f>B1+D1*2</f>
        <v>9.6399999999999993E-3</v>
      </c>
      <c r="B6" s="3">
        <v>12.09</v>
      </c>
      <c r="C6" s="3">
        <f t="shared" ref="C6:C8" si="1">($B$3-B6)/100</f>
        <v>2.9100000000000001E-2</v>
      </c>
      <c r="D6" s="5">
        <f t="shared" si="0"/>
        <v>9.4472E-2</v>
      </c>
    </row>
    <row r="7" spans="1:4" x14ac:dyDescent="0.3">
      <c r="A7" s="4">
        <f>B1+D1*3</f>
        <v>1.0679999999999999E-2</v>
      </c>
      <c r="B7" s="3">
        <v>10.82</v>
      </c>
      <c r="C7" s="3">
        <f t="shared" si="1"/>
        <v>4.1799999999999997E-2</v>
      </c>
      <c r="D7" s="5">
        <f t="shared" si="0"/>
        <v>0.10466399999999999</v>
      </c>
    </row>
    <row r="8" spans="1:4" ht="16.899999999999999" thickBot="1" x14ac:dyDescent="0.35">
      <c r="A8" s="6">
        <f>B1+D1*3+0.00056</f>
        <v>1.1239999999999998E-2</v>
      </c>
      <c r="B8" s="7">
        <v>10.1</v>
      </c>
      <c r="C8" s="7">
        <f t="shared" si="1"/>
        <v>4.9000000000000002E-2</v>
      </c>
      <c r="D8" s="8">
        <f t="shared" si="0"/>
        <v>0.11015199999999999</v>
      </c>
    </row>
    <row r="10" spans="1:4" x14ac:dyDescent="0.3">
      <c r="C10" s="1" t="s">
        <v>6</v>
      </c>
      <c r="D10" s="1">
        <v>0.74390000000000001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zoomScale="145" zoomScaleNormal="145" workbookViewId="0">
      <selection activeCell="C14" sqref="C14"/>
    </sheetView>
  </sheetViews>
  <sheetFormatPr defaultColWidth="9" defaultRowHeight="16.3" x14ac:dyDescent="0.3"/>
  <cols>
    <col min="1" max="1" width="9" style="1"/>
    <col min="2" max="2" width="11.77734375" style="1" customWidth="1"/>
    <col min="3" max="3" width="14.109375" style="1" customWidth="1"/>
    <col min="4" max="16384" width="9" style="1"/>
  </cols>
  <sheetData>
    <row r="1" spans="1:4" x14ac:dyDescent="0.3">
      <c r="A1" s="13" t="s">
        <v>7</v>
      </c>
      <c r="B1" s="22">
        <v>12</v>
      </c>
      <c r="C1" s="23"/>
    </row>
    <row r="2" spans="1:4" x14ac:dyDescent="0.3">
      <c r="A2" s="4" t="s">
        <v>8</v>
      </c>
      <c r="B2" s="3" t="s">
        <v>9</v>
      </c>
      <c r="C2" s="5" t="s">
        <v>10</v>
      </c>
    </row>
    <row r="3" spans="1:4" x14ac:dyDescent="0.3">
      <c r="A3" s="4">
        <v>0.5</v>
      </c>
      <c r="B3" s="3">
        <v>1.0249999999999999</v>
      </c>
      <c r="C3" s="5">
        <f>實驗一!$D$10*(B3/100)</f>
        <v>7.6249749999999991E-3</v>
      </c>
    </row>
    <row r="4" spans="1:4" x14ac:dyDescent="0.3">
      <c r="A4" s="4">
        <v>1</v>
      </c>
      <c r="B4" s="3">
        <v>1.95</v>
      </c>
      <c r="C4" s="5">
        <f>實驗一!$D$10*(B4/100)</f>
        <v>1.450605E-2</v>
      </c>
    </row>
    <row r="5" spans="1:4" x14ac:dyDescent="0.3">
      <c r="A5" s="4">
        <v>1.5</v>
      </c>
      <c r="B5" s="3">
        <v>3</v>
      </c>
      <c r="C5" s="5">
        <f>實驗一!$D$10*(B5/100)</f>
        <v>2.2317E-2</v>
      </c>
    </row>
    <row r="6" spans="1:4" x14ac:dyDescent="0.3">
      <c r="A6" s="4">
        <v>2</v>
      </c>
      <c r="B6" s="3">
        <v>4.18</v>
      </c>
      <c r="C6" s="5">
        <f>實驗一!$D$10*(B6/100)</f>
        <v>3.1095019999999998E-2</v>
      </c>
    </row>
    <row r="7" spans="1:4" x14ac:dyDescent="0.3">
      <c r="A7" s="4">
        <v>2.5</v>
      </c>
      <c r="B7" s="3">
        <v>5.24</v>
      </c>
      <c r="C7" s="5">
        <f>實驗一!$D$10*(B7/100)</f>
        <v>3.8980359999999999E-2</v>
      </c>
    </row>
    <row r="8" spans="1:4" ht="16.899999999999999" thickBot="1" x14ac:dyDescent="0.35">
      <c r="A8" s="6">
        <v>3</v>
      </c>
      <c r="B8" s="7">
        <v>6.31</v>
      </c>
      <c r="C8" s="8">
        <f>實驗一!$D$10*(B8/100)</f>
        <v>4.694008999999999E-2</v>
      </c>
    </row>
    <row r="10" spans="1:4" x14ac:dyDescent="0.3">
      <c r="B10" s="1" t="s">
        <v>18</v>
      </c>
      <c r="C10" s="1">
        <v>0.43059999999999998</v>
      </c>
      <c r="D10" s="27">
        <f>(C10-C11)/C11</f>
        <v>0.20616246498599441</v>
      </c>
    </row>
    <row r="11" spans="1:4" x14ac:dyDescent="0.3">
      <c r="C11" s="1">
        <v>0.35699999999999998</v>
      </c>
    </row>
  </sheetData>
  <mergeCells count="1">
    <mergeCell ref="B1:C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topLeftCell="D16" zoomScaleNormal="100" workbookViewId="0">
      <selection activeCell="G22" sqref="G22"/>
    </sheetView>
  </sheetViews>
  <sheetFormatPr defaultColWidth="9" defaultRowHeight="16.3" x14ac:dyDescent="0.3"/>
  <cols>
    <col min="1" max="1" width="8.6640625" style="1" customWidth="1"/>
    <col min="2" max="2" width="9.5546875" style="1" customWidth="1"/>
    <col min="3" max="3" width="9.77734375" style="1" customWidth="1"/>
    <col min="4" max="6" width="9" style="1"/>
    <col min="7" max="7" width="8.88671875" style="1" customWidth="1"/>
    <col min="8" max="8" width="9" style="1" customWidth="1"/>
    <col min="9" max="9" width="11.21875" style="1" customWidth="1"/>
    <col min="10" max="16384" width="9" style="1"/>
  </cols>
  <sheetData>
    <row r="1" spans="1:10" ht="16.899999999999999" thickBot="1" x14ac:dyDescent="0.35">
      <c r="A1" s="2" t="s">
        <v>16</v>
      </c>
      <c r="G1" s="2" t="s">
        <v>17</v>
      </c>
    </row>
    <row r="2" spans="1:10" x14ac:dyDescent="0.3">
      <c r="A2" s="13" t="s">
        <v>11</v>
      </c>
      <c r="B2" s="14">
        <v>12</v>
      </c>
      <c r="C2" s="14" t="s">
        <v>12</v>
      </c>
      <c r="D2" s="15">
        <v>1</v>
      </c>
      <c r="G2" s="13" t="s">
        <v>11</v>
      </c>
      <c r="H2" s="14">
        <v>12</v>
      </c>
      <c r="I2" s="14" t="s">
        <v>12</v>
      </c>
      <c r="J2" s="15">
        <v>1</v>
      </c>
    </row>
    <row r="3" spans="1:10" x14ac:dyDescent="0.3">
      <c r="A3" s="4" t="s">
        <v>13</v>
      </c>
      <c r="B3" s="3" t="s">
        <v>14</v>
      </c>
      <c r="C3" s="3" t="s">
        <v>15</v>
      </c>
      <c r="D3" s="5" t="s">
        <v>10</v>
      </c>
      <c r="G3" s="4" t="s">
        <v>13</v>
      </c>
      <c r="H3" s="3" t="s">
        <v>14</v>
      </c>
      <c r="I3" s="3" t="s">
        <v>15</v>
      </c>
      <c r="J3" s="5" t="s">
        <v>10</v>
      </c>
    </row>
    <row r="4" spans="1:10" x14ac:dyDescent="0.3">
      <c r="A4" s="4">
        <v>-5</v>
      </c>
      <c r="B4" s="3">
        <f>A4+C4</f>
        <v>-6.1</v>
      </c>
      <c r="C4" s="3">
        <v>-1.1000000000000001</v>
      </c>
      <c r="D4" s="5">
        <f>實驗一!$D$10*(C4/100)</f>
        <v>-8.1829000000000016E-3</v>
      </c>
      <c r="G4" s="4">
        <v>-5</v>
      </c>
      <c r="H4" s="3">
        <v>-5.44</v>
      </c>
      <c r="I4" s="3">
        <f>H4-G4</f>
        <v>-0.44000000000000039</v>
      </c>
      <c r="J4" s="5">
        <f>實驗一!$D$10*(I4/100)</f>
        <v>-3.2731600000000028E-3</v>
      </c>
    </row>
    <row r="5" spans="1:10" x14ac:dyDescent="0.3">
      <c r="A5" s="4">
        <v>-4.5</v>
      </c>
      <c r="B5" s="3">
        <f>A5+C5</f>
        <v>-5.55</v>
      </c>
      <c r="C5" s="3">
        <v>-1.05</v>
      </c>
      <c r="D5" s="5">
        <f>實驗一!$D$10*(C5/100)</f>
        <v>-7.8109500000000005E-3</v>
      </c>
      <c r="G5" s="4">
        <v>-4.5</v>
      </c>
      <c r="H5" s="3">
        <v>-4.72</v>
      </c>
      <c r="I5" s="3">
        <f t="shared" ref="I5:I33" si="0">H5-G5</f>
        <v>-0.21999999999999975</v>
      </c>
      <c r="J5" s="5">
        <f>實驗一!$D$10*(I5/100)</f>
        <v>-1.6365799999999982E-3</v>
      </c>
    </row>
    <row r="6" spans="1:10" x14ac:dyDescent="0.3">
      <c r="A6" s="4">
        <v>-4</v>
      </c>
      <c r="B6" s="3">
        <v>-4.8499999999999996</v>
      </c>
      <c r="C6" s="3">
        <f>B6-A6</f>
        <v>-0.84999999999999964</v>
      </c>
      <c r="D6" s="5">
        <f>實驗一!$D$10*(C6/100)</f>
        <v>-6.3231499999999979E-3</v>
      </c>
      <c r="G6" s="4">
        <v>-4</v>
      </c>
      <c r="H6" s="3">
        <v>-3.97</v>
      </c>
      <c r="I6" s="3">
        <f t="shared" si="0"/>
        <v>2.9999999999999805E-2</v>
      </c>
      <c r="J6" s="5">
        <f>實驗一!$D$10*(I6/100)</f>
        <v>2.2316999999999853E-4</v>
      </c>
    </row>
    <row r="7" spans="1:10" x14ac:dyDescent="0.3">
      <c r="A7" s="4">
        <v>-3.5</v>
      </c>
      <c r="B7" s="3">
        <v>-4.3499999999999996</v>
      </c>
      <c r="C7" s="3">
        <f t="shared" ref="C7:C16" si="1">B7-A7</f>
        <v>-0.84999999999999964</v>
      </c>
      <c r="D7" s="5">
        <f>實驗一!$D$10*(C7/100)</f>
        <v>-6.3231499999999979E-3</v>
      </c>
      <c r="G7" s="4">
        <v>-3.5</v>
      </c>
      <c r="H7" s="3">
        <v>-3.2</v>
      </c>
      <c r="I7" s="3">
        <f t="shared" si="0"/>
        <v>0.29999999999999982</v>
      </c>
      <c r="J7" s="5">
        <f>實驗一!$D$10*(I7/100)</f>
        <v>2.2316999999999988E-3</v>
      </c>
    </row>
    <row r="8" spans="1:10" x14ac:dyDescent="0.3">
      <c r="A8" s="4">
        <v>-3</v>
      </c>
      <c r="B8" s="3">
        <v>-3.67</v>
      </c>
      <c r="C8" s="3">
        <f t="shared" si="1"/>
        <v>-0.66999999999999993</v>
      </c>
      <c r="D8" s="5">
        <f>實驗一!$D$10*(C8/100)</f>
        <v>-4.9841299999999998E-3</v>
      </c>
      <c r="G8" s="4">
        <v>-3</v>
      </c>
      <c r="H8" s="3">
        <v>-2.4500000000000002</v>
      </c>
      <c r="I8" s="3">
        <f t="shared" si="0"/>
        <v>0.54999999999999982</v>
      </c>
      <c r="J8" s="5">
        <f>實驗一!$D$10*(I8/100)</f>
        <v>4.0914499999999982E-3</v>
      </c>
    </row>
    <row r="9" spans="1:10" x14ac:dyDescent="0.3">
      <c r="A9" s="4">
        <v>-2.5</v>
      </c>
      <c r="B9" s="3">
        <v>-2.89</v>
      </c>
      <c r="C9" s="3">
        <f t="shared" si="1"/>
        <v>-0.39000000000000012</v>
      </c>
      <c r="D9" s="5">
        <f>實驗一!$D$10*(C9/100)</f>
        <v>-2.9012100000000009E-3</v>
      </c>
      <c r="G9" s="4">
        <v>-2.5</v>
      </c>
      <c r="H9" s="3">
        <v>-1.45</v>
      </c>
      <c r="I9" s="3">
        <f t="shared" si="0"/>
        <v>1.05</v>
      </c>
      <c r="J9" s="5">
        <f>實驗一!$D$10*(I9/100)</f>
        <v>7.8109500000000005E-3</v>
      </c>
    </row>
    <row r="10" spans="1:10" x14ac:dyDescent="0.3">
      <c r="A10" s="4">
        <v>-2</v>
      </c>
      <c r="B10" s="3">
        <v>-2.25</v>
      </c>
      <c r="C10" s="3">
        <f t="shared" si="1"/>
        <v>-0.25</v>
      </c>
      <c r="D10" s="5">
        <f>實驗一!$D$10*(C10/100)</f>
        <v>-1.8597500000000001E-3</v>
      </c>
      <c r="G10" s="4">
        <v>-2</v>
      </c>
      <c r="H10" s="3">
        <v>-0.6</v>
      </c>
      <c r="I10" s="3">
        <f t="shared" si="0"/>
        <v>1.4</v>
      </c>
      <c r="J10" s="5">
        <f>實驗一!$D$10*(I10/100)</f>
        <v>1.04146E-2</v>
      </c>
    </row>
    <row r="11" spans="1:10" x14ac:dyDescent="0.3">
      <c r="A11" s="4">
        <v>-1.5</v>
      </c>
      <c r="B11" s="3">
        <v>-1.65</v>
      </c>
      <c r="C11" s="3">
        <f t="shared" si="1"/>
        <v>-0.14999999999999991</v>
      </c>
      <c r="D11" s="5">
        <f>實驗一!$D$10*(C11/100)</f>
        <v>-1.1158499999999994E-3</v>
      </c>
      <c r="G11" s="4">
        <v>-1.5</v>
      </c>
      <c r="H11" s="3">
        <v>0.15</v>
      </c>
      <c r="I11" s="3">
        <f t="shared" si="0"/>
        <v>1.65</v>
      </c>
      <c r="J11" s="5">
        <f>實驗一!$D$10*(I11/100)</f>
        <v>1.227435E-2</v>
      </c>
    </row>
    <row r="12" spans="1:10" x14ac:dyDescent="0.3">
      <c r="A12" s="4">
        <v>-1</v>
      </c>
      <c r="B12" s="3">
        <v>-1.05</v>
      </c>
      <c r="C12" s="3">
        <f t="shared" si="1"/>
        <v>-5.0000000000000044E-2</v>
      </c>
      <c r="D12" s="5">
        <f>實驗一!$D$10*(C12/100)</f>
        <v>-3.7195000000000034E-4</v>
      </c>
      <c r="G12" s="4">
        <v>-1</v>
      </c>
      <c r="H12" s="3">
        <v>0.8</v>
      </c>
      <c r="I12" s="3">
        <f t="shared" si="0"/>
        <v>1.8</v>
      </c>
      <c r="J12" s="5">
        <f>實驗一!$D$10*(I12/100)</f>
        <v>1.3390200000000001E-2</v>
      </c>
    </row>
    <row r="13" spans="1:10" x14ac:dyDescent="0.3">
      <c r="A13" s="4">
        <v>-0.5</v>
      </c>
      <c r="B13" s="3">
        <v>-0.5</v>
      </c>
      <c r="C13" s="3">
        <f t="shared" si="1"/>
        <v>0</v>
      </c>
      <c r="D13" s="5">
        <f>實驗一!$D$10*(C13/100)</f>
        <v>0</v>
      </c>
      <c r="G13" s="4">
        <v>-0.5</v>
      </c>
      <c r="H13" s="3">
        <v>1.5</v>
      </c>
      <c r="I13" s="3">
        <f t="shared" si="0"/>
        <v>2</v>
      </c>
      <c r="J13" s="5">
        <f>實驗一!$D$10*(I13/100)</f>
        <v>1.4878000000000001E-2</v>
      </c>
    </row>
    <row r="14" spans="1:10" x14ac:dyDescent="0.3">
      <c r="A14" s="4">
        <v>0</v>
      </c>
      <c r="B14" s="3">
        <v>0</v>
      </c>
      <c r="C14" s="3">
        <f t="shared" si="1"/>
        <v>0</v>
      </c>
      <c r="D14" s="5">
        <f>實驗一!$D$10*(C14/100)</f>
        <v>0</v>
      </c>
      <c r="G14" s="4">
        <v>0</v>
      </c>
      <c r="H14" s="3">
        <v>2.06</v>
      </c>
      <c r="I14" s="3">
        <f t="shared" si="0"/>
        <v>2.06</v>
      </c>
      <c r="J14" s="5">
        <f>實驗一!$D$10*(I14/100)</f>
        <v>1.5324340000000001E-2</v>
      </c>
    </row>
    <row r="15" spans="1:10" x14ac:dyDescent="0.3">
      <c r="A15" s="4">
        <v>0.5</v>
      </c>
      <c r="B15" s="3">
        <v>0.5</v>
      </c>
      <c r="C15" s="3">
        <f t="shared" si="1"/>
        <v>0</v>
      </c>
      <c r="D15" s="5">
        <f>實驗一!$D$10*(C15/100)</f>
        <v>0</v>
      </c>
      <c r="G15" s="4">
        <v>0.5</v>
      </c>
      <c r="H15" s="3">
        <v>2.5</v>
      </c>
      <c r="I15" s="3">
        <f t="shared" si="0"/>
        <v>2</v>
      </c>
      <c r="J15" s="5">
        <f>實驗一!$D$10*(I15/100)</f>
        <v>1.4878000000000001E-2</v>
      </c>
    </row>
    <row r="16" spans="1:10" x14ac:dyDescent="0.3">
      <c r="A16" s="4">
        <v>1</v>
      </c>
      <c r="B16" s="3">
        <v>0.95</v>
      </c>
      <c r="C16" s="3">
        <f t="shared" si="1"/>
        <v>-5.0000000000000044E-2</v>
      </c>
      <c r="D16" s="5">
        <f>實驗一!$D$10*(C16/100)</f>
        <v>-3.7195000000000034E-4</v>
      </c>
      <c r="G16" s="4">
        <v>1</v>
      </c>
      <c r="H16" s="3">
        <v>3</v>
      </c>
      <c r="I16" s="3">
        <f t="shared" si="0"/>
        <v>2</v>
      </c>
      <c r="J16" s="5">
        <f>實驗一!$D$10*(I16/100)</f>
        <v>1.4878000000000001E-2</v>
      </c>
    </row>
    <row r="17" spans="1:10" x14ac:dyDescent="0.3">
      <c r="A17" s="4">
        <v>1.5</v>
      </c>
      <c r="B17" s="3">
        <v>1.41</v>
      </c>
      <c r="C17" s="3">
        <f t="shared" ref="C17:C24" si="2">B17-A17</f>
        <v>-9.000000000000008E-2</v>
      </c>
      <c r="D17" s="5">
        <f>實驗一!$D$10*(C17/100)</f>
        <v>-6.6951000000000066E-4</v>
      </c>
      <c r="G17" s="17">
        <v>1</v>
      </c>
      <c r="H17" s="16">
        <v>-0.75</v>
      </c>
      <c r="I17" s="16">
        <f t="shared" si="0"/>
        <v>-1.75</v>
      </c>
      <c r="J17" s="18">
        <f>實驗一!$D$10*(I17/100)</f>
        <v>-1.3018250000000002E-2</v>
      </c>
    </row>
    <row r="18" spans="1:10" x14ac:dyDescent="0.3">
      <c r="A18" s="4">
        <v>2</v>
      </c>
      <c r="B18" s="3">
        <v>2</v>
      </c>
      <c r="C18" s="3">
        <f t="shared" si="2"/>
        <v>0</v>
      </c>
      <c r="D18" s="5">
        <f>實驗一!$D$10*(C18/100)</f>
        <v>0</v>
      </c>
      <c r="G18" s="4">
        <v>1.5</v>
      </c>
      <c r="H18" s="3">
        <v>3.3</v>
      </c>
      <c r="I18" s="3">
        <f t="shared" si="0"/>
        <v>1.7999999999999998</v>
      </c>
      <c r="J18" s="5">
        <f>實驗一!$D$10*(I18/100)</f>
        <v>1.33902E-2</v>
      </c>
    </row>
    <row r="19" spans="1:10" x14ac:dyDescent="0.3">
      <c r="A19" s="4">
        <v>2.5</v>
      </c>
      <c r="B19" s="3">
        <v>2.6</v>
      </c>
      <c r="C19" s="3">
        <f t="shared" si="2"/>
        <v>0.10000000000000009</v>
      </c>
      <c r="D19" s="5">
        <f>實驗一!$D$10*(C19/100)</f>
        <v>7.4390000000000068E-4</v>
      </c>
      <c r="G19" s="17">
        <v>1.5</v>
      </c>
      <c r="H19" s="16">
        <v>-0.1</v>
      </c>
      <c r="I19" s="16">
        <f t="shared" si="0"/>
        <v>-1.6</v>
      </c>
      <c r="J19" s="18">
        <f>實驗一!$D$10*(I19/100)</f>
        <v>-1.19024E-2</v>
      </c>
    </row>
    <row r="20" spans="1:10" x14ac:dyDescent="0.3">
      <c r="A20" s="4">
        <v>3</v>
      </c>
      <c r="B20" s="3">
        <v>3.23</v>
      </c>
      <c r="C20" s="3">
        <f t="shared" si="2"/>
        <v>0.22999999999999998</v>
      </c>
      <c r="D20" s="5">
        <f>實驗一!$D$10*(C20/100)</f>
        <v>1.71097E-3</v>
      </c>
      <c r="G20" s="4">
        <v>2</v>
      </c>
      <c r="H20" s="3">
        <v>3.75</v>
      </c>
      <c r="I20" s="3">
        <f t="shared" si="0"/>
        <v>1.75</v>
      </c>
      <c r="J20" s="5">
        <f>實驗一!$D$10*(I20/100)</f>
        <v>1.3018250000000002E-2</v>
      </c>
    </row>
    <row r="21" spans="1:10" x14ac:dyDescent="0.3">
      <c r="A21" s="4">
        <v>3.5</v>
      </c>
      <c r="B21" s="3">
        <v>3.9</v>
      </c>
      <c r="C21" s="3">
        <f t="shared" si="2"/>
        <v>0.39999999999999991</v>
      </c>
      <c r="D21" s="5">
        <f>實驗一!$D$10*(C21/100)</f>
        <v>2.9755999999999993E-3</v>
      </c>
      <c r="G21" s="17">
        <v>2</v>
      </c>
      <c r="H21" s="16">
        <v>0.5</v>
      </c>
      <c r="I21" s="16">
        <f t="shared" si="0"/>
        <v>-1.5</v>
      </c>
      <c r="J21" s="18">
        <f>實驗一!$D$10*(I21/100)</f>
        <v>-1.11585E-2</v>
      </c>
    </row>
    <row r="22" spans="1:10" x14ac:dyDescent="0.3">
      <c r="A22" s="4">
        <v>4</v>
      </c>
      <c r="B22" s="3">
        <v>4.7</v>
      </c>
      <c r="C22" s="3">
        <f t="shared" si="2"/>
        <v>0.70000000000000018</v>
      </c>
      <c r="D22" s="5">
        <f>實驗一!$D$10*(C22/100)</f>
        <v>5.2073000000000015E-3</v>
      </c>
      <c r="G22" s="4">
        <v>2.5</v>
      </c>
      <c r="H22" s="3">
        <v>4</v>
      </c>
      <c r="I22" s="3">
        <f t="shared" si="0"/>
        <v>1.5</v>
      </c>
      <c r="J22" s="5">
        <f>實驗一!$D$10*(I22/100)</f>
        <v>1.11585E-2</v>
      </c>
    </row>
    <row r="23" spans="1:10" x14ac:dyDescent="0.3">
      <c r="A23" s="4">
        <v>4.5</v>
      </c>
      <c r="B23" s="3">
        <v>5.33</v>
      </c>
      <c r="C23" s="3">
        <f t="shared" si="2"/>
        <v>0.83000000000000007</v>
      </c>
      <c r="D23" s="5">
        <f>實驗一!$D$10*(C23/100)</f>
        <v>6.1743700000000002E-3</v>
      </c>
      <c r="G23" s="17">
        <v>2.5</v>
      </c>
      <c r="H23" s="16">
        <v>1.2</v>
      </c>
      <c r="I23" s="16">
        <f t="shared" si="0"/>
        <v>-1.3</v>
      </c>
      <c r="J23" s="18">
        <f>實驗一!$D$10*(I23/100)</f>
        <v>-9.6707000000000008E-3</v>
      </c>
    </row>
    <row r="24" spans="1:10" ht="16.899999999999999" thickBot="1" x14ac:dyDescent="0.35">
      <c r="A24" s="6">
        <v>5</v>
      </c>
      <c r="B24" s="7">
        <v>5.99</v>
      </c>
      <c r="C24" s="7">
        <f t="shared" si="2"/>
        <v>0.99000000000000021</v>
      </c>
      <c r="D24" s="8">
        <f>實驗一!$D$10*(C24/100)</f>
        <v>7.3646100000000023E-3</v>
      </c>
      <c r="G24" s="4">
        <v>3</v>
      </c>
      <c r="H24" s="3">
        <v>4.2</v>
      </c>
      <c r="I24" s="3">
        <f t="shared" si="0"/>
        <v>1.2000000000000002</v>
      </c>
      <c r="J24" s="5">
        <f>實驗一!$D$10*(I24/100)</f>
        <v>8.9268000000000021E-3</v>
      </c>
    </row>
    <row r="25" spans="1:10" x14ac:dyDescent="0.3">
      <c r="G25" s="17">
        <v>3</v>
      </c>
      <c r="H25" s="16">
        <v>1.95</v>
      </c>
      <c r="I25" s="16">
        <f t="shared" si="0"/>
        <v>-1.05</v>
      </c>
      <c r="J25" s="18">
        <f>實驗一!$D$10*(I25/100)</f>
        <v>-7.8109500000000005E-3</v>
      </c>
    </row>
    <row r="26" spans="1:10" x14ac:dyDescent="0.3">
      <c r="G26" s="4">
        <v>3.5</v>
      </c>
      <c r="H26" s="3">
        <v>4.4000000000000004</v>
      </c>
      <c r="I26" s="3">
        <f t="shared" si="0"/>
        <v>0.90000000000000036</v>
      </c>
      <c r="J26" s="5">
        <f>實驗一!$D$10*(I26/100)</f>
        <v>6.6951000000000024E-3</v>
      </c>
    </row>
    <row r="27" spans="1:10" x14ac:dyDescent="0.3">
      <c r="G27" s="17">
        <v>3.5</v>
      </c>
      <c r="H27" s="16">
        <v>2.67</v>
      </c>
      <c r="I27" s="16">
        <f t="shared" si="0"/>
        <v>-0.83000000000000007</v>
      </c>
      <c r="J27" s="18">
        <f>實驗一!$D$10*(I27/100)</f>
        <v>-6.1743700000000002E-3</v>
      </c>
    </row>
    <row r="28" spans="1:10" x14ac:dyDescent="0.3">
      <c r="G28" s="4">
        <v>4</v>
      </c>
      <c r="H28" s="3">
        <v>4.55</v>
      </c>
      <c r="I28" s="3">
        <f t="shared" si="0"/>
        <v>0.54999999999999982</v>
      </c>
      <c r="J28" s="5">
        <f>實驗一!$D$10*(I28/100)</f>
        <v>4.0914499999999982E-3</v>
      </c>
    </row>
    <row r="29" spans="1:10" x14ac:dyDescent="0.3">
      <c r="G29" s="17">
        <v>4</v>
      </c>
      <c r="H29" s="16">
        <v>3.45</v>
      </c>
      <c r="I29" s="16">
        <f t="shared" si="0"/>
        <v>-0.54999999999999982</v>
      </c>
      <c r="J29" s="18">
        <f>實驗一!$D$10*(I29/100)</f>
        <v>-4.0914499999999982E-3</v>
      </c>
    </row>
    <row r="30" spans="1:10" x14ac:dyDescent="0.3">
      <c r="G30" s="4">
        <v>4.5</v>
      </c>
      <c r="H30" s="3">
        <v>4.75</v>
      </c>
      <c r="I30" s="3">
        <f t="shared" si="0"/>
        <v>0.25</v>
      </c>
      <c r="J30" s="5">
        <f>實驗一!$D$10*(I30/100)</f>
        <v>1.8597500000000001E-3</v>
      </c>
    </row>
    <row r="31" spans="1:10" x14ac:dyDescent="0.3">
      <c r="G31" s="17">
        <v>4.5</v>
      </c>
      <c r="H31" s="16">
        <v>4.3499999999999996</v>
      </c>
      <c r="I31" s="16">
        <f t="shared" si="0"/>
        <v>-0.15000000000000036</v>
      </c>
      <c r="J31" s="18">
        <f>實驗一!$D$10*(I31/100)</f>
        <v>-1.1158500000000026E-3</v>
      </c>
    </row>
    <row r="32" spans="1:10" x14ac:dyDescent="0.3">
      <c r="G32" s="4">
        <v>5</v>
      </c>
      <c r="H32" s="3">
        <v>4.95</v>
      </c>
      <c r="I32" s="3">
        <f t="shared" si="0"/>
        <v>-4.9999999999999822E-2</v>
      </c>
      <c r="J32" s="5">
        <f>實驗一!$D$10*(I32/100)</f>
        <v>-3.7194999999999871E-4</v>
      </c>
    </row>
    <row r="33" spans="2:10" ht="16.899999999999999" thickBot="1" x14ac:dyDescent="0.35">
      <c r="G33" s="19">
        <v>5</v>
      </c>
      <c r="H33" s="20">
        <v>5.12</v>
      </c>
      <c r="I33" s="20">
        <f t="shared" si="0"/>
        <v>0.12000000000000011</v>
      </c>
      <c r="J33" s="21">
        <f>實驗一!$D$10*(I33/100)</f>
        <v>8.9268000000000073E-4</v>
      </c>
    </row>
    <row r="36" spans="2:10" x14ac:dyDescent="0.3">
      <c r="H36" s="1" t="s">
        <v>18</v>
      </c>
      <c r="I36" s="1">
        <v>0.41470000000000001</v>
      </c>
    </row>
    <row r="40" spans="2:10" x14ac:dyDescent="0.3">
      <c r="B40" s="1" t="s">
        <v>18</v>
      </c>
      <c r="C40" s="1">
        <v>0.38729999999999998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E92A-B385-47E0-8C04-E9A8DD9E05E4}">
  <dimension ref="A1:D6"/>
  <sheetViews>
    <sheetView workbookViewId="0">
      <selection activeCell="P10" sqref="P10"/>
    </sheetView>
  </sheetViews>
  <sheetFormatPr defaultRowHeight="16.3" x14ac:dyDescent="0.3"/>
  <sheetData>
    <row r="1" spans="1:4" ht="32.6" x14ac:dyDescent="0.3">
      <c r="A1" s="9" t="s">
        <v>19</v>
      </c>
      <c r="B1" s="10" t="s">
        <v>20</v>
      </c>
      <c r="C1" s="10" t="s">
        <v>24</v>
      </c>
      <c r="D1" s="15" t="s">
        <v>21</v>
      </c>
    </row>
    <row r="2" spans="1:4" x14ac:dyDescent="0.3">
      <c r="A2" s="4">
        <v>0</v>
      </c>
      <c r="B2" s="3">
        <v>0</v>
      </c>
      <c r="C2" s="24">
        <v>0</v>
      </c>
      <c r="D2" s="25"/>
    </row>
    <row r="3" spans="1:4" x14ac:dyDescent="0.3">
      <c r="A3" s="4" t="s">
        <v>22</v>
      </c>
      <c r="B3" s="3" t="s">
        <v>22</v>
      </c>
      <c r="C3" s="24">
        <v>0</v>
      </c>
      <c r="D3" s="5" t="s">
        <v>25</v>
      </c>
    </row>
    <row r="4" spans="1:4" x14ac:dyDescent="0.3">
      <c r="A4" s="4" t="s">
        <v>23</v>
      </c>
      <c r="B4" s="3" t="s">
        <v>22</v>
      </c>
      <c r="C4" s="24">
        <v>-1.42</v>
      </c>
      <c r="D4" s="5" t="s">
        <v>26</v>
      </c>
    </row>
    <row r="5" spans="1:4" x14ac:dyDescent="0.3">
      <c r="A5" s="4" t="s">
        <v>23</v>
      </c>
      <c r="B5" s="3" t="s">
        <v>23</v>
      </c>
      <c r="C5" s="24">
        <v>0</v>
      </c>
      <c r="D5" s="5" t="s">
        <v>25</v>
      </c>
    </row>
    <row r="6" spans="1:4" ht="16.899999999999999" thickBot="1" x14ac:dyDescent="0.35">
      <c r="A6" s="6" t="s">
        <v>22</v>
      </c>
      <c r="B6" s="7" t="s">
        <v>23</v>
      </c>
      <c r="C6" s="26">
        <v>-1.45</v>
      </c>
      <c r="D6" s="8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實驗一</vt:lpstr>
      <vt:lpstr>實驗三</vt:lpstr>
      <vt:lpstr>實驗四</vt:lpstr>
      <vt:lpstr>實驗二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劉弘祥</cp:lastModifiedBy>
  <dcterms:created xsi:type="dcterms:W3CDTF">2018-10-12T05:43:36Z</dcterms:created>
  <dcterms:modified xsi:type="dcterms:W3CDTF">2018-11-29T23:56:55Z</dcterms:modified>
</cp:coreProperties>
</file>