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NTHU\Course\Experiment Physics\B1\"/>
    </mc:Choice>
  </mc:AlternateContent>
  <xr:revisionPtr revIDLastSave="0" documentId="13_ncr:1_{1695B911-F580-450E-B1E0-B06E3FC31453}" xr6:coauthVersionLast="38" xr6:coauthVersionMax="38" xr10:uidLastSave="{00000000-0000-0000-0000-000000000000}"/>
  <bookViews>
    <workbookView xWindow="0" yWindow="0" windowWidth="24042" windowHeight="10180" activeTab="3" xr2:uid="{9E8C05F1-7784-453C-9C5D-D99378DB3928}"/>
  </bookViews>
  <sheets>
    <sheet name="k值" sheetId="1" r:id="rId1"/>
    <sheet name="簡正" sheetId="2" r:id="rId2"/>
    <sheet name="弱耦合" sheetId="3" r:id="rId3"/>
    <sheet name="強迫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7" i="4"/>
  <c r="D27" i="4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F2" i="3"/>
  <c r="F1" i="3"/>
  <c r="B10" i="2"/>
  <c r="B8" i="2"/>
  <c r="B9" i="2" s="1"/>
  <c r="B7" i="2"/>
  <c r="B4" i="2"/>
  <c r="B3" i="2"/>
  <c r="B2" i="2"/>
  <c r="B31" i="1"/>
  <c r="G14" i="1"/>
  <c r="B30" i="1"/>
  <c r="E20" i="1"/>
  <c r="E21" i="1"/>
  <c r="E22" i="1"/>
  <c r="E23" i="1"/>
  <c r="E24" i="1"/>
  <c r="E12" i="1"/>
  <c r="E13" i="1"/>
  <c r="E14" i="1"/>
  <c r="E15" i="1"/>
  <c r="E16" i="1"/>
  <c r="E4" i="1"/>
  <c r="E5" i="1"/>
  <c r="E6" i="1"/>
  <c r="E7" i="1"/>
  <c r="E8" i="1"/>
  <c r="E3" i="1"/>
  <c r="B24" i="1"/>
  <c r="C24" i="1" s="1"/>
  <c r="B23" i="1"/>
  <c r="C23" i="1" s="1"/>
  <c r="B22" i="1"/>
  <c r="C22" i="1" s="1"/>
  <c r="B21" i="1"/>
  <c r="C21" i="1" s="1"/>
  <c r="B20" i="1"/>
  <c r="C20" i="1" s="1"/>
  <c r="B16" i="1"/>
  <c r="C16" i="1" s="1"/>
  <c r="B15" i="1"/>
  <c r="C15" i="1" s="1"/>
  <c r="B14" i="1"/>
  <c r="C14" i="1" s="1"/>
  <c r="B13" i="1"/>
  <c r="C13" i="1" s="1"/>
  <c r="B12" i="1"/>
  <c r="C12" i="1" s="1"/>
  <c r="B4" i="1"/>
  <c r="C4" i="1" s="1"/>
  <c r="B5" i="1"/>
  <c r="C5" i="1" s="1"/>
  <c r="B6" i="1"/>
  <c r="C6" i="1" s="1"/>
  <c r="B7" i="1"/>
  <c r="C7" i="1" s="1"/>
  <c r="B8" i="1"/>
  <c r="C8" i="1" s="1"/>
  <c r="B3" i="1"/>
  <c r="C3" i="1" s="1"/>
  <c r="B34" i="1" l="1"/>
  <c r="B33" i="1"/>
</calcChain>
</file>

<file path=xl/sharedStrings.xml><?xml version="1.0" encoding="utf-8"?>
<sst xmlns="http://schemas.openxmlformats.org/spreadsheetml/2006/main" count="53" uniqueCount="30">
  <si>
    <t>質量(g)</t>
    <phoneticPr fontId="1" type="noConversion"/>
  </si>
  <si>
    <t>質量(kg)</t>
    <phoneticPr fontId="1" type="noConversion"/>
  </si>
  <si>
    <t>伸長量(m)</t>
    <phoneticPr fontId="1" type="noConversion"/>
  </si>
  <si>
    <t>外力(N)</t>
    <phoneticPr fontId="1" type="noConversion"/>
  </si>
  <si>
    <t>伸長量(mm)</t>
    <phoneticPr fontId="1" type="noConversion"/>
  </si>
  <si>
    <t>k</t>
    <phoneticPr fontId="1" type="noConversion"/>
  </si>
  <si>
    <t>彈簧A</t>
    <phoneticPr fontId="1" type="noConversion"/>
  </si>
  <si>
    <t>彈簧B</t>
    <phoneticPr fontId="1" type="noConversion"/>
  </si>
  <si>
    <t>彈簧C</t>
    <phoneticPr fontId="1" type="noConversion"/>
  </si>
  <si>
    <t>m1(kg)</t>
    <phoneticPr fontId="1" type="noConversion"/>
  </si>
  <si>
    <t>m2(kg)</t>
    <phoneticPr fontId="1" type="noConversion"/>
  </si>
  <si>
    <t>m</t>
    <phoneticPr fontId="1" type="noConversion"/>
  </si>
  <si>
    <t>k'</t>
    <phoneticPr fontId="1" type="noConversion"/>
  </si>
  <si>
    <t>wa</t>
    <phoneticPr fontId="1" type="noConversion"/>
  </si>
  <si>
    <t>ws</t>
    <phoneticPr fontId="1" type="noConversion"/>
  </si>
  <si>
    <t>KAKB</t>
    <phoneticPr fontId="1" type="noConversion"/>
  </si>
  <si>
    <t>簡正對稱</t>
    <phoneticPr fontId="1" type="noConversion"/>
  </si>
  <si>
    <t>T(s)</t>
    <phoneticPr fontId="1" type="noConversion"/>
  </si>
  <si>
    <t>左T(s)</t>
    <phoneticPr fontId="1" type="noConversion"/>
  </si>
  <si>
    <t>右T(s)</t>
    <phoneticPr fontId="1" type="noConversion"/>
  </si>
  <si>
    <t>簡正反對稱</t>
    <phoneticPr fontId="1" type="noConversion"/>
  </si>
  <si>
    <t>As</t>
    <phoneticPr fontId="1" type="noConversion"/>
  </si>
  <si>
    <t>Aa</t>
    <phoneticPr fontId="1" type="noConversion"/>
  </si>
  <si>
    <t>電壓(V)</t>
    <phoneticPr fontId="1" type="noConversion"/>
  </si>
  <si>
    <t>週期(s)</t>
    <phoneticPr fontId="1" type="noConversion"/>
  </si>
  <si>
    <t>w</t>
    <phoneticPr fontId="1" type="noConversion"/>
  </si>
  <si>
    <t>fs(Hz)</t>
    <phoneticPr fontId="1" type="noConversion"/>
  </si>
  <si>
    <t>fa(Hz)</t>
    <phoneticPr fontId="1" type="noConversion"/>
  </si>
  <si>
    <t>振幅A(m)</t>
    <phoneticPr fontId="1" type="noConversion"/>
  </si>
  <si>
    <t>振幅B(m)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</si>
</sst>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彈簧</a:t>
            </a:r>
            <a:r>
              <a:rPr lang="en-US" altLang="zh-TW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64941550095918"/>
                  <c:y val="-1.7208776808842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k值!$E$3:$E$8</c:f>
              <c:numCache>
                <c:formatCode>General</c:formatCode>
                <c:ptCount val="6"/>
                <c:pt idx="0">
                  <c:v>1.2E-2</c:v>
                </c:pt>
                <c:pt idx="1">
                  <c:v>6.3E-2</c:v>
                </c:pt>
                <c:pt idx="2">
                  <c:v>0.114</c:v>
                </c:pt>
                <c:pt idx="3">
                  <c:v>0.16500000000000001</c:v>
                </c:pt>
                <c:pt idx="4">
                  <c:v>0.216</c:v>
                </c:pt>
                <c:pt idx="5">
                  <c:v>0.26500000000000001</c:v>
                </c:pt>
              </c:numCache>
            </c:numRef>
          </c:xVal>
          <c:yVal>
            <c:numRef>
              <c:f>k值!$C$3:$C$8</c:f>
              <c:numCache>
                <c:formatCode>General</c:formatCode>
                <c:ptCount val="6"/>
                <c:pt idx="0">
                  <c:v>0.10113600000000002</c:v>
                </c:pt>
                <c:pt idx="1">
                  <c:v>0.197078</c:v>
                </c:pt>
                <c:pt idx="2">
                  <c:v>0.293902</c:v>
                </c:pt>
                <c:pt idx="3">
                  <c:v>0.38974600000000004</c:v>
                </c:pt>
                <c:pt idx="4">
                  <c:v>0.48333600000000004</c:v>
                </c:pt>
                <c:pt idx="5">
                  <c:v>0.577318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3-4744-A0CB-47F8E12A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82944"/>
        <c:axId val="618679992"/>
      </c:scatterChart>
      <c:valAx>
        <c:axId val="6186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140949115810751"/>
              <c:y val="0.8762925954549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79992"/>
        <c:crosses val="autoZero"/>
        <c:crossBetween val="midCat"/>
      </c:valAx>
      <c:valAx>
        <c:axId val="6186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3365871688473736E-2"/>
              <c:y val="0.4495503883516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彈簧</a:t>
            </a:r>
            <a:r>
              <a:rPr lang="en-US" altLang="zh-TW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62811472169729"/>
                  <c:y val="3.1591481213271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k值!$E$12:$E$16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0.17399999999999999</c:v>
                </c:pt>
                <c:pt idx="2">
                  <c:v>0.25</c:v>
                </c:pt>
                <c:pt idx="3">
                  <c:v>0.32900000000000001</c:v>
                </c:pt>
                <c:pt idx="4">
                  <c:v>0.40699999999999997</c:v>
                </c:pt>
              </c:numCache>
            </c:numRef>
          </c:xVal>
          <c:yVal>
            <c:numRef>
              <c:f>k值!$C$12:$C$16</c:f>
              <c:numCache>
                <c:formatCode>General</c:formatCode>
                <c:ptCount val="5"/>
                <c:pt idx="0">
                  <c:v>0.197078</c:v>
                </c:pt>
                <c:pt idx="1">
                  <c:v>0.293902</c:v>
                </c:pt>
                <c:pt idx="2">
                  <c:v>0.38974600000000004</c:v>
                </c:pt>
                <c:pt idx="3">
                  <c:v>0.48333600000000004</c:v>
                </c:pt>
                <c:pt idx="4">
                  <c:v>0.577318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7-4914-8DAD-DFE82332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82944"/>
        <c:axId val="618679992"/>
      </c:scatterChart>
      <c:valAx>
        <c:axId val="6186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140949115810751"/>
              <c:y val="0.8762925954549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79992"/>
        <c:crosses val="autoZero"/>
        <c:crossBetween val="midCat"/>
      </c:valAx>
      <c:valAx>
        <c:axId val="6186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3365871688473736E-2"/>
              <c:y val="0.4495503883516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彈簧</a:t>
            </a:r>
            <a:r>
              <a:rPr lang="en-US" altLang="zh-TW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72992014575746"/>
                  <c:y val="2.1159436164882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k值!$E$20:$E$24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0.107</c:v>
                </c:pt>
                <c:pt idx="2">
                  <c:v>0.159</c:v>
                </c:pt>
                <c:pt idx="3">
                  <c:v>0.20899999999999999</c:v>
                </c:pt>
                <c:pt idx="4">
                  <c:v>0.26200000000000001</c:v>
                </c:pt>
              </c:numCache>
            </c:numRef>
          </c:xVal>
          <c:yVal>
            <c:numRef>
              <c:f>k值!$C$20:$C$24</c:f>
              <c:numCache>
                <c:formatCode>General</c:formatCode>
                <c:ptCount val="5"/>
                <c:pt idx="0">
                  <c:v>0.197078</c:v>
                </c:pt>
                <c:pt idx="1">
                  <c:v>0.293902</c:v>
                </c:pt>
                <c:pt idx="2">
                  <c:v>0.38974600000000004</c:v>
                </c:pt>
                <c:pt idx="3">
                  <c:v>0.48333600000000004</c:v>
                </c:pt>
                <c:pt idx="4">
                  <c:v>0.577318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6-4A8C-85EC-A50E3C77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82944"/>
        <c:axId val="618679992"/>
      </c:scatterChart>
      <c:valAx>
        <c:axId val="6186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140949115810751"/>
              <c:y val="0.8762925954549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79992"/>
        <c:crosses val="autoZero"/>
        <c:crossBetween val="midCat"/>
      </c:valAx>
      <c:valAx>
        <c:axId val="6186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3365871688473736E-2"/>
              <c:y val="0.4495503883516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x-w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強迫!$D$2:$D$27</c:f>
              <c:numCache>
                <c:formatCode>General</c:formatCode>
                <c:ptCount val="26"/>
                <c:pt idx="0">
                  <c:v>1.7639487106062848</c:v>
                </c:pt>
                <c:pt idx="1">
                  <c:v>1.9997407088413706</c:v>
                </c:pt>
                <c:pt idx="2">
                  <c:v>2.2123891926688684</c:v>
                </c:pt>
                <c:pt idx="3">
                  <c:v>2.5335424625724139</c:v>
                </c:pt>
                <c:pt idx="4">
                  <c:v>2.639993826546045</c:v>
                </c:pt>
                <c:pt idx="5">
                  <c:v>2.780170489902472</c:v>
                </c:pt>
                <c:pt idx="6">
                  <c:v>2.8690343868399939</c:v>
                </c:pt>
                <c:pt idx="7">
                  <c:v>3.0799927976370518</c:v>
                </c:pt>
                <c:pt idx="8">
                  <c:v>3.2057067893773401</c:v>
                </c:pt>
                <c:pt idx="9">
                  <c:v>3.306939635357677</c:v>
                </c:pt>
                <c:pt idx="10">
                  <c:v>3.4906585039886591</c:v>
                </c:pt>
                <c:pt idx="11">
                  <c:v>3.5699916518065833</c:v>
                </c:pt>
                <c:pt idx="12">
                  <c:v>3.7178611285086309</c:v>
                </c:pt>
                <c:pt idx="13">
                  <c:v>3.8079910952603555</c:v>
                </c:pt>
                <c:pt idx="14">
                  <c:v>3.976699561506067</c:v>
                </c:pt>
                <c:pt idx="15">
                  <c:v>4.1066570635160691</c:v>
                </c:pt>
                <c:pt idx="16">
                  <c:v>4.1887902047863905</c:v>
                </c:pt>
                <c:pt idx="17">
                  <c:v>4.2453954778240446</c:v>
                </c:pt>
                <c:pt idx="18">
                  <c:v>4.3633231299858242</c:v>
                </c:pt>
                <c:pt idx="19">
                  <c:v>4.520277199409775</c:v>
                </c:pt>
                <c:pt idx="20">
                  <c:v>4.6889442590892436</c:v>
                </c:pt>
                <c:pt idx="21">
                  <c:v>4.8332194670612196</c:v>
                </c:pt>
                <c:pt idx="22">
                  <c:v>4.9866550056980845</c:v>
                </c:pt>
                <c:pt idx="23">
                  <c:v>5.1082807375443791</c:v>
                </c:pt>
                <c:pt idx="24">
                  <c:v>5.3247333111691413</c:v>
                </c:pt>
                <c:pt idx="25">
                  <c:v>5.6605273037653925</c:v>
                </c:pt>
              </c:numCache>
            </c:numRef>
          </c:xVal>
          <c:yVal>
            <c:numRef>
              <c:f>強迫!$B$2:$B$27</c:f>
              <c:numCache>
                <c:formatCode>General</c:formatCode>
                <c:ptCount val="26"/>
                <c:pt idx="0">
                  <c:v>3.6999999999999998E-2</c:v>
                </c:pt>
                <c:pt idx="1">
                  <c:v>4.3999999999999997E-2</c:v>
                </c:pt>
                <c:pt idx="2">
                  <c:v>6.5500000000000003E-2</c:v>
                </c:pt>
                <c:pt idx="3">
                  <c:v>0.10249999999999999</c:v>
                </c:pt>
                <c:pt idx="4">
                  <c:v>0.14599999999999999</c:v>
                </c:pt>
                <c:pt idx="5">
                  <c:v>0.33800000000000002</c:v>
                </c:pt>
                <c:pt idx="6">
                  <c:v>0.39300000000000002</c:v>
                </c:pt>
                <c:pt idx="7">
                  <c:v>0.105</c:v>
                </c:pt>
                <c:pt idx="8">
                  <c:v>5.9499999999999997E-2</c:v>
                </c:pt>
                <c:pt idx="9">
                  <c:v>3.7499999999999999E-2</c:v>
                </c:pt>
                <c:pt idx="10">
                  <c:v>2.1999999999999999E-2</c:v>
                </c:pt>
                <c:pt idx="11">
                  <c:v>1.2999999999999999E-2</c:v>
                </c:pt>
                <c:pt idx="12">
                  <c:v>3.5000000000000001E-3</c:v>
                </c:pt>
                <c:pt idx="13">
                  <c:v>7.4999999999999997E-3</c:v>
                </c:pt>
                <c:pt idx="14">
                  <c:v>1.7999999999999999E-2</c:v>
                </c:pt>
                <c:pt idx="15">
                  <c:v>3.3000000000000002E-2</c:v>
                </c:pt>
                <c:pt idx="16">
                  <c:v>4.9500000000000002E-2</c:v>
                </c:pt>
                <c:pt idx="17">
                  <c:v>0.112</c:v>
                </c:pt>
                <c:pt idx="18">
                  <c:v>0.22950000000000001</c:v>
                </c:pt>
                <c:pt idx="19">
                  <c:v>0.122</c:v>
                </c:pt>
                <c:pt idx="20">
                  <c:v>6.2E-2</c:v>
                </c:pt>
                <c:pt idx="21">
                  <c:v>4.65E-2</c:v>
                </c:pt>
                <c:pt idx="22">
                  <c:v>3.7999999999999999E-2</c:v>
                </c:pt>
                <c:pt idx="23">
                  <c:v>3.1E-2</c:v>
                </c:pt>
                <c:pt idx="24">
                  <c:v>2.1999999999999999E-2</c:v>
                </c:pt>
                <c:pt idx="25">
                  <c:v>1.8499999999999999E-2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4C-4861-9445-686C484B14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強迫!$D$2:$D$27</c:f>
              <c:numCache>
                <c:formatCode>General</c:formatCode>
                <c:ptCount val="26"/>
                <c:pt idx="0">
                  <c:v>1.7639487106062848</c:v>
                </c:pt>
                <c:pt idx="1">
                  <c:v>1.9997407088413706</c:v>
                </c:pt>
                <c:pt idx="2">
                  <c:v>2.2123891926688684</c:v>
                </c:pt>
                <c:pt idx="3">
                  <c:v>2.5335424625724139</c:v>
                </c:pt>
                <c:pt idx="4">
                  <c:v>2.639993826546045</c:v>
                </c:pt>
                <c:pt idx="5">
                  <c:v>2.780170489902472</c:v>
                </c:pt>
                <c:pt idx="6">
                  <c:v>2.8690343868399939</c:v>
                </c:pt>
                <c:pt idx="7">
                  <c:v>3.0799927976370518</c:v>
                </c:pt>
                <c:pt idx="8">
                  <c:v>3.2057067893773401</c:v>
                </c:pt>
                <c:pt idx="9">
                  <c:v>3.306939635357677</c:v>
                </c:pt>
                <c:pt idx="10">
                  <c:v>3.4906585039886591</c:v>
                </c:pt>
                <c:pt idx="11">
                  <c:v>3.5699916518065833</c:v>
                </c:pt>
                <c:pt idx="12">
                  <c:v>3.7178611285086309</c:v>
                </c:pt>
                <c:pt idx="13">
                  <c:v>3.8079910952603555</c:v>
                </c:pt>
                <c:pt idx="14">
                  <c:v>3.976699561506067</c:v>
                </c:pt>
                <c:pt idx="15">
                  <c:v>4.1066570635160691</c:v>
                </c:pt>
                <c:pt idx="16">
                  <c:v>4.1887902047863905</c:v>
                </c:pt>
                <c:pt idx="17">
                  <c:v>4.2453954778240446</c:v>
                </c:pt>
                <c:pt idx="18">
                  <c:v>4.3633231299858242</c:v>
                </c:pt>
                <c:pt idx="19">
                  <c:v>4.520277199409775</c:v>
                </c:pt>
                <c:pt idx="20">
                  <c:v>4.6889442590892436</c:v>
                </c:pt>
                <c:pt idx="21">
                  <c:v>4.8332194670612196</c:v>
                </c:pt>
                <c:pt idx="22">
                  <c:v>4.9866550056980845</c:v>
                </c:pt>
                <c:pt idx="23">
                  <c:v>5.1082807375443791</c:v>
                </c:pt>
                <c:pt idx="24">
                  <c:v>5.3247333111691413</c:v>
                </c:pt>
                <c:pt idx="25">
                  <c:v>5.6605273037653925</c:v>
                </c:pt>
              </c:numCache>
            </c:numRef>
          </c:xVal>
          <c:yVal>
            <c:numRef>
              <c:f>強迫!$E$2:$E$27</c:f>
              <c:numCache>
                <c:formatCode>General</c:formatCode>
                <c:ptCount val="26"/>
                <c:pt idx="0">
                  <c:v>1.8499999999999999E-2</c:v>
                </c:pt>
                <c:pt idx="1">
                  <c:v>2.4500000000000001E-2</c:v>
                </c:pt>
                <c:pt idx="2">
                  <c:v>3.9E-2</c:v>
                </c:pt>
                <c:pt idx="3">
                  <c:v>7.8E-2</c:v>
                </c:pt>
                <c:pt idx="4">
                  <c:v>7.4999999999999997E-2</c:v>
                </c:pt>
                <c:pt idx="5">
                  <c:v>0.55999999999999994</c:v>
                </c:pt>
                <c:pt idx="6">
                  <c:v>0.42199999999999993</c:v>
                </c:pt>
                <c:pt idx="7">
                  <c:v>0.25699999999999995</c:v>
                </c:pt>
                <c:pt idx="8">
                  <c:v>0.189</c:v>
                </c:pt>
                <c:pt idx="9">
                  <c:v>0.15300000000000002</c:v>
                </c:pt>
                <c:pt idx="10">
                  <c:v>0.11699999999999999</c:v>
                </c:pt>
                <c:pt idx="11">
                  <c:v>0.11399999999999999</c:v>
                </c:pt>
                <c:pt idx="12">
                  <c:v>0.11199999999999999</c:v>
                </c:pt>
                <c:pt idx="13">
                  <c:v>0.11099999999999999</c:v>
                </c:pt>
                <c:pt idx="14">
                  <c:v>0.124</c:v>
                </c:pt>
                <c:pt idx="15">
                  <c:v>0.14800000000000002</c:v>
                </c:pt>
                <c:pt idx="16">
                  <c:v>0.17900000000000005</c:v>
                </c:pt>
                <c:pt idx="17">
                  <c:v>0.25100000000000006</c:v>
                </c:pt>
                <c:pt idx="18">
                  <c:v>0.26799999999999996</c:v>
                </c:pt>
                <c:pt idx="19">
                  <c:v>0.21400000000000002</c:v>
                </c:pt>
                <c:pt idx="20">
                  <c:v>9.7999999999999976E-2</c:v>
                </c:pt>
                <c:pt idx="21">
                  <c:v>6.4999999999999947E-2</c:v>
                </c:pt>
                <c:pt idx="22">
                  <c:v>4.599999999999993E-2</c:v>
                </c:pt>
                <c:pt idx="23">
                  <c:v>3.499999999999992E-2</c:v>
                </c:pt>
                <c:pt idx="24">
                  <c:v>1.7000000000000015E-2</c:v>
                </c:pt>
                <c:pt idx="25">
                  <c:v>1.3000000000000012E-2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4C-4861-9445-686C484B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9840"/>
        <c:axId val="481210544"/>
      </c:scatterChart>
      <c:valAx>
        <c:axId val="6130598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210544"/>
        <c:crosses val="autoZero"/>
        <c:crossBetween val="midCat"/>
      </c:valAx>
      <c:valAx>
        <c:axId val="4812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433345</xdr:colOff>
      <xdr:row>0</xdr:row>
      <xdr:rowOff>39756</xdr:rowOff>
    </xdr:from>
    <xdr:to>
      <xdr:col>13</xdr:col>
      <xdr:colOff>95416</xdr:colOff>
      <xdr:row>11</xdr:row>
      <xdr:rowOff>23854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54B69B-6BBC-470E-843A-BCAC2F0D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278295</xdr:colOff>
      <xdr:row>9</xdr:row>
      <xdr:rowOff>103368</xdr:rowOff>
    </xdr:from>
    <xdr:to>
      <xdr:col>20</xdr:col>
      <xdr:colOff>576471</xdr:colOff>
      <xdr:row>19</xdr:row>
      <xdr:rowOff>87466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5C6B90-138B-4279-A24A-0565F3A17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381662</xdr:colOff>
      <xdr:row>16</xdr:row>
      <xdr:rowOff>135172</xdr:rowOff>
    </xdr:from>
    <xdr:to>
      <xdr:col>13</xdr:col>
      <xdr:colOff>43733</xdr:colOff>
      <xdr:row>27</xdr:row>
      <xdr:rowOff>119271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8FDF1A8-DD4D-41E4-BD5D-04E623C13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218659</xdr:colOff>
      <xdr:row>2</xdr:row>
      <xdr:rowOff>55659</xdr:rowOff>
    </xdr:from>
    <xdr:to>
      <xdr:col>15</xdr:col>
      <xdr:colOff>337929</xdr:colOff>
      <xdr:row>15</xdr:row>
      <xdr:rowOff>111318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41EF595-487C-4AC2-BEA0-CC092F16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0836-4E16-4512-8202-EFC732D85CE8}">
  <dimension ref="A1:G34"/>
  <sheetViews>
    <sheetView topLeftCell="A13" workbookViewId="0">
      <selection activeCell="D37" sqref="D37"/>
    </sheetView>
  </sheetViews>
  <sheetFormatPr defaultRowHeight="16.3" x14ac:dyDescent="0.3"/>
  <cols>
    <col min="1" max="3" width="8.88671875" style="1"/>
    <col min="4" max="4" width="14.21875" style="1" customWidth="1"/>
    <col min="5" max="5" width="12.44140625" style="1" customWidth="1"/>
    <col min="6" max="16384" width="8.88671875" style="1"/>
  </cols>
  <sheetData>
    <row r="1" spans="1:7" x14ac:dyDescent="0.3">
      <c r="A1" s="1" t="s">
        <v>6</v>
      </c>
      <c r="B1" s="3" t="s">
        <v>5</v>
      </c>
      <c r="C1" s="3">
        <v>1.8792</v>
      </c>
    </row>
    <row r="2" spans="1:7" x14ac:dyDescent="0.3">
      <c r="A2" s="1" t="s">
        <v>0</v>
      </c>
      <c r="B2" s="1" t="s">
        <v>1</v>
      </c>
      <c r="C2" s="1" t="s">
        <v>3</v>
      </c>
      <c r="D2" s="1" t="s">
        <v>4</v>
      </c>
      <c r="E2" s="1" t="s">
        <v>2</v>
      </c>
    </row>
    <row r="3" spans="1:7" x14ac:dyDescent="0.3">
      <c r="A3" s="1">
        <v>10.32</v>
      </c>
      <c r="B3" s="1">
        <f>A3/1000</f>
        <v>1.0320000000000001E-2</v>
      </c>
      <c r="C3" s="1">
        <f>9.8*B3</f>
        <v>0.10113600000000002</v>
      </c>
      <c r="D3" s="1">
        <v>12</v>
      </c>
      <c r="E3" s="1">
        <f>D3/1000</f>
        <v>1.2E-2</v>
      </c>
    </row>
    <row r="4" spans="1:7" x14ac:dyDescent="0.3">
      <c r="A4" s="1">
        <v>20.11</v>
      </c>
      <c r="B4" s="1">
        <f t="shared" ref="B4:B8" si="0">A4/1000</f>
        <v>2.0109999999999999E-2</v>
      </c>
      <c r="C4" s="1">
        <f t="shared" ref="C4:C8" si="1">9.8*B4</f>
        <v>0.197078</v>
      </c>
      <c r="D4" s="1">
        <v>63</v>
      </c>
      <c r="E4" s="1">
        <f t="shared" ref="E4:E8" si="2">D4/1000</f>
        <v>6.3E-2</v>
      </c>
    </row>
    <row r="5" spans="1:7" x14ac:dyDescent="0.3">
      <c r="A5" s="1">
        <v>29.99</v>
      </c>
      <c r="B5" s="1">
        <f t="shared" si="0"/>
        <v>2.9989999999999999E-2</v>
      </c>
      <c r="C5" s="1">
        <f t="shared" si="1"/>
        <v>0.293902</v>
      </c>
      <c r="D5" s="1">
        <v>114</v>
      </c>
      <c r="E5" s="1">
        <f t="shared" si="2"/>
        <v>0.114</v>
      </c>
    </row>
    <row r="6" spans="1:7" x14ac:dyDescent="0.3">
      <c r="A6" s="1">
        <v>39.770000000000003</v>
      </c>
      <c r="B6" s="1">
        <f t="shared" si="0"/>
        <v>3.977E-2</v>
      </c>
      <c r="C6" s="1">
        <f t="shared" si="1"/>
        <v>0.38974600000000004</v>
      </c>
      <c r="D6" s="1">
        <v>165</v>
      </c>
      <c r="E6" s="1">
        <f t="shared" si="2"/>
        <v>0.16500000000000001</v>
      </c>
    </row>
    <row r="7" spans="1:7" x14ac:dyDescent="0.3">
      <c r="A7" s="1">
        <v>49.32</v>
      </c>
      <c r="B7" s="1">
        <f t="shared" si="0"/>
        <v>4.9320000000000003E-2</v>
      </c>
      <c r="C7" s="1">
        <f t="shared" si="1"/>
        <v>0.48333600000000004</v>
      </c>
      <c r="D7" s="1">
        <v>216</v>
      </c>
      <c r="E7" s="1">
        <f t="shared" si="2"/>
        <v>0.216</v>
      </c>
    </row>
    <row r="8" spans="1:7" x14ac:dyDescent="0.3">
      <c r="A8" s="1">
        <v>58.91</v>
      </c>
      <c r="B8" s="1">
        <f t="shared" si="0"/>
        <v>5.8909999999999997E-2</v>
      </c>
      <c r="C8" s="1">
        <f t="shared" si="1"/>
        <v>0.577318</v>
      </c>
      <c r="D8" s="1">
        <v>265</v>
      </c>
      <c r="E8" s="1">
        <f t="shared" si="2"/>
        <v>0.26500000000000001</v>
      </c>
    </row>
    <row r="10" spans="1:7" x14ac:dyDescent="0.3">
      <c r="A10" s="1" t="s">
        <v>7</v>
      </c>
      <c r="B10" s="3" t="s">
        <v>5</v>
      </c>
      <c r="C10" s="3">
        <v>1.2131000000000001</v>
      </c>
    </row>
    <row r="11" spans="1:7" x14ac:dyDescent="0.3">
      <c r="A11" s="1" t="s">
        <v>0</v>
      </c>
      <c r="B11" s="1" t="s">
        <v>1</v>
      </c>
      <c r="C11" s="1" t="s">
        <v>3</v>
      </c>
      <c r="D11" s="1" t="s">
        <v>4</v>
      </c>
      <c r="E11" s="1" t="s">
        <v>2</v>
      </c>
    </row>
    <row r="12" spans="1:7" x14ac:dyDescent="0.3">
      <c r="A12" s="1">
        <v>20.11</v>
      </c>
      <c r="B12" s="1">
        <f t="shared" ref="B12:B16" si="3">A12/1000</f>
        <v>2.0109999999999999E-2</v>
      </c>
      <c r="C12" s="1">
        <f t="shared" ref="C12:C16" si="4">9.8*B12</f>
        <v>0.197078</v>
      </c>
      <c r="D12" s="1">
        <v>93</v>
      </c>
      <c r="E12" s="1">
        <f t="shared" ref="E12:E16" si="5">D12/1000</f>
        <v>9.2999999999999999E-2</v>
      </c>
    </row>
    <row r="13" spans="1:7" x14ac:dyDescent="0.3">
      <c r="A13" s="1">
        <v>29.99</v>
      </c>
      <c r="B13" s="1">
        <f t="shared" si="3"/>
        <v>2.9989999999999999E-2</v>
      </c>
      <c r="C13" s="1">
        <f t="shared" si="4"/>
        <v>0.293902</v>
      </c>
      <c r="D13" s="1">
        <v>174</v>
      </c>
      <c r="E13" s="1">
        <f t="shared" si="5"/>
        <v>0.17399999999999999</v>
      </c>
    </row>
    <row r="14" spans="1:7" x14ac:dyDescent="0.3">
      <c r="A14" s="1">
        <v>39.770000000000003</v>
      </c>
      <c r="B14" s="1">
        <f t="shared" si="3"/>
        <v>3.977E-2</v>
      </c>
      <c r="C14" s="1">
        <f t="shared" si="4"/>
        <v>0.38974600000000004</v>
      </c>
      <c r="D14" s="1">
        <v>250</v>
      </c>
      <c r="E14" s="1">
        <f t="shared" si="5"/>
        <v>0.25</v>
      </c>
      <c r="F14" s="1" t="s">
        <v>15</v>
      </c>
      <c r="G14" s="4">
        <f>(C1-C18)/C1</f>
        <v>2.7990634312473384E-2</v>
      </c>
    </row>
    <row r="15" spans="1:7" x14ac:dyDescent="0.3">
      <c r="A15" s="1">
        <v>49.32</v>
      </c>
      <c r="B15" s="1">
        <f t="shared" si="3"/>
        <v>4.9320000000000003E-2</v>
      </c>
      <c r="C15" s="1">
        <f t="shared" si="4"/>
        <v>0.48333600000000004</v>
      </c>
      <c r="D15" s="1">
        <v>329</v>
      </c>
      <c r="E15" s="1">
        <f t="shared" si="5"/>
        <v>0.32900000000000001</v>
      </c>
    </row>
    <row r="16" spans="1:7" x14ac:dyDescent="0.3">
      <c r="A16" s="1">
        <v>58.91</v>
      </c>
      <c r="B16" s="1">
        <f t="shared" si="3"/>
        <v>5.8909999999999997E-2</v>
      </c>
      <c r="C16" s="1">
        <f t="shared" si="4"/>
        <v>0.577318</v>
      </c>
      <c r="D16" s="1">
        <v>407</v>
      </c>
      <c r="E16" s="1">
        <f t="shared" si="5"/>
        <v>0.40699999999999997</v>
      </c>
    </row>
    <row r="18" spans="1:5" x14ac:dyDescent="0.3">
      <c r="A18" s="2" t="s">
        <v>8</v>
      </c>
      <c r="B18" s="3" t="s">
        <v>5</v>
      </c>
      <c r="C18" s="3">
        <v>1.8266</v>
      </c>
      <c r="D18" s="2"/>
      <c r="E18" s="2"/>
    </row>
    <row r="19" spans="1:5" x14ac:dyDescent="0.3">
      <c r="A19" s="2" t="s">
        <v>0</v>
      </c>
      <c r="B19" s="2" t="s">
        <v>1</v>
      </c>
      <c r="C19" s="1" t="s">
        <v>3</v>
      </c>
      <c r="D19" s="1" t="s">
        <v>4</v>
      </c>
      <c r="E19" s="2" t="s">
        <v>2</v>
      </c>
    </row>
    <row r="20" spans="1:5" x14ac:dyDescent="0.3">
      <c r="A20" s="2">
        <v>20.11</v>
      </c>
      <c r="B20" s="2">
        <f t="shared" ref="B20:B24" si="6">A20/1000</f>
        <v>2.0109999999999999E-2</v>
      </c>
      <c r="C20" s="1">
        <f t="shared" ref="C20:C24" si="7">9.8*B20</f>
        <v>0.197078</v>
      </c>
      <c r="D20" s="2">
        <v>53</v>
      </c>
      <c r="E20" s="1">
        <f t="shared" ref="E20:E24" si="8">D20/1000</f>
        <v>5.2999999999999999E-2</v>
      </c>
    </row>
    <row r="21" spans="1:5" x14ac:dyDescent="0.3">
      <c r="A21" s="2">
        <v>29.99</v>
      </c>
      <c r="B21" s="2">
        <f t="shared" si="6"/>
        <v>2.9989999999999999E-2</v>
      </c>
      <c r="C21" s="1">
        <f t="shared" si="7"/>
        <v>0.293902</v>
      </c>
      <c r="D21" s="2">
        <v>107</v>
      </c>
      <c r="E21" s="1">
        <f t="shared" si="8"/>
        <v>0.107</v>
      </c>
    </row>
    <row r="22" spans="1:5" x14ac:dyDescent="0.3">
      <c r="A22" s="2">
        <v>39.770000000000003</v>
      </c>
      <c r="B22" s="2">
        <f t="shared" si="6"/>
        <v>3.977E-2</v>
      </c>
      <c r="C22" s="1">
        <f t="shared" si="7"/>
        <v>0.38974600000000004</v>
      </c>
      <c r="D22" s="2">
        <v>159</v>
      </c>
      <c r="E22" s="1">
        <f t="shared" si="8"/>
        <v>0.159</v>
      </c>
    </row>
    <row r="23" spans="1:5" x14ac:dyDescent="0.3">
      <c r="A23" s="2">
        <v>49.32</v>
      </c>
      <c r="B23" s="2">
        <f t="shared" si="6"/>
        <v>4.9320000000000003E-2</v>
      </c>
      <c r="C23" s="1">
        <f t="shared" si="7"/>
        <v>0.48333600000000004</v>
      </c>
      <c r="D23" s="2">
        <v>209</v>
      </c>
      <c r="E23" s="1">
        <f t="shared" si="8"/>
        <v>0.20899999999999999</v>
      </c>
    </row>
    <row r="24" spans="1:5" x14ac:dyDescent="0.3">
      <c r="A24" s="2">
        <v>58.91</v>
      </c>
      <c r="B24" s="2">
        <f t="shared" si="6"/>
        <v>5.8909999999999997E-2</v>
      </c>
      <c r="C24" s="1">
        <f t="shared" si="7"/>
        <v>0.577318</v>
      </c>
      <c r="D24" s="2">
        <v>262</v>
      </c>
      <c r="E24" s="1">
        <f t="shared" si="8"/>
        <v>0.26200000000000001</v>
      </c>
    </row>
    <row r="28" spans="1:5" x14ac:dyDescent="0.3">
      <c r="A28" s="1" t="s">
        <v>9</v>
      </c>
      <c r="B28" s="1">
        <v>0.22625000000000001</v>
      </c>
    </row>
    <row r="29" spans="1:5" x14ac:dyDescent="0.3">
      <c r="A29" s="1" t="s">
        <v>10</v>
      </c>
      <c r="B29" s="1">
        <v>0.21734999999999999</v>
      </c>
    </row>
    <row r="30" spans="1:5" x14ac:dyDescent="0.3">
      <c r="A30" s="1" t="s">
        <v>11</v>
      </c>
      <c r="B30" s="1">
        <f>(B28+B29)/2</f>
        <v>0.2218</v>
      </c>
    </row>
    <row r="31" spans="1:5" x14ac:dyDescent="0.3">
      <c r="A31" s="1" t="s">
        <v>5</v>
      </c>
      <c r="B31" s="1">
        <f>(C1+C18)/2</f>
        <v>1.8529</v>
      </c>
    </row>
    <row r="32" spans="1:5" x14ac:dyDescent="0.3">
      <c r="A32" s="1" t="s">
        <v>12</v>
      </c>
      <c r="B32" s="1">
        <v>1.2131000000000001</v>
      </c>
    </row>
    <row r="33" spans="1:2" x14ac:dyDescent="0.3">
      <c r="A33" s="3" t="s">
        <v>13</v>
      </c>
      <c r="B33" s="3">
        <f>SQRT((B31+2*B32)/B30)</f>
        <v>4.3923349088278183</v>
      </c>
    </row>
    <row r="34" spans="1:2" x14ac:dyDescent="0.3">
      <c r="A34" s="3" t="s">
        <v>14</v>
      </c>
      <c r="B34" s="3">
        <f>SQRT(B31/B30)</f>
        <v>2.8903152860302375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8C7B-7C6E-430F-84D4-8F6F8DE4B0AD}">
  <dimension ref="A1:B10"/>
  <sheetViews>
    <sheetView workbookViewId="0">
      <selection activeCell="B4" sqref="B4"/>
    </sheetView>
  </sheetViews>
  <sheetFormatPr defaultRowHeight="16.3" x14ac:dyDescent="0.3"/>
  <cols>
    <col min="1" max="1" width="13.109375" style="1" customWidth="1"/>
    <col min="2" max="16384" width="8.88671875" style="1"/>
  </cols>
  <sheetData>
    <row r="1" spans="1:2" x14ac:dyDescent="0.3">
      <c r="A1" s="1" t="s">
        <v>16</v>
      </c>
    </row>
    <row r="2" spans="1:2" x14ac:dyDescent="0.3">
      <c r="A2" s="1" t="s">
        <v>18</v>
      </c>
      <c r="B2" s="1">
        <f>3.7952-1.5995</f>
        <v>2.1957</v>
      </c>
    </row>
    <row r="3" spans="1:2" x14ac:dyDescent="0.3">
      <c r="A3" s="1" t="s">
        <v>19</v>
      </c>
      <c r="B3" s="1">
        <f>4.9199-2.7242</f>
        <v>2.1957</v>
      </c>
    </row>
    <row r="4" spans="1:2" x14ac:dyDescent="0.3">
      <c r="A4" s="3" t="s">
        <v>14</v>
      </c>
      <c r="B4" s="3">
        <f>2*PI()/B3</f>
        <v>2.8615864221795264</v>
      </c>
    </row>
    <row r="6" spans="1:2" x14ac:dyDescent="0.3">
      <c r="A6" s="1" t="s">
        <v>20</v>
      </c>
    </row>
    <row r="7" spans="1:2" x14ac:dyDescent="0.3">
      <c r="A7" s="1" t="s">
        <v>18</v>
      </c>
      <c r="B7" s="1">
        <f>3.1974-1.7004</f>
        <v>1.4970000000000001</v>
      </c>
    </row>
    <row r="8" spans="1:2" x14ac:dyDescent="0.3">
      <c r="A8" s="1" t="s">
        <v>19</v>
      </c>
      <c r="B8" s="1">
        <f>5.3201-3.923</f>
        <v>1.3971</v>
      </c>
    </row>
    <row r="9" spans="1:2" x14ac:dyDescent="0.3">
      <c r="A9" s="1" t="s">
        <v>17</v>
      </c>
      <c r="B9" s="1">
        <f>(B7+B8)/2</f>
        <v>1.4470499999999999</v>
      </c>
    </row>
    <row r="10" spans="1:2" x14ac:dyDescent="0.3">
      <c r="A10" s="3" t="s">
        <v>13</v>
      </c>
      <c r="B10" s="3">
        <f>2*PI()/B9</f>
        <v>4.342065102919447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F532-D76D-422F-A803-0BC4F7FBC765}">
  <dimension ref="A1:F2"/>
  <sheetViews>
    <sheetView workbookViewId="0">
      <selection activeCell="F2" sqref="F2"/>
    </sheetView>
  </sheetViews>
  <sheetFormatPr defaultRowHeight="16.3" x14ac:dyDescent="0.3"/>
  <cols>
    <col min="1" max="16384" width="8.88671875" style="1"/>
  </cols>
  <sheetData>
    <row r="1" spans="1:6" x14ac:dyDescent="0.3">
      <c r="A1" s="1" t="s">
        <v>26</v>
      </c>
      <c r="B1" s="1">
        <v>0.47</v>
      </c>
      <c r="C1" s="1" t="s">
        <v>21</v>
      </c>
      <c r="D1" s="1">
        <v>0.8</v>
      </c>
      <c r="E1" s="3" t="s">
        <v>14</v>
      </c>
      <c r="F1" s="3">
        <f>2*PI()*B1</f>
        <v>2.9530970943744053</v>
      </c>
    </row>
    <row r="2" spans="1:6" x14ac:dyDescent="0.3">
      <c r="A2" s="1" t="s">
        <v>27</v>
      </c>
      <c r="B2" s="1">
        <v>0.72</v>
      </c>
      <c r="C2" s="1" t="s">
        <v>22</v>
      </c>
      <c r="D2" s="1">
        <v>1</v>
      </c>
      <c r="E2" s="3" t="s">
        <v>13</v>
      </c>
      <c r="F2" s="3">
        <f>2*PI()*B2</f>
        <v>4.5238934211693023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2014-0F7E-40D4-9835-289508D15F1C}">
  <dimension ref="A1:G30"/>
  <sheetViews>
    <sheetView tabSelected="1" topLeftCell="B4" zoomScale="115" zoomScaleNormal="115" workbookViewId="0">
      <selection activeCell="K22" sqref="K22"/>
    </sheetView>
  </sheetViews>
  <sheetFormatPr defaultRowHeight="16.3" x14ac:dyDescent="0.3"/>
  <cols>
    <col min="1" max="1" width="12.44140625" style="1" customWidth="1"/>
    <col min="2" max="2" width="11.5546875" style="1" customWidth="1"/>
    <col min="3" max="3" width="11" style="1" customWidth="1"/>
    <col min="4" max="4" width="8.88671875" style="1"/>
    <col min="5" max="5" width="13.109375" style="1" customWidth="1"/>
    <col min="6" max="16384" width="8.88671875" style="1"/>
  </cols>
  <sheetData>
    <row r="1" spans="1:7" x14ac:dyDescent="0.3">
      <c r="A1" s="1" t="s">
        <v>23</v>
      </c>
      <c r="B1" s="1" t="s">
        <v>28</v>
      </c>
      <c r="C1" s="1" t="s">
        <v>24</v>
      </c>
      <c r="D1" s="1" t="s">
        <v>25</v>
      </c>
      <c r="E1" s="1" t="s">
        <v>29</v>
      </c>
    </row>
    <row r="2" spans="1:7" x14ac:dyDescent="0.3">
      <c r="A2" s="1">
        <v>10</v>
      </c>
      <c r="B2" s="1">
        <v>3.6999999999999998E-2</v>
      </c>
      <c r="C2" s="1">
        <v>3.5619999999999998</v>
      </c>
      <c r="D2" s="1">
        <f>2*PI()/C2</f>
        <v>1.7639487106062848</v>
      </c>
      <c r="E2" s="1">
        <v>1.8499999999999999E-2</v>
      </c>
    </row>
    <row r="3" spans="1:7" x14ac:dyDescent="0.3">
      <c r="A3" s="1">
        <v>11</v>
      </c>
      <c r="B3" s="1">
        <v>4.3999999999999997E-2</v>
      </c>
      <c r="C3" s="1">
        <v>3.1419999999999999</v>
      </c>
      <c r="D3" s="1">
        <f>2*PI()/C3</f>
        <v>1.9997407088413706</v>
      </c>
      <c r="E3" s="1">
        <v>2.4500000000000001E-2</v>
      </c>
    </row>
    <row r="4" spans="1:7" x14ac:dyDescent="0.3">
      <c r="A4" s="1">
        <v>12</v>
      </c>
      <c r="B4" s="1">
        <v>6.5500000000000003E-2</v>
      </c>
      <c r="C4" s="1">
        <v>2.84</v>
      </c>
      <c r="D4" s="1">
        <f t="shared" ref="D4:D27" si="0">2*PI()/C4</f>
        <v>2.2123891926688684</v>
      </c>
      <c r="E4" s="1">
        <v>3.9E-2</v>
      </c>
    </row>
    <row r="5" spans="1:7" x14ac:dyDescent="0.3">
      <c r="A5" s="1">
        <v>13</v>
      </c>
      <c r="B5" s="1">
        <v>0.10249999999999999</v>
      </c>
      <c r="C5" s="1">
        <v>2.48</v>
      </c>
      <c r="D5" s="1">
        <f t="shared" si="0"/>
        <v>2.5335424625724139</v>
      </c>
      <c r="E5" s="1">
        <v>7.8E-2</v>
      </c>
    </row>
    <row r="6" spans="1:7" x14ac:dyDescent="0.3">
      <c r="A6" s="1">
        <v>13.5</v>
      </c>
      <c r="B6" s="1">
        <v>0.14599999999999999</v>
      </c>
      <c r="C6" s="1">
        <v>2.38</v>
      </c>
      <c r="D6" s="1">
        <f t="shared" si="0"/>
        <v>2.639993826546045</v>
      </c>
      <c r="E6" s="1">
        <v>7.4999999999999997E-2</v>
      </c>
    </row>
    <row r="7" spans="1:7" x14ac:dyDescent="0.3">
      <c r="A7" s="1">
        <v>14</v>
      </c>
      <c r="B7" s="1">
        <v>0.33800000000000002</v>
      </c>
      <c r="C7" s="1">
        <v>2.2599999999999998</v>
      </c>
      <c r="D7" s="1">
        <f t="shared" si="0"/>
        <v>2.780170489902472</v>
      </c>
      <c r="E7" s="1">
        <f>F7-G7</f>
        <v>0.55999999999999994</v>
      </c>
      <c r="F7" s="1">
        <v>0.81399999999999995</v>
      </c>
      <c r="G7" s="1">
        <v>0.254</v>
      </c>
    </row>
    <row r="8" spans="1:7" x14ac:dyDescent="0.3">
      <c r="A8" s="1">
        <v>14.5</v>
      </c>
      <c r="B8" s="1">
        <v>0.39300000000000002</v>
      </c>
      <c r="C8" s="1">
        <v>2.19</v>
      </c>
      <c r="D8" s="1">
        <f t="shared" si="0"/>
        <v>2.8690343868399939</v>
      </c>
      <c r="E8" s="1">
        <f t="shared" ref="E8:E27" si="1">F8-G8</f>
        <v>0.42199999999999993</v>
      </c>
      <c r="F8" s="1">
        <v>0.59099999999999997</v>
      </c>
      <c r="G8" s="1">
        <v>0.16900000000000001</v>
      </c>
    </row>
    <row r="9" spans="1:7" x14ac:dyDescent="0.3">
      <c r="A9" s="1">
        <v>15</v>
      </c>
      <c r="B9" s="1">
        <v>0.105</v>
      </c>
      <c r="C9" s="1">
        <v>2.04</v>
      </c>
      <c r="D9" s="1">
        <f t="shared" si="0"/>
        <v>3.0799927976370518</v>
      </c>
      <c r="E9" s="1">
        <f t="shared" si="1"/>
        <v>0.25699999999999995</v>
      </c>
      <c r="F9" s="1">
        <v>0.69499999999999995</v>
      </c>
      <c r="G9" s="1">
        <v>0.438</v>
      </c>
    </row>
    <row r="10" spans="1:7" x14ac:dyDescent="0.3">
      <c r="A10" s="1">
        <v>15.5</v>
      </c>
      <c r="B10" s="1">
        <v>5.9499999999999997E-2</v>
      </c>
      <c r="C10" s="1">
        <v>1.96</v>
      </c>
      <c r="D10" s="1">
        <f t="shared" si="0"/>
        <v>3.2057067893773401</v>
      </c>
      <c r="E10" s="1">
        <f t="shared" si="1"/>
        <v>0.189</v>
      </c>
      <c r="F10" s="1">
        <v>0.65700000000000003</v>
      </c>
      <c r="G10" s="1">
        <v>0.46800000000000003</v>
      </c>
    </row>
    <row r="11" spans="1:7" x14ac:dyDescent="0.3">
      <c r="A11" s="1">
        <v>16</v>
      </c>
      <c r="B11" s="1">
        <v>3.7499999999999999E-2</v>
      </c>
      <c r="C11" s="1">
        <v>1.9</v>
      </c>
      <c r="D11" s="1">
        <f t="shared" si="0"/>
        <v>3.306939635357677</v>
      </c>
      <c r="E11" s="1">
        <f t="shared" si="1"/>
        <v>0.15300000000000002</v>
      </c>
      <c r="F11" s="1">
        <v>0.63500000000000001</v>
      </c>
      <c r="G11" s="1">
        <v>0.48199999999999998</v>
      </c>
    </row>
    <row r="12" spans="1:7" x14ac:dyDescent="0.3">
      <c r="A12" s="1">
        <v>16.5</v>
      </c>
      <c r="B12" s="1">
        <v>2.1999999999999999E-2</v>
      </c>
      <c r="C12" s="1">
        <v>1.8</v>
      </c>
      <c r="D12" s="1">
        <f t="shared" si="0"/>
        <v>3.4906585039886591</v>
      </c>
      <c r="E12" s="1">
        <f t="shared" si="1"/>
        <v>0.11699999999999999</v>
      </c>
      <c r="F12" s="1">
        <v>0.61599999999999999</v>
      </c>
      <c r="G12" s="1">
        <v>0.499</v>
      </c>
    </row>
    <row r="13" spans="1:7" x14ac:dyDescent="0.3">
      <c r="A13" s="1">
        <v>17</v>
      </c>
      <c r="B13" s="1">
        <v>1.2999999999999999E-2</v>
      </c>
      <c r="C13" s="1">
        <v>1.76</v>
      </c>
      <c r="D13" s="1">
        <f t="shared" si="0"/>
        <v>3.5699916518065833</v>
      </c>
      <c r="E13" s="1">
        <f t="shared" si="1"/>
        <v>0.11399999999999999</v>
      </c>
      <c r="F13" s="1">
        <v>0.61599999999999999</v>
      </c>
      <c r="G13" s="1">
        <v>0.502</v>
      </c>
    </row>
    <row r="14" spans="1:7" x14ac:dyDescent="0.3">
      <c r="A14" s="1">
        <v>17.5</v>
      </c>
      <c r="B14" s="1">
        <v>3.5000000000000001E-3</v>
      </c>
      <c r="C14" s="1">
        <v>1.69</v>
      </c>
      <c r="D14" s="1">
        <f t="shared" si="0"/>
        <v>3.7178611285086309</v>
      </c>
      <c r="E14" s="1">
        <f t="shared" si="1"/>
        <v>0.11199999999999999</v>
      </c>
      <c r="F14" s="1">
        <v>0.61499999999999999</v>
      </c>
      <c r="G14" s="1">
        <v>0.503</v>
      </c>
    </row>
    <row r="15" spans="1:7" x14ac:dyDescent="0.3">
      <c r="A15" s="1">
        <v>18</v>
      </c>
      <c r="B15" s="1">
        <v>7.4999999999999997E-3</v>
      </c>
      <c r="C15" s="1">
        <v>1.65</v>
      </c>
      <c r="D15" s="1">
        <f t="shared" si="0"/>
        <v>3.8079910952603555</v>
      </c>
      <c r="E15" s="1">
        <f t="shared" si="1"/>
        <v>0.11099999999999999</v>
      </c>
      <c r="F15" s="1">
        <v>0.61599999999999999</v>
      </c>
      <c r="G15" s="1">
        <v>0.505</v>
      </c>
    </row>
    <row r="16" spans="1:7" x14ac:dyDescent="0.3">
      <c r="A16" s="1">
        <v>18.5</v>
      </c>
      <c r="B16" s="1">
        <v>1.7999999999999999E-2</v>
      </c>
      <c r="C16" s="1">
        <v>1.58</v>
      </c>
      <c r="D16" s="1">
        <f t="shared" si="0"/>
        <v>3.976699561506067</v>
      </c>
      <c r="E16" s="1">
        <f t="shared" si="1"/>
        <v>0.124</v>
      </c>
      <c r="F16" s="1">
        <v>0.622</v>
      </c>
      <c r="G16" s="1">
        <v>0.498</v>
      </c>
    </row>
    <row r="17" spans="1:7" x14ac:dyDescent="0.3">
      <c r="A17" s="1">
        <v>19</v>
      </c>
      <c r="B17" s="1">
        <v>3.3000000000000002E-2</v>
      </c>
      <c r="C17" s="1">
        <v>1.53</v>
      </c>
      <c r="D17" s="1">
        <f t="shared" si="0"/>
        <v>4.1066570635160691</v>
      </c>
      <c r="E17" s="1">
        <f t="shared" si="1"/>
        <v>0.14800000000000002</v>
      </c>
      <c r="F17" s="1">
        <v>0.63300000000000001</v>
      </c>
      <c r="G17" s="1">
        <v>0.48499999999999999</v>
      </c>
    </row>
    <row r="18" spans="1:7" x14ac:dyDescent="0.3">
      <c r="A18" s="1">
        <v>19.5</v>
      </c>
      <c r="B18" s="1">
        <v>4.9500000000000002E-2</v>
      </c>
      <c r="C18" s="1">
        <v>1.5</v>
      </c>
      <c r="D18" s="1">
        <f t="shared" si="0"/>
        <v>4.1887902047863905</v>
      </c>
      <c r="E18" s="1">
        <f t="shared" si="1"/>
        <v>0.17900000000000005</v>
      </c>
      <c r="F18" s="1">
        <v>0.65</v>
      </c>
      <c r="G18" s="1">
        <v>0.47099999999999997</v>
      </c>
    </row>
    <row r="19" spans="1:7" x14ac:dyDescent="0.3">
      <c r="A19" s="1">
        <v>20</v>
      </c>
      <c r="B19" s="1">
        <v>0.112</v>
      </c>
      <c r="C19" s="1">
        <v>1.48</v>
      </c>
      <c r="D19" s="1">
        <f t="shared" si="0"/>
        <v>4.2453954778240446</v>
      </c>
      <c r="E19" s="1">
        <f t="shared" si="1"/>
        <v>0.25100000000000006</v>
      </c>
      <c r="F19" s="1">
        <v>0.66600000000000004</v>
      </c>
      <c r="G19" s="1">
        <v>0.41499999999999998</v>
      </c>
    </row>
    <row r="20" spans="1:7" x14ac:dyDescent="0.3">
      <c r="A20" s="1">
        <v>20.5</v>
      </c>
      <c r="B20" s="1">
        <v>0.22950000000000001</v>
      </c>
      <c r="C20" s="1">
        <v>1.44</v>
      </c>
      <c r="D20" s="1">
        <f t="shared" si="0"/>
        <v>4.3633231299858242</v>
      </c>
      <c r="E20" s="1">
        <f t="shared" si="1"/>
        <v>0.26799999999999996</v>
      </c>
      <c r="F20" s="1">
        <v>0.56799999999999995</v>
      </c>
      <c r="G20" s="1">
        <v>0.3</v>
      </c>
    </row>
    <row r="21" spans="1:7" x14ac:dyDescent="0.3">
      <c r="A21" s="1">
        <v>21</v>
      </c>
      <c r="B21" s="1">
        <v>0.122</v>
      </c>
      <c r="C21" s="1">
        <v>1.39</v>
      </c>
      <c r="D21" s="1">
        <f t="shared" si="0"/>
        <v>4.520277199409775</v>
      </c>
      <c r="E21" s="1">
        <f t="shared" si="1"/>
        <v>0.21400000000000002</v>
      </c>
      <c r="F21" s="1">
        <v>0.67300000000000004</v>
      </c>
      <c r="G21" s="1">
        <v>0.45900000000000002</v>
      </c>
    </row>
    <row r="22" spans="1:7" x14ac:dyDescent="0.3">
      <c r="A22" s="1">
        <v>21.5</v>
      </c>
      <c r="B22" s="1">
        <v>6.2E-2</v>
      </c>
      <c r="C22" s="1">
        <v>1.34</v>
      </c>
      <c r="D22" s="1">
        <f t="shared" si="0"/>
        <v>4.6889442590892436</v>
      </c>
      <c r="E22" s="1">
        <f t="shared" si="1"/>
        <v>9.7999999999999976E-2</v>
      </c>
      <c r="F22" s="1">
        <v>0.61199999999999999</v>
      </c>
      <c r="G22" s="1">
        <v>0.51400000000000001</v>
      </c>
    </row>
    <row r="23" spans="1:7" x14ac:dyDescent="0.3">
      <c r="A23" s="1">
        <v>22</v>
      </c>
      <c r="B23" s="1">
        <v>4.65E-2</v>
      </c>
      <c r="C23" s="1">
        <v>1.3</v>
      </c>
      <c r="D23" s="1">
        <f t="shared" si="0"/>
        <v>4.8332194670612196</v>
      </c>
      <c r="E23" s="1">
        <f t="shared" si="1"/>
        <v>6.4999999999999947E-2</v>
      </c>
      <c r="F23" s="1">
        <v>0.59399999999999997</v>
      </c>
      <c r="G23" s="1">
        <v>0.52900000000000003</v>
      </c>
    </row>
    <row r="24" spans="1:7" x14ac:dyDescent="0.3">
      <c r="A24" s="1">
        <v>22.5</v>
      </c>
      <c r="B24" s="1">
        <v>3.7999999999999999E-2</v>
      </c>
      <c r="C24" s="1">
        <v>1.26</v>
      </c>
      <c r="D24" s="1">
        <f t="shared" si="0"/>
        <v>4.9866550056980845</v>
      </c>
      <c r="E24" s="1">
        <f t="shared" si="1"/>
        <v>4.599999999999993E-2</v>
      </c>
      <c r="F24" s="1">
        <v>0.58399999999999996</v>
      </c>
      <c r="G24" s="1">
        <v>0.53800000000000003</v>
      </c>
    </row>
    <row r="25" spans="1:7" x14ac:dyDescent="0.3">
      <c r="A25" s="1">
        <v>23</v>
      </c>
      <c r="B25" s="1">
        <v>3.1E-2</v>
      </c>
      <c r="C25" s="1">
        <v>1.23</v>
      </c>
      <c r="D25" s="1">
        <f t="shared" si="0"/>
        <v>5.1082807375443791</v>
      </c>
      <c r="E25" s="1">
        <f t="shared" si="1"/>
        <v>3.499999999999992E-2</v>
      </c>
      <c r="F25" s="1">
        <v>0.59</v>
      </c>
      <c r="G25" s="1">
        <v>0.55500000000000005</v>
      </c>
    </row>
    <row r="26" spans="1:7" x14ac:dyDescent="0.3">
      <c r="A26" s="1">
        <v>24</v>
      </c>
      <c r="B26" s="1">
        <v>2.1999999999999999E-2</v>
      </c>
      <c r="C26" s="1">
        <v>1.18</v>
      </c>
      <c r="D26" s="1">
        <f t="shared" si="0"/>
        <v>5.3247333111691413</v>
      </c>
      <c r="E26" s="1">
        <f t="shared" si="1"/>
        <v>1.7000000000000015E-2</v>
      </c>
      <c r="F26" s="1">
        <v>0.55600000000000005</v>
      </c>
      <c r="G26" s="1">
        <v>0.53900000000000003</v>
      </c>
    </row>
    <row r="27" spans="1:7" x14ac:dyDescent="0.3">
      <c r="A27" s="1">
        <v>25</v>
      </c>
      <c r="B27" s="1">
        <v>1.8499999999999999E-2</v>
      </c>
      <c r="C27" s="1">
        <v>1.1100000000000001</v>
      </c>
      <c r="D27" s="1">
        <f t="shared" si="0"/>
        <v>5.6605273037653925</v>
      </c>
      <c r="E27" s="1">
        <f t="shared" si="1"/>
        <v>1.3000000000000012E-2</v>
      </c>
      <c r="F27" s="1">
        <v>0.55400000000000005</v>
      </c>
      <c r="G27" s="1">
        <v>0.54100000000000004</v>
      </c>
    </row>
    <row r="29" spans="1:7" x14ac:dyDescent="0.3">
      <c r="C29" s="3" t="s">
        <v>14</v>
      </c>
      <c r="D29" s="5">
        <v>2.8690000000000002</v>
      </c>
      <c r="F29" s="3" t="s">
        <v>14</v>
      </c>
      <c r="G29" s="5">
        <v>2.7801999999999998</v>
      </c>
    </row>
    <row r="30" spans="1:7" x14ac:dyDescent="0.3">
      <c r="C30" s="3" t="s">
        <v>13</v>
      </c>
      <c r="D30" s="5">
        <v>4.3632999999999997</v>
      </c>
      <c r="F30" s="3" t="s">
        <v>13</v>
      </c>
      <c r="G30" s="5">
        <v>4.3632999999999997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k值</vt:lpstr>
      <vt:lpstr>簡正</vt:lpstr>
      <vt:lpstr>弱耦合</vt:lpstr>
      <vt:lpstr>強迫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劉弘祥</dc:creator>
  <cp:lastModifiedBy>劉弘祥</cp:lastModifiedBy>
  <dcterms:created xsi:type="dcterms:W3CDTF">2018-11-16T05:47:56Z</dcterms:created>
  <dcterms:modified xsi:type="dcterms:W3CDTF">2018-11-16T11:09:59Z</dcterms:modified>
</cp:coreProperties>
</file>