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B4-光學（預報）\"/>
    </mc:Choice>
  </mc:AlternateContent>
  <xr:revisionPtr revIDLastSave="0" documentId="13_ncr:1_{B334596A-A6FE-4192-A7F6-A4DCA05F4D08}" xr6:coauthVersionLast="40" xr6:coauthVersionMax="40" xr10:uidLastSave="{00000000-0000-0000-0000-000000000000}"/>
  <bookViews>
    <workbookView xWindow="0" yWindow="0" windowWidth="24305" windowHeight="13786" activeTab="7" xr2:uid="{00000000-000D-0000-FFFF-FFFF00000000}"/>
  </bookViews>
  <sheets>
    <sheet name="一" sheetId="1" r:id="rId1"/>
    <sheet name="二" sheetId="2" r:id="rId2"/>
    <sheet name="三" sheetId="3" r:id="rId3"/>
    <sheet name="四" sheetId="4" r:id="rId4"/>
    <sheet name="五" sheetId="5" r:id="rId5"/>
    <sheet name="六" sheetId="6" r:id="rId6"/>
    <sheet name="七" sheetId="7" r:id="rId7"/>
    <sheet name="八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E10" i="7"/>
  <c r="D10" i="7"/>
  <c r="E5" i="7"/>
  <c r="D5" i="7"/>
  <c r="D9" i="6"/>
  <c r="E8" i="6"/>
  <c r="D8" i="6"/>
  <c r="D2" i="6"/>
  <c r="E6" i="6"/>
  <c r="D3" i="5"/>
  <c r="D4" i="5"/>
  <c r="E2" i="6"/>
  <c r="E5" i="6"/>
  <c r="C4" i="6"/>
  <c r="D3" i="6"/>
  <c r="D7" i="5"/>
  <c r="C7" i="5"/>
  <c r="C5" i="5"/>
  <c r="B1" i="2"/>
  <c r="D11" i="1"/>
  <c r="A1" i="2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6" i="1"/>
  <c r="C6" i="1"/>
  <c r="D6" i="1"/>
  <c r="E6" i="1"/>
  <c r="B5" i="1"/>
  <c r="C5" i="1"/>
  <c r="D5" i="1"/>
  <c r="E5" i="1"/>
  <c r="C4" i="1" l="1"/>
  <c r="C3" i="1"/>
  <c r="B3" i="1"/>
  <c r="E3" i="1" s="1"/>
  <c r="D3" i="1"/>
  <c r="D4" i="1"/>
  <c r="B4" i="1"/>
  <c r="E4" i="1" s="1"/>
  <c r="B26" i="8"/>
  <c r="B22" i="8"/>
  <c r="B23" i="8"/>
  <c r="B24" i="8"/>
  <c r="B25" i="8"/>
  <c r="B18" i="8"/>
  <c r="B19" i="8"/>
  <c r="B20" i="8"/>
  <c r="B21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3" i="8"/>
  <c r="B8" i="7"/>
  <c r="C8" i="7" s="1"/>
  <c r="B9" i="7"/>
  <c r="C9" i="7" s="1"/>
  <c r="B10" i="7"/>
  <c r="C10" i="7" s="1"/>
  <c r="B4" i="7"/>
  <c r="C4" i="7" s="1"/>
  <c r="B5" i="7"/>
  <c r="C5" i="7" s="1"/>
  <c r="B3" i="7"/>
  <c r="C3" i="7" s="1"/>
  <c r="B4" i="6"/>
  <c r="B2" i="6"/>
  <c r="C2" i="6" s="1"/>
  <c r="B7" i="6"/>
  <c r="B8" i="6"/>
  <c r="B6" i="6"/>
  <c r="D4" i="6" s="1"/>
  <c r="E4" i="6" s="1"/>
  <c r="B5" i="6"/>
  <c r="C3" i="6" s="1"/>
  <c r="E3" i="6" s="1"/>
  <c r="B3" i="6"/>
  <c r="B4" i="5"/>
  <c r="B5" i="5"/>
  <c r="B6" i="5"/>
  <c r="B3" i="5"/>
  <c r="D6" i="6" l="1"/>
  <c r="C5" i="6"/>
  <c r="D5" i="6" s="1"/>
  <c r="C3" i="5"/>
  <c r="C4" i="5"/>
  <c r="D5" i="5"/>
  <c r="D1" i="2"/>
</calcChain>
</file>

<file path=xl/sharedStrings.xml><?xml version="1.0" encoding="utf-8"?>
<sst xmlns="http://schemas.openxmlformats.org/spreadsheetml/2006/main" count="42" uniqueCount="34">
  <si>
    <t>R(m)</t>
    <phoneticPr fontId="1" type="noConversion"/>
  </si>
  <si>
    <t>R平方(m^2)</t>
    <phoneticPr fontId="1" type="noConversion"/>
  </si>
  <si>
    <t>1/R^2</t>
    <phoneticPr fontId="1" type="noConversion"/>
  </si>
  <si>
    <t>折射率</t>
    <phoneticPr fontId="1" type="noConversion"/>
  </si>
  <si>
    <t>theta</t>
    <phoneticPr fontId="1" type="noConversion"/>
  </si>
  <si>
    <t>M</t>
    <phoneticPr fontId="1" type="noConversion"/>
  </si>
  <si>
    <t>角度</t>
    <phoneticPr fontId="1" type="noConversion"/>
  </si>
  <si>
    <t>M</t>
    <phoneticPr fontId="1" type="noConversion"/>
  </si>
  <si>
    <t>反射鏡距離(cm)</t>
    <phoneticPr fontId="1" type="noConversion"/>
  </si>
  <si>
    <t>股長(cm)</t>
    <phoneticPr fontId="1" type="noConversion"/>
  </si>
  <si>
    <t>波程(cm)</t>
    <phoneticPr fontId="1" type="noConversion"/>
  </si>
  <si>
    <t>波長(cm)</t>
    <phoneticPr fontId="1" type="noConversion"/>
  </si>
  <si>
    <t>誤差</t>
    <phoneticPr fontId="1" type="noConversion"/>
  </si>
  <si>
    <t>M</t>
    <phoneticPr fontId="1" type="noConversion"/>
  </si>
  <si>
    <t>距離(cm)</t>
    <phoneticPr fontId="1" type="noConversion"/>
  </si>
  <si>
    <t>波長(cm)</t>
    <phoneticPr fontId="1" type="noConversion"/>
  </si>
  <si>
    <t>距離差(cm)</t>
    <phoneticPr fontId="1" type="noConversion"/>
  </si>
  <si>
    <t>波長(cm)</t>
    <phoneticPr fontId="1" type="noConversion"/>
  </si>
  <si>
    <t>晶格角度</t>
    <phoneticPr fontId="1" type="noConversion"/>
  </si>
  <si>
    <t>G角度</t>
    <phoneticPr fontId="1" type="noConversion"/>
  </si>
  <si>
    <t>M</t>
    <phoneticPr fontId="1" type="noConversion"/>
  </si>
  <si>
    <t>1/R(1/m)</t>
    <phoneticPr fontId="1" type="noConversion"/>
  </si>
  <si>
    <t>波程差(cm)</t>
    <phoneticPr fontId="1" type="noConversion"/>
  </si>
  <si>
    <t>半波程差(cm)</t>
    <phoneticPr fontId="1" type="noConversion"/>
  </si>
  <si>
    <t>波程差(cm)</t>
    <phoneticPr fontId="1" type="noConversion"/>
  </si>
  <si>
    <t>誤差</t>
    <phoneticPr fontId="1" type="noConversion"/>
  </si>
  <si>
    <t>波程差(cm)</t>
    <phoneticPr fontId="1" type="noConversion"/>
  </si>
  <si>
    <t>誤差</t>
    <phoneticPr fontId="1" type="noConversion"/>
  </si>
  <si>
    <t>誤差</t>
    <phoneticPr fontId="1" type="noConversion"/>
  </si>
  <si>
    <t>長臂</t>
    <phoneticPr fontId="1" type="noConversion"/>
  </si>
  <si>
    <t>短臂</t>
    <phoneticPr fontId="1" type="noConversion"/>
  </si>
  <si>
    <t>G角度</t>
    <phoneticPr fontId="1" type="noConversion"/>
  </si>
  <si>
    <t>晶格角度</t>
    <phoneticPr fontId="1" type="noConversion"/>
  </si>
  <si>
    <t>晶格間距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</si>
</sst>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 diagonalDown="1">
      <left style="thin">
        <color auto="1"/>
      </left>
      <right/>
      <top style="thin">
        <color auto="1"/>
      </top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1/R-M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8976377952756"/>
                  <c:y val="-3.1105643044619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一!$C$3:$C$15</c:f>
              <c:numCache>
                <c:formatCode>0.0_ </c:formatCode>
                <c:ptCount val="13"/>
                <c:pt idx="0">
                  <c:v>75.3</c:v>
                </c:pt>
                <c:pt idx="1">
                  <c:v>66.899999999999991</c:v>
                </c:pt>
                <c:pt idx="2">
                  <c:v>50.199999999999996</c:v>
                </c:pt>
                <c:pt idx="3">
                  <c:v>41.599999999999994</c:v>
                </c:pt>
                <c:pt idx="4">
                  <c:v>31.2</c:v>
                </c:pt>
                <c:pt idx="5">
                  <c:v>26.900000000000002</c:v>
                </c:pt>
                <c:pt idx="6">
                  <c:v>16.900000000000002</c:v>
                </c:pt>
                <c:pt idx="7">
                  <c:v>18.100000000000001</c:v>
                </c:pt>
                <c:pt idx="8">
                  <c:v>10.4</c:v>
                </c:pt>
                <c:pt idx="9">
                  <c:v>7.5</c:v>
                </c:pt>
                <c:pt idx="10">
                  <c:v>4.5999999999999996</c:v>
                </c:pt>
                <c:pt idx="11">
                  <c:v>3</c:v>
                </c:pt>
                <c:pt idx="12">
                  <c:v>2.5</c:v>
                </c:pt>
              </c:numCache>
            </c:numRef>
          </c:xVal>
          <c:yVal>
            <c:numRef>
              <c:f>一!$D$3:$D$15</c:f>
              <c:numCache>
                <c:formatCode>0.00_ </c:formatCode>
                <c:ptCount val="13"/>
                <c:pt idx="0">
                  <c:v>3.3333333333333335</c:v>
                </c:pt>
                <c:pt idx="1">
                  <c:v>2.8571428571428572</c:v>
                </c:pt>
                <c:pt idx="2">
                  <c:v>2.5</c:v>
                </c:pt>
                <c:pt idx="3">
                  <c:v>2.2222222222222223</c:v>
                </c:pt>
                <c:pt idx="4">
                  <c:v>2</c:v>
                </c:pt>
                <c:pt idx="5">
                  <c:v>1.8181818181818181</c:v>
                </c:pt>
                <c:pt idx="6">
                  <c:v>1.6666666666666667</c:v>
                </c:pt>
                <c:pt idx="7">
                  <c:v>1.5384615384615383</c:v>
                </c:pt>
                <c:pt idx="8">
                  <c:v>1.4285714285714286</c:v>
                </c:pt>
                <c:pt idx="9">
                  <c:v>1.3333333333333333</c:v>
                </c:pt>
                <c:pt idx="10">
                  <c:v>1.25</c:v>
                </c:pt>
                <c:pt idx="11">
                  <c:v>1.1764705882352942</c:v>
                </c:pt>
                <c:pt idx="12">
                  <c:v>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D-4B3B-94C8-C7642218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7711"/>
        <c:axId val="404788127"/>
      </c:scatterChart>
      <c:valAx>
        <c:axId val="404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788127"/>
        <c:crosses val="autoZero"/>
        <c:crossBetween val="midCat"/>
      </c:valAx>
      <c:valAx>
        <c:axId val="40478812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1/R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5000000000000001E-2"/>
              <c:y val="0.37124845840053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78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1/R^2-M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78280839895015"/>
                  <c:y val="3.6601414406532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一!$C$3:$C$15</c:f>
              <c:numCache>
                <c:formatCode>0.0_ </c:formatCode>
                <c:ptCount val="13"/>
                <c:pt idx="0">
                  <c:v>75.3</c:v>
                </c:pt>
                <c:pt idx="1">
                  <c:v>66.899999999999991</c:v>
                </c:pt>
                <c:pt idx="2">
                  <c:v>50.199999999999996</c:v>
                </c:pt>
                <c:pt idx="3">
                  <c:v>41.599999999999994</c:v>
                </c:pt>
                <c:pt idx="4">
                  <c:v>31.2</c:v>
                </c:pt>
                <c:pt idx="5">
                  <c:v>26.900000000000002</c:v>
                </c:pt>
                <c:pt idx="6">
                  <c:v>16.900000000000002</c:v>
                </c:pt>
                <c:pt idx="7">
                  <c:v>18.100000000000001</c:v>
                </c:pt>
                <c:pt idx="8">
                  <c:v>10.4</c:v>
                </c:pt>
                <c:pt idx="9">
                  <c:v>7.5</c:v>
                </c:pt>
                <c:pt idx="10">
                  <c:v>4.5999999999999996</c:v>
                </c:pt>
                <c:pt idx="11">
                  <c:v>3</c:v>
                </c:pt>
                <c:pt idx="12">
                  <c:v>2.5</c:v>
                </c:pt>
              </c:numCache>
            </c:numRef>
          </c:xVal>
          <c:yVal>
            <c:numRef>
              <c:f>一!$E$3:$E$15</c:f>
              <c:numCache>
                <c:formatCode>0.00_ </c:formatCode>
                <c:ptCount val="13"/>
                <c:pt idx="0">
                  <c:v>11.111111111111111</c:v>
                </c:pt>
                <c:pt idx="1">
                  <c:v>8.1632653061224509</c:v>
                </c:pt>
                <c:pt idx="2">
                  <c:v>6.2499999999999991</c:v>
                </c:pt>
                <c:pt idx="3">
                  <c:v>4.9382716049382713</c:v>
                </c:pt>
                <c:pt idx="4">
                  <c:v>4</c:v>
                </c:pt>
                <c:pt idx="5">
                  <c:v>3.3057851239669418</c:v>
                </c:pt>
                <c:pt idx="6">
                  <c:v>2.7777777777777777</c:v>
                </c:pt>
                <c:pt idx="7">
                  <c:v>2.3668639053254434</c:v>
                </c:pt>
                <c:pt idx="8">
                  <c:v>2.0408163265306127</c:v>
                </c:pt>
                <c:pt idx="9">
                  <c:v>1.7777777777777777</c:v>
                </c:pt>
                <c:pt idx="10">
                  <c:v>1.5624999999999998</c:v>
                </c:pt>
                <c:pt idx="11">
                  <c:v>1.3840830449826991</c:v>
                </c:pt>
                <c:pt idx="12">
                  <c:v>1.2345679012345678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7-4B14-8800-5796ADD6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40015"/>
        <c:axId val="343540431"/>
      </c:scatterChart>
      <c:valAx>
        <c:axId val="3435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68597987751531"/>
              <c:y val="0.9035742971887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540431"/>
        <c:crosses val="autoZero"/>
        <c:crossBetween val="midCat"/>
      </c:valAx>
      <c:valAx>
        <c:axId val="343540431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1/R^2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5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M-theta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三!$A$2:$A$26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三!$B$2:$B$26</c:f>
              <c:numCache>
                <c:formatCode>General</c:formatCode>
                <c:ptCount val="25"/>
                <c:pt idx="0">
                  <c:v>72.8</c:v>
                </c:pt>
                <c:pt idx="1">
                  <c:v>66.8</c:v>
                </c:pt>
                <c:pt idx="2">
                  <c:v>50.1</c:v>
                </c:pt>
                <c:pt idx="3">
                  <c:v>29.3</c:v>
                </c:pt>
                <c:pt idx="4">
                  <c:v>7.2</c:v>
                </c:pt>
                <c:pt idx="5">
                  <c:v>-0.6</c:v>
                </c:pt>
                <c:pt idx="6">
                  <c:v>-0.3</c:v>
                </c:pt>
                <c:pt idx="7">
                  <c:v>-0.6</c:v>
                </c:pt>
                <c:pt idx="8">
                  <c:v>8</c:v>
                </c:pt>
                <c:pt idx="9">
                  <c:v>28.1</c:v>
                </c:pt>
                <c:pt idx="10">
                  <c:v>50.7</c:v>
                </c:pt>
                <c:pt idx="11">
                  <c:v>67.5</c:v>
                </c:pt>
                <c:pt idx="12">
                  <c:v>73.8</c:v>
                </c:pt>
                <c:pt idx="13">
                  <c:v>67.8</c:v>
                </c:pt>
                <c:pt idx="14">
                  <c:v>52.2</c:v>
                </c:pt>
                <c:pt idx="15">
                  <c:v>30.2</c:v>
                </c:pt>
                <c:pt idx="16">
                  <c:v>8.8000000000000007</c:v>
                </c:pt>
                <c:pt idx="17">
                  <c:v>-0.6</c:v>
                </c:pt>
                <c:pt idx="18">
                  <c:v>-0.3</c:v>
                </c:pt>
                <c:pt idx="19">
                  <c:v>-0.6</c:v>
                </c:pt>
                <c:pt idx="20">
                  <c:v>8.9</c:v>
                </c:pt>
                <c:pt idx="21">
                  <c:v>30.2</c:v>
                </c:pt>
                <c:pt idx="22">
                  <c:v>54.3</c:v>
                </c:pt>
                <c:pt idx="23">
                  <c:v>69.5</c:v>
                </c:pt>
                <c:pt idx="24">
                  <c:v>74.599999999999994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0-4BDC-BCCB-29EA2D93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64031"/>
        <c:axId val="513759455"/>
      </c:scatterChart>
      <c:valAx>
        <c:axId val="51376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theta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759455"/>
        <c:crosses val="autoZero"/>
        <c:crossBetween val="midCat"/>
      </c:valAx>
      <c:valAx>
        <c:axId val="5137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76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M-</a:t>
            </a:r>
            <a:r>
              <a:rPr lang="zh-TW" altLang="en-US"/>
              <a:t>角度</a:t>
            </a:r>
          </a:p>
        </c:rich>
      </c:tx>
      <c:layout>
        <c:manualLayout>
          <c:xMode val="edge"/>
          <c:yMode val="edge"/>
          <c:x val="0.408333333333333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四!$A$2:$A$19</c:f>
              <c:numCache>
                <c:formatCode>General</c:formatCode>
                <c:ptCount val="18"/>
                <c:pt idx="0">
                  <c:v>162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185</c:v>
                </c:pt>
                <c:pt idx="5">
                  <c:v>190</c:v>
                </c:pt>
                <c:pt idx="6">
                  <c:v>200</c:v>
                </c:pt>
              </c:numCache>
            </c:numRef>
          </c:xVal>
          <c:yVal>
            <c:numRef>
              <c:f>四!$B$2:$B$19</c:f>
              <c:numCache>
                <c:formatCode>General</c:formatCode>
                <c:ptCount val="18"/>
                <c:pt idx="0">
                  <c:v>-0.7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1</c:v>
                </c:pt>
                <c:pt idx="5">
                  <c:v>0.2</c:v>
                </c:pt>
                <c:pt idx="6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B-419A-A077-F7AA72B6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42927"/>
        <c:axId val="526339183"/>
      </c:scatterChart>
      <c:valAx>
        <c:axId val="526342927"/>
        <c:scaling>
          <c:orientation val="minMax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48159601924759404"/>
              <c:y val="0.870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6339183"/>
        <c:crosses val="autoZero"/>
        <c:crossBetween val="midCat"/>
      </c:valAx>
      <c:valAx>
        <c:axId val="5263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2222222222222223E-2"/>
              <c:y val="0.45604549431321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634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</a:t>
            </a:r>
            <a:r>
              <a:rPr lang="en-US" altLang="zh-TW"/>
              <a:t>100</a:t>
            </a:r>
            <a:r>
              <a:rPr lang="zh-CN" altLang="en-US"/>
              <a:t>）</a:t>
            </a:r>
            <a:r>
              <a:rPr lang="zh-TW" altLang="en-US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八!$B$3:$B$26</c:f>
              <c:numCache>
                <c:formatCode>General</c:formatCode>
                <c:ptCount val="24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50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</c:numCache>
            </c:numRef>
          </c:xVal>
          <c:yVal>
            <c:numRef>
              <c:f>八!$C$3:$C$26</c:f>
              <c:numCache>
                <c:formatCode>General</c:formatCode>
                <c:ptCount val="24"/>
                <c:pt idx="0">
                  <c:v>-0.7</c:v>
                </c:pt>
                <c:pt idx="1">
                  <c:v>-0.6</c:v>
                </c:pt>
                <c:pt idx="2">
                  <c:v>-0.6</c:v>
                </c:pt>
                <c:pt idx="3">
                  <c:v>-0.6</c:v>
                </c:pt>
                <c:pt idx="4">
                  <c:v>-0.6</c:v>
                </c:pt>
                <c:pt idx="5">
                  <c:v>-0.7</c:v>
                </c:pt>
                <c:pt idx="6">
                  <c:v>-0.7</c:v>
                </c:pt>
                <c:pt idx="7">
                  <c:v>-0.7</c:v>
                </c:pt>
                <c:pt idx="8">
                  <c:v>-0.7</c:v>
                </c:pt>
                <c:pt idx="9">
                  <c:v>-0.7</c:v>
                </c:pt>
                <c:pt idx="10">
                  <c:v>-0.7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-0.4</c:v>
                </c:pt>
                <c:pt idx="18">
                  <c:v>-0.3</c:v>
                </c:pt>
                <c:pt idx="19">
                  <c:v>-0.3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4-4C02-93A6-90274993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97631"/>
        <c:axId val="613294303"/>
      </c:scatterChart>
      <c:valAx>
        <c:axId val="613297631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46277668416447953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294303"/>
        <c:crosses val="autoZero"/>
        <c:crossBetween val="midCat"/>
      </c:valAx>
      <c:valAx>
        <c:axId val="6132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2222222222222223E-2"/>
              <c:y val="0.48891185476815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29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110</a:t>
            </a:r>
          </a:p>
        </c:rich>
      </c:tx>
      <c:layout>
        <c:manualLayout>
          <c:xMode val="edge"/>
          <c:yMode val="edge"/>
          <c:x val="0.42777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八!$M$3:$M$24</c:f>
              <c:numCache>
                <c:formatCode>General</c:formatCode>
                <c:ptCount val="22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</c:numCache>
            </c:numRef>
          </c:xVal>
          <c:yVal>
            <c:numRef>
              <c:f>八!$N$3:$N$24</c:f>
              <c:numCache>
                <c:formatCode>General</c:formatCode>
                <c:ptCount val="22"/>
                <c:pt idx="0">
                  <c:v>-2.8</c:v>
                </c:pt>
                <c:pt idx="1">
                  <c:v>-2.8</c:v>
                </c:pt>
                <c:pt idx="2">
                  <c:v>-2.8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-1.9</c:v>
                </c:pt>
                <c:pt idx="7">
                  <c:v>-1.4</c:v>
                </c:pt>
                <c:pt idx="8">
                  <c:v>-1.1000000000000001</c:v>
                </c:pt>
                <c:pt idx="9">
                  <c:v>-0.9</c:v>
                </c:pt>
                <c:pt idx="10">
                  <c:v>-0.9</c:v>
                </c:pt>
                <c:pt idx="11">
                  <c:v>-1</c:v>
                </c:pt>
                <c:pt idx="12">
                  <c:v>-0.8</c:v>
                </c:pt>
                <c:pt idx="13">
                  <c:v>-0.7</c:v>
                </c:pt>
                <c:pt idx="14">
                  <c:v>-0.5</c:v>
                </c:pt>
                <c:pt idx="15">
                  <c:v>-0.3</c:v>
                </c:pt>
                <c:pt idx="16">
                  <c:v>-0.3</c:v>
                </c:pt>
                <c:pt idx="17">
                  <c:v>-0.4</c:v>
                </c:pt>
                <c:pt idx="18">
                  <c:v>-0.5</c:v>
                </c:pt>
                <c:pt idx="19">
                  <c:v>-0.5</c:v>
                </c:pt>
                <c:pt idx="20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D-4EFE-9431-1BAF9415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32847"/>
        <c:axId val="615431183"/>
      </c:scatterChart>
      <c:valAx>
        <c:axId val="61543284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431183"/>
        <c:crosses val="autoZero"/>
        <c:crossBetween val="midCat"/>
      </c:valAx>
      <c:valAx>
        <c:axId val="6154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5000000000000001E-2"/>
              <c:y val="0.4488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54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128587</xdr:rowOff>
    </xdr:from>
    <xdr:to>
      <xdr:col>12</xdr:col>
      <xdr:colOff>647700</xdr:colOff>
      <xdr:row>13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90487</xdr:rowOff>
    </xdr:from>
    <xdr:to>
      <xdr:col>12</xdr:col>
      <xdr:colOff>647700</xdr:colOff>
      <xdr:row>26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486356</xdr:colOff>
      <xdr:row>0</xdr:row>
      <xdr:rowOff>155671</xdr:rowOff>
    </xdr:from>
    <xdr:to>
      <xdr:col>15</xdr:col>
      <xdr:colOff>299500</xdr:colOff>
      <xdr:row>13</xdr:row>
      <xdr:rowOff>174721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119062</xdr:rowOff>
    </xdr:from>
    <xdr:to>
      <xdr:col>10</xdr:col>
      <xdr:colOff>0</xdr:colOff>
      <xdr:row>15</xdr:row>
      <xdr:rowOff>138112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80962</xdr:rowOff>
    </xdr:from>
    <xdr:to>
      <xdr:col>10</xdr:col>
      <xdr:colOff>552450</xdr:colOff>
      <xdr:row>24</xdr:row>
      <xdr:rowOff>100012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18</xdr:row>
      <xdr:rowOff>4762</xdr:rowOff>
    </xdr:from>
    <xdr:to>
      <xdr:col>21</xdr:col>
      <xdr:colOff>266700</xdr:colOff>
      <xdr:row>31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zoomScale="70" zoomScaleNormal="70" workbookViewId="0">
      <selection activeCell="D12" sqref="D12"/>
    </sheetView>
  </sheetViews>
  <sheetFormatPr defaultColWidth="9" defaultRowHeight="16.3" x14ac:dyDescent="0.3"/>
  <cols>
    <col min="1" max="1" width="8.33203125" style="1" customWidth="1"/>
    <col min="2" max="2" width="12.88671875" style="1" customWidth="1"/>
    <col min="3" max="16384" width="9" style="1"/>
  </cols>
  <sheetData>
    <row r="2" spans="1:6" x14ac:dyDescent="0.3">
      <c r="A2" s="3" t="s">
        <v>0</v>
      </c>
      <c r="B2" s="3" t="s">
        <v>1</v>
      </c>
      <c r="C2" s="3" t="s">
        <v>20</v>
      </c>
      <c r="D2" s="3" t="s">
        <v>21</v>
      </c>
      <c r="E2" s="3" t="s">
        <v>2</v>
      </c>
    </row>
    <row r="3" spans="1:6" x14ac:dyDescent="0.3">
      <c r="A3" s="4">
        <v>0.3</v>
      </c>
      <c r="B3" s="5">
        <f>A3*A3</f>
        <v>0.09</v>
      </c>
      <c r="C3" s="6">
        <f t="shared" ref="C3:C15" si="0">F3+0.3</f>
        <v>75.3</v>
      </c>
      <c r="D3" s="4">
        <f t="shared" ref="D3:E6" si="1">1/A3</f>
        <v>3.3333333333333335</v>
      </c>
      <c r="E3" s="4">
        <f t="shared" si="1"/>
        <v>11.111111111111111</v>
      </c>
      <c r="F3" s="1">
        <v>75</v>
      </c>
    </row>
    <row r="4" spans="1:6" x14ac:dyDescent="0.3">
      <c r="A4" s="4">
        <v>0.35</v>
      </c>
      <c r="B4" s="5">
        <f t="shared" ref="B4" si="2">A4*A4</f>
        <v>0.12249999999999998</v>
      </c>
      <c r="C4" s="6">
        <f t="shared" si="0"/>
        <v>66.899999999999991</v>
      </c>
      <c r="D4" s="4">
        <f t="shared" si="1"/>
        <v>2.8571428571428572</v>
      </c>
      <c r="E4" s="4">
        <f t="shared" si="1"/>
        <v>8.1632653061224509</v>
      </c>
      <c r="F4" s="1">
        <v>66.599999999999994</v>
      </c>
    </row>
    <row r="5" spans="1:6" x14ac:dyDescent="0.3">
      <c r="A5" s="4">
        <v>0.4</v>
      </c>
      <c r="B5" s="5">
        <f>A5*A5</f>
        <v>0.16000000000000003</v>
      </c>
      <c r="C5" s="6">
        <f t="shared" si="0"/>
        <v>50.199999999999996</v>
      </c>
      <c r="D5" s="4">
        <f t="shared" si="1"/>
        <v>2.5</v>
      </c>
      <c r="E5" s="4">
        <f t="shared" si="1"/>
        <v>6.2499999999999991</v>
      </c>
      <c r="F5" s="1">
        <v>49.9</v>
      </c>
    </row>
    <row r="6" spans="1:6" x14ac:dyDescent="0.3">
      <c r="A6" s="4">
        <v>0.45</v>
      </c>
      <c r="B6" s="5">
        <f>A6*A6</f>
        <v>0.20250000000000001</v>
      </c>
      <c r="C6" s="6">
        <f t="shared" si="0"/>
        <v>41.599999999999994</v>
      </c>
      <c r="D6" s="4">
        <f t="shared" si="1"/>
        <v>2.2222222222222223</v>
      </c>
      <c r="E6" s="4">
        <f t="shared" si="1"/>
        <v>4.9382716049382713</v>
      </c>
      <c r="F6" s="1">
        <v>41.3</v>
      </c>
    </row>
    <row r="7" spans="1:6" x14ac:dyDescent="0.3">
      <c r="A7" s="4">
        <v>0.5</v>
      </c>
      <c r="B7" s="5">
        <f t="shared" ref="B7:B15" si="3">A7*A7</f>
        <v>0.25</v>
      </c>
      <c r="C7" s="6">
        <f t="shared" si="0"/>
        <v>31.2</v>
      </c>
      <c r="D7" s="4">
        <f t="shared" ref="D7:D15" si="4">1/A7</f>
        <v>2</v>
      </c>
      <c r="E7" s="4">
        <f t="shared" ref="E7:E15" si="5">1/B7</f>
        <v>4</v>
      </c>
      <c r="F7" s="1">
        <v>30.9</v>
      </c>
    </row>
    <row r="8" spans="1:6" x14ac:dyDescent="0.3">
      <c r="A8" s="4">
        <v>0.55000000000000004</v>
      </c>
      <c r="B8" s="5">
        <f t="shared" si="3"/>
        <v>0.30250000000000005</v>
      </c>
      <c r="C8" s="6">
        <f t="shared" si="0"/>
        <v>26.900000000000002</v>
      </c>
      <c r="D8" s="4">
        <f t="shared" si="4"/>
        <v>1.8181818181818181</v>
      </c>
      <c r="E8" s="4">
        <f t="shared" si="5"/>
        <v>3.3057851239669418</v>
      </c>
      <c r="F8" s="1">
        <v>26.6</v>
      </c>
    </row>
    <row r="9" spans="1:6" x14ac:dyDescent="0.3">
      <c r="A9" s="4">
        <v>0.6</v>
      </c>
      <c r="B9" s="5">
        <f t="shared" si="3"/>
        <v>0.36</v>
      </c>
      <c r="C9" s="6">
        <f t="shared" si="0"/>
        <v>16.900000000000002</v>
      </c>
      <c r="D9" s="4">
        <f t="shared" si="4"/>
        <v>1.6666666666666667</v>
      </c>
      <c r="E9" s="4">
        <f t="shared" si="5"/>
        <v>2.7777777777777777</v>
      </c>
      <c r="F9" s="1">
        <v>16.600000000000001</v>
      </c>
    </row>
    <row r="10" spans="1:6" x14ac:dyDescent="0.3">
      <c r="A10" s="4">
        <v>0.65</v>
      </c>
      <c r="B10" s="5">
        <f t="shared" si="3"/>
        <v>0.42250000000000004</v>
      </c>
      <c r="C10" s="6">
        <f t="shared" si="0"/>
        <v>18.100000000000001</v>
      </c>
      <c r="D10" s="4">
        <f t="shared" si="4"/>
        <v>1.5384615384615383</v>
      </c>
      <c r="E10" s="4">
        <f t="shared" si="5"/>
        <v>2.3668639053254434</v>
      </c>
      <c r="F10" s="1">
        <v>17.8</v>
      </c>
    </row>
    <row r="11" spans="1:6" x14ac:dyDescent="0.3">
      <c r="A11" s="4">
        <v>0.7</v>
      </c>
      <c r="B11" s="5">
        <f t="shared" si="3"/>
        <v>0.48999999999999994</v>
      </c>
      <c r="C11" s="6">
        <f t="shared" si="0"/>
        <v>10.4</v>
      </c>
      <c r="D11" s="4">
        <f>1/A11</f>
        <v>1.4285714285714286</v>
      </c>
      <c r="E11" s="4">
        <f t="shared" si="5"/>
        <v>2.0408163265306127</v>
      </c>
      <c r="F11" s="1">
        <v>10.1</v>
      </c>
    </row>
    <row r="12" spans="1:6" x14ac:dyDescent="0.3">
      <c r="A12" s="4">
        <v>0.75</v>
      </c>
      <c r="B12" s="5">
        <f t="shared" si="3"/>
        <v>0.5625</v>
      </c>
      <c r="C12" s="6">
        <f t="shared" si="0"/>
        <v>7.5</v>
      </c>
      <c r="D12" s="4">
        <f t="shared" si="4"/>
        <v>1.3333333333333333</v>
      </c>
      <c r="E12" s="4">
        <f t="shared" si="5"/>
        <v>1.7777777777777777</v>
      </c>
      <c r="F12" s="1">
        <v>7.2</v>
      </c>
    </row>
    <row r="13" spans="1:6" x14ac:dyDescent="0.3">
      <c r="A13" s="4">
        <v>0.8</v>
      </c>
      <c r="B13" s="5">
        <f t="shared" si="3"/>
        <v>0.64000000000000012</v>
      </c>
      <c r="C13" s="6">
        <f t="shared" si="0"/>
        <v>4.5999999999999996</v>
      </c>
      <c r="D13" s="4">
        <f t="shared" si="4"/>
        <v>1.25</v>
      </c>
      <c r="E13" s="4">
        <f t="shared" si="5"/>
        <v>1.5624999999999998</v>
      </c>
      <c r="F13" s="1">
        <v>4.3</v>
      </c>
    </row>
    <row r="14" spans="1:6" x14ac:dyDescent="0.3">
      <c r="A14" s="4">
        <v>0.85</v>
      </c>
      <c r="B14" s="5">
        <f t="shared" si="3"/>
        <v>0.72249999999999992</v>
      </c>
      <c r="C14" s="6">
        <f t="shared" si="0"/>
        <v>3</v>
      </c>
      <c r="D14" s="4">
        <f t="shared" si="4"/>
        <v>1.1764705882352942</v>
      </c>
      <c r="E14" s="4">
        <f t="shared" si="5"/>
        <v>1.3840830449826991</v>
      </c>
      <c r="F14" s="1">
        <v>2.7</v>
      </c>
    </row>
    <row r="15" spans="1:6" x14ac:dyDescent="0.3">
      <c r="A15" s="4">
        <v>0.9</v>
      </c>
      <c r="B15" s="5">
        <f t="shared" si="3"/>
        <v>0.81</v>
      </c>
      <c r="C15" s="6">
        <f t="shared" si="0"/>
        <v>2.5</v>
      </c>
      <c r="D15" s="4">
        <f t="shared" si="4"/>
        <v>1.1111111111111112</v>
      </c>
      <c r="E15" s="4">
        <f t="shared" si="5"/>
        <v>1.2345679012345678</v>
      </c>
      <c r="F15" s="1">
        <v>2.2000000000000002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1" sqref="B1"/>
    </sheetView>
  </sheetViews>
  <sheetFormatPr defaultColWidth="9" defaultRowHeight="16.3" x14ac:dyDescent="0.3"/>
  <cols>
    <col min="1" max="16384" width="9" style="1"/>
  </cols>
  <sheetData>
    <row r="1" spans="1:4" x14ac:dyDescent="0.3">
      <c r="A1" s="1">
        <f>SIN(21*PI()/180)</f>
        <v>0.35836794954530027</v>
      </c>
      <c r="B1" s="1">
        <f>SIN(36*PI()/180)</f>
        <v>0.58778525229247314</v>
      </c>
      <c r="C1" s="3" t="s">
        <v>3</v>
      </c>
      <c r="D1" s="7">
        <f>B1/A1</f>
        <v>1.6401724904201369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opLeftCell="E1" workbookViewId="0">
      <selection activeCell="E26" sqref="E26"/>
    </sheetView>
  </sheetViews>
  <sheetFormatPr defaultColWidth="9" defaultRowHeight="16.3" x14ac:dyDescent="0.3"/>
  <cols>
    <col min="1" max="3" width="9" style="1"/>
    <col min="4" max="7" width="8.21875" style="1" customWidth="1"/>
    <col min="8" max="16384" width="9" style="1"/>
  </cols>
  <sheetData>
    <row r="1" spans="1:7" x14ac:dyDescent="0.3">
      <c r="A1" s="3" t="s">
        <v>4</v>
      </c>
      <c r="B1" s="3" t="s">
        <v>5</v>
      </c>
      <c r="D1" s="13" t="s">
        <v>4</v>
      </c>
      <c r="E1" s="14" t="s">
        <v>5</v>
      </c>
      <c r="F1" s="14" t="s">
        <v>4</v>
      </c>
      <c r="G1" s="15" t="s">
        <v>5</v>
      </c>
    </row>
    <row r="2" spans="1:7" x14ac:dyDescent="0.3">
      <c r="A2" s="3">
        <v>0</v>
      </c>
      <c r="B2" s="3">
        <v>72.8</v>
      </c>
      <c r="D2" s="16">
        <v>0</v>
      </c>
      <c r="E2" s="3">
        <v>72.8</v>
      </c>
      <c r="F2" s="3">
        <v>195</v>
      </c>
      <c r="G2" s="17">
        <v>67.8</v>
      </c>
    </row>
    <row r="3" spans="1:7" x14ac:dyDescent="0.3">
      <c r="A3" s="3">
        <v>15</v>
      </c>
      <c r="B3" s="3">
        <v>66.8</v>
      </c>
      <c r="D3" s="16">
        <v>15</v>
      </c>
      <c r="E3" s="3">
        <v>66.8</v>
      </c>
      <c r="F3" s="3">
        <v>210</v>
      </c>
      <c r="G3" s="17">
        <v>52.2</v>
      </c>
    </row>
    <row r="4" spans="1:7" x14ac:dyDescent="0.3">
      <c r="A4" s="3">
        <v>30</v>
      </c>
      <c r="B4" s="3">
        <v>50.1</v>
      </c>
      <c r="D4" s="16">
        <v>30</v>
      </c>
      <c r="E4" s="3">
        <v>50.1</v>
      </c>
      <c r="F4" s="3">
        <v>225</v>
      </c>
      <c r="G4" s="17">
        <v>30.2</v>
      </c>
    </row>
    <row r="5" spans="1:7" x14ac:dyDescent="0.3">
      <c r="A5" s="3">
        <v>45</v>
      </c>
      <c r="B5" s="3">
        <v>29.3</v>
      </c>
      <c r="D5" s="16">
        <v>45</v>
      </c>
      <c r="E5" s="3">
        <v>29.3</v>
      </c>
      <c r="F5" s="3">
        <v>240</v>
      </c>
      <c r="G5" s="17">
        <v>8.8000000000000007</v>
      </c>
    </row>
    <row r="6" spans="1:7" x14ac:dyDescent="0.3">
      <c r="A6" s="3">
        <v>60</v>
      </c>
      <c r="B6" s="3">
        <v>7.2</v>
      </c>
      <c r="D6" s="16">
        <v>60</v>
      </c>
      <c r="E6" s="3">
        <v>7.2</v>
      </c>
      <c r="F6" s="3">
        <v>255</v>
      </c>
      <c r="G6" s="17">
        <v>-0.6</v>
      </c>
    </row>
    <row r="7" spans="1:7" x14ac:dyDescent="0.3">
      <c r="A7" s="3">
        <v>75</v>
      </c>
      <c r="B7" s="3">
        <v>-0.6</v>
      </c>
      <c r="D7" s="16">
        <v>75</v>
      </c>
      <c r="E7" s="3">
        <v>-0.6</v>
      </c>
      <c r="F7" s="3">
        <v>270</v>
      </c>
      <c r="G7" s="17">
        <v>-0.3</v>
      </c>
    </row>
    <row r="8" spans="1:7" x14ac:dyDescent="0.3">
      <c r="A8" s="3">
        <v>90</v>
      </c>
      <c r="B8" s="3">
        <v>-0.3</v>
      </c>
      <c r="D8" s="16">
        <v>90</v>
      </c>
      <c r="E8" s="3">
        <v>-0.3</v>
      </c>
      <c r="F8" s="3">
        <v>285</v>
      </c>
      <c r="G8" s="17">
        <v>-0.6</v>
      </c>
    </row>
    <row r="9" spans="1:7" x14ac:dyDescent="0.3">
      <c r="A9" s="3">
        <v>105</v>
      </c>
      <c r="B9" s="3">
        <v>-0.6</v>
      </c>
      <c r="D9" s="16">
        <v>105</v>
      </c>
      <c r="E9" s="3">
        <v>-0.6</v>
      </c>
      <c r="F9" s="3">
        <v>300</v>
      </c>
      <c r="G9" s="17">
        <v>8.9</v>
      </c>
    </row>
    <row r="10" spans="1:7" x14ac:dyDescent="0.3">
      <c r="A10" s="3">
        <v>120</v>
      </c>
      <c r="B10" s="3">
        <v>8</v>
      </c>
      <c r="D10" s="16">
        <v>120</v>
      </c>
      <c r="E10" s="3">
        <v>8</v>
      </c>
      <c r="F10" s="3">
        <v>315</v>
      </c>
      <c r="G10" s="17">
        <v>30.2</v>
      </c>
    </row>
    <row r="11" spans="1:7" x14ac:dyDescent="0.3">
      <c r="A11" s="3">
        <v>135</v>
      </c>
      <c r="B11" s="3">
        <v>28.1</v>
      </c>
      <c r="D11" s="16">
        <v>135</v>
      </c>
      <c r="E11" s="3">
        <v>28.1</v>
      </c>
      <c r="F11" s="3">
        <v>330</v>
      </c>
      <c r="G11" s="17">
        <v>54.3</v>
      </c>
    </row>
    <row r="12" spans="1:7" x14ac:dyDescent="0.3">
      <c r="A12" s="3">
        <v>150</v>
      </c>
      <c r="B12" s="3">
        <v>50.7</v>
      </c>
      <c r="D12" s="16">
        <v>150</v>
      </c>
      <c r="E12" s="3">
        <v>50.7</v>
      </c>
      <c r="F12" s="3">
        <v>345</v>
      </c>
      <c r="G12" s="17">
        <v>69.5</v>
      </c>
    </row>
    <row r="13" spans="1:7" x14ac:dyDescent="0.3">
      <c r="A13" s="3">
        <v>165</v>
      </c>
      <c r="B13" s="3">
        <v>67.5</v>
      </c>
      <c r="D13" s="16">
        <v>165</v>
      </c>
      <c r="E13" s="3">
        <v>67.5</v>
      </c>
      <c r="F13" s="3">
        <v>360</v>
      </c>
      <c r="G13" s="17">
        <v>74.599999999999994</v>
      </c>
    </row>
    <row r="14" spans="1:7" ht="16.899999999999999" thickBot="1" x14ac:dyDescent="0.35">
      <c r="A14" s="3">
        <v>180</v>
      </c>
      <c r="B14" s="3">
        <v>73.8</v>
      </c>
      <c r="D14" s="18">
        <v>180</v>
      </c>
      <c r="E14" s="19">
        <v>73.8</v>
      </c>
      <c r="F14" s="20"/>
      <c r="G14" s="21"/>
    </row>
    <row r="15" spans="1:7" x14ac:dyDescent="0.3">
      <c r="A15" s="3">
        <v>195</v>
      </c>
      <c r="B15" s="3">
        <v>67.8</v>
      </c>
    </row>
    <row r="16" spans="1:7" x14ac:dyDescent="0.3">
      <c r="A16" s="3">
        <v>210</v>
      </c>
      <c r="B16" s="3">
        <v>52.2</v>
      </c>
    </row>
    <row r="17" spans="1:2" x14ac:dyDescent="0.3">
      <c r="A17" s="3">
        <v>225</v>
      </c>
      <c r="B17" s="3">
        <v>30.2</v>
      </c>
    </row>
    <row r="18" spans="1:2" x14ac:dyDescent="0.3">
      <c r="A18" s="3">
        <v>240</v>
      </c>
      <c r="B18" s="3">
        <v>8.8000000000000007</v>
      </c>
    </row>
    <row r="19" spans="1:2" x14ac:dyDescent="0.3">
      <c r="A19" s="3">
        <v>255</v>
      </c>
      <c r="B19" s="3">
        <v>-0.6</v>
      </c>
    </row>
    <row r="20" spans="1:2" x14ac:dyDescent="0.3">
      <c r="A20" s="3">
        <v>270</v>
      </c>
      <c r="B20" s="3">
        <v>-0.3</v>
      </c>
    </row>
    <row r="21" spans="1:2" x14ac:dyDescent="0.3">
      <c r="A21" s="3">
        <v>285</v>
      </c>
      <c r="B21" s="3">
        <v>-0.6</v>
      </c>
    </row>
    <row r="22" spans="1:2" x14ac:dyDescent="0.3">
      <c r="A22" s="3">
        <v>300</v>
      </c>
      <c r="B22" s="3">
        <v>8.9</v>
      </c>
    </row>
    <row r="23" spans="1:2" x14ac:dyDescent="0.3">
      <c r="A23" s="3">
        <v>315</v>
      </c>
      <c r="B23" s="3">
        <v>30.2</v>
      </c>
    </row>
    <row r="24" spans="1:2" x14ac:dyDescent="0.3">
      <c r="A24" s="3">
        <v>330</v>
      </c>
      <c r="B24" s="3">
        <v>54.3</v>
      </c>
    </row>
    <row r="25" spans="1:2" x14ac:dyDescent="0.3">
      <c r="A25" s="3">
        <v>345</v>
      </c>
      <c r="B25" s="3">
        <v>69.5</v>
      </c>
    </row>
    <row r="26" spans="1:2" x14ac:dyDescent="0.3">
      <c r="A26" s="3">
        <v>360</v>
      </c>
      <c r="B26" s="3">
        <v>74.599999999999994</v>
      </c>
    </row>
  </sheetData>
  <mergeCells count="1">
    <mergeCell ref="F14:G1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sqref="A1:B8"/>
    </sheetView>
  </sheetViews>
  <sheetFormatPr defaultColWidth="9" defaultRowHeight="16.3" x14ac:dyDescent="0.3"/>
  <cols>
    <col min="1" max="16384" width="9" style="1"/>
  </cols>
  <sheetData>
    <row r="1" spans="1:2" x14ac:dyDescent="0.3">
      <c r="A1" s="3" t="s">
        <v>6</v>
      </c>
      <c r="B1" s="3" t="s">
        <v>7</v>
      </c>
    </row>
    <row r="2" spans="1:2" x14ac:dyDescent="0.3">
      <c r="A2" s="3">
        <v>162</v>
      </c>
      <c r="B2" s="3">
        <v>-0.7</v>
      </c>
    </row>
    <row r="3" spans="1:2" x14ac:dyDescent="0.3">
      <c r="A3" s="3">
        <v>170</v>
      </c>
      <c r="B3" s="3">
        <v>0.5</v>
      </c>
    </row>
    <row r="4" spans="1:2" x14ac:dyDescent="0.3">
      <c r="A4" s="3">
        <v>175</v>
      </c>
      <c r="B4" s="3">
        <v>1.6</v>
      </c>
    </row>
    <row r="5" spans="1:2" x14ac:dyDescent="0.3">
      <c r="A5" s="3">
        <v>180</v>
      </c>
      <c r="B5" s="3">
        <v>2</v>
      </c>
    </row>
    <row r="6" spans="1:2" x14ac:dyDescent="0.3">
      <c r="A6" s="3">
        <v>185</v>
      </c>
      <c r="B6" s="3">
        <v>1</v>
      </c>
    </row>
    <row r="7" spans="1:2" x14ac:dyDescent="0.3">
      <c r="A7" s="3">
        <v>190</v>
      </c>
      <c r="B7" s="3">
        <v>0.2</v>
      </c>
    </row>
    <row r="8" spans="1:2" x14ac:dyDescent="0.3">
      <c r="A8" s="3">
        <v>200</v>
      </c>
      <c r="B8" s="3">
        <v>-0.7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C7" sqref="C7"/>
    </sheetView>
  </sheetViews>
  <sheetFormatPr defaultColWidth="9" defaultRowHeight="16.3" x14ac:dyDescent="0.3"/>
  <cols>
    <col min="1" max="1" width="14.77734375" style="1" customWidth="1"/>
    <col min="2" max="2" width="9" style="1"/>
    <col min="3" max="3" width="11.21875" style="1" customWidth="1"/>
    <col min="4" max="16384" width="9" style="1"/>
  </cols>
  <sheetData>
    <row r="1" spans="1:4" x14ac:dyDescent="0.3">
      <c r="A1" s="3" t="s">
        <v>9</v>
      </c>
      <c r="B1" s="3">
        <v>50</v>
      </c>
      <c r="C1" s="3" t="s">
        <v>11</v>
      </c>
      <c r="D1" s="3">
        <v>2.85</v>
      </c>
    </row>
    <row r="2" spans="1:4" x14ac:dyDescent="0.3">
      <c r="A2" s="3" t="s">
        <v>8</v>
      </c>
      <c r="B2" s="3" t="s">
        <v>10</v>
      </c>
      <c r="C2" s="3" t="s">
        <v>22</v>
      </c>
      <c r="D2" s="3" t="s">
        <v>12</v>
      </c>
    </row>
    <row r="3" spans="1:4" x14ac:dyDescent="0.3">
      <c r="A3" s="6">
        <v>13.6</v>
      </c>
      <c r="B3" s="4">
        <f>SQRT($B$1^2+A3^2)*2</f>
        <v>103.63319931373344</v>
      </c>
      <c r="C3" s="4">
        <f>B4-B3</f>
        <v>2.7173531060824132</v>
      </c>
      <c r="D3" s="8">
        <f>($D$1-C3)/$D$1</f>
        <v>4.654276979564452E-2</v>
      </c>
    </row>
    <row r="4" spans="1:4" x14ac:dyDescent="0.3">
      <c r="A4" s="6">
        <v>18.100000000000001</v>
      </c>
      <c r="B4" s="4">
        <f t="shared" ref="B4:B6" si="0">SQRT($B$1^2+A4^2)*2</f>
        <v>106.35055241981586</v>
      </c>
      <c r="C4" s="4">
        <f t="shared" ref="C4:C5" si="1">B5-B4</f>
        <v>2.9014498501654487</v>
      </c>
      <c r="D4" s="8">
        <f>($D$1-C4)/$D$1</f>
        <v>-1.8052579005420549E-2</v>
      </c>
    </row>
    <row r="5" spans="1:4" x14ac:dyDescent="0.3">
      <c r="A5" s="6">
        <v>22</v>
      </c>
      <c r="B5" s="4">
        <f t="shared" si="0"/>
        <v>109.2520022699813</v>
      </c>
      <c r="C5" s="4">
        <f>B6-B5</f>
        <v>2.6409823179722025</v>
      </c>
      <c r="D5" s="8">
        <f t="shared" ref="D4:D5" si="2">($D$1-C5)/$D$1</f>
        <v>7.3339537553613179E-2</v>
      </c>
    </row>
    <row r="6" spans="1:4" x14ac:dyDescent="0.3">
      <c r="A6" s="6">
        <v>25.1</v>
      </c>
      <c r="B6" s="4">
        <f t="shared" si="0"/>
        <v>111.89298458795351</v>
      </c>
      <c r="C6" s="9"/>
      <c r="D6" s="10"/>
    </row>
    <row r="7" spans="1:4" x14ac:dyDescent="0.3">
      <c r="C7" s="22">
        <f>AVERAGE(C3:C5)</f>
        <v>2.7532617580733549</v>
      </c>
      <c r="D7" s="1">
        <f>STDEV(C3:C5)</f>
        <v>0.13389513545146009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D29" sqref="D29:D30"/>
    </sheetView>
  </sheetViews>
  <sheetFormatPr defaultColWidth="9" defaultRowHeight="16.3" x14ac:dyDescent="0.3"/>
  <cols>
    <col min="1" max="2" width="9" style="1"/>
    <col min="3" max="3" width="13.33203125" style="1" customWidth="1"/>
    <col min="4" max="4" width="11.77734375" style="1" customWidth="1"/>
    <col min="5" max="16384" width="9" style="1"/>
  </cols>
  <sheetData>
    <row r="1" spans="1:8" x14ac:dyDescent="0.3">
      <c r="A1" s="3" t="s">
        <v>13</v>
      </c>
      <c r="B1" s="3" t="s">
        <v>14</v>
      </c>
      <c r="C1" s="3" t="s">
        <v>23</v>
      </c>
      <c r="D1" s="3" t="s">
        <v>24</v>
      </c>
      <c r="E1" s="3" t="s">
        <v>25</v>
      </c>
      <c r="G1" s="1" t="s">
        <v>15</v>
      </c>
      <c r="H1" s="1">
        <v>2.85</v>
      </c>
    </row>
    <row r="2" spans="1:8" x14ac:dyDescent="0.3">
      <c r="A2" s="3">
        <v>0</v>
      </c>
      <c r="B2" s="3">
        <f>71.7-51.45</f>
        <v>20.25</v>
      </c>
      <c r="C2" s="3">
        <f>B4-B2</f>
        <v>1.5500000000000043</v>
      </c>
      <c r="D2" s="3">
        <f>C2*2</f>
        <v>3.1000000000000085</v>
      </c>
      <c r="E2" s="8">
        <f>(D2-$H$1)/$H$1</f>
        <v>8.7719298245616986E-2</v>
      </c>
    </row>
    <row r="3" spans="1:8" x14ac:dyDescent="0.3">
      <c r="A3" s="3">
        <v>4</v>
      </c>
      <c r="B3" s="3">
        <f>71.7-50.65</f>
        <v>21.050000000000004</v>
      </c>
      <c r="C3" s="3">
        <f t="shared" ref="C3:C6" si="0">B5-B3</f>
        <v>1.4499999999999957</v>
      </c>
      <c r="D3" s="3">
        <f>C3*2</f>
        <v>2.8999999999999915</v>
      </c>
      <c r="E3" s="8">
        <f>(D3-$H$1)/$H$1</f>
        <v>1.7543859649119784E-2</v>
      </c>
    </row>
    <row r="4" spans="1:8" x14ac:dyDescent="0.3">
      <c r="A4" s="3">
        <v>0</v>
      </c>
      <c r="B4" s="3">
        <f>71.7-49.9</f>
        <v>21.800000000000004</v>
      </c>
      <c r="C4" s="3">
        <f>B6-B4</f>
        <v>1.5</v>
      </c>
      <c r="D4" s="3">
        <f t="shared" ref="D3:D6" si="1">C4*2</f>
        <v>3</v>
      </c>
      <c r="E4" s="8">
        <f>(D4-$H$1)/$H$1</f>
        <v>5.263157894736839E-2</v>
      </c>
    </row>
    <row r="5" spans="1:8" x14ac:dyDescent="0.3">
      <c r="A5" s="3">
        <v>4.4000000000000004</v>
      </c>
      <c r="B5" s="3">
        <f>71.7-49.2</f>
        <v>22.5</v>
      </c>
      <c r="C5" s="3">
        <f t="shared" si="0"/>
        <v>1.5</v>
      </c>
      <c r="D5" s="3">
        <f t="shared" si="1"/>
        <v>3</v>
      </c>
      <c r="E5" s="8">
        <f>(D5-$H$1)/$H$1</f>
        <v>5.263157894736839E-2</v>
      </c>
    </row>
    <row r="6" spans="1:8" x14ac:dyDescent="0.3">
      <c r="A6" s="3">
        <v>0</v>
      </c>
      <c r="B6" s="3">
        <f>71.7-48.4</f>
        <v>23.300000000000004</v>
      </c>
      <c r="C6" s="3">
        <f>B8-B6</f>
        <v>1.4499999999999957</v>
      </c>
      <c r="D6" s="3">
        <f t="shared" si="1"/>
        <v>2.8999999999999915</v>
      </c>
      <c r="E6" s="8">
        <f>(D6-$H$1)/$H$1</f>
        <v>1.7543859649119784E-2</v>
      </c>
    </row>
    <row r="7" spans="1:8" x14ac:dyDescent="0.3">
      <c r="A7" s="3">
        <v>4.2</v>
      </c>
      <c r="B7" s="3">
        <f>71.7-47.7</f>
        <v>24</v>
      </c>
      <c r="C7" s="9"/>
      <c r="D7" s="10"/>
      <c r="E7" s="10"/>
    </row>
    <row r="8" spans="1:8" x14ac:dyDescent="0.3">
      <c r="A8" s="3">
        <v>0</v>
      </c>
      <c r="B8" s="3">
        <f>71.7-46.95</f>
        <v>24.75</v>
      </c>
      <c r="C8" s="11"/>
      <c r="D8" s="12">
        <f>AVERAGE(D2:D6)</f>
        <v>2.9799999999999982</v>
      </c>
      <c r="E8" s="24">
        <f>STDEV(D2:D6)</f>
        <v>8.3666002653414687E-2</v>
      </c>
    </row>
    <row r="9" spans="1:8" x14ac:dyDescent="0.3">
      <c r="D9" s="23">
        <f>(D8-H1)/H1</f>
        <v>4.5614035087718635E-2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G11" sqref="G11"/>
    </sheetView>
  </sheetViews>
  <sheetFormatPr defaultColWidth="9" defaultRowHeight="16.3" x14ac:dyDescent="0.3"/>
  <cols>
    <col min="1" max="1" width="12.77734375" style="1" customWidth="1"/>
    <col min="2" max="2" width="11.77734375" style="1" customWidth="1"/>
    <col min="3" max="3" width="9" style="1"/>
    <col min="4" max="5" width="10" style="1" bestFit="1" customWidth="1"/>
    <col min="6" max="16384" width="9" style="1"/>
  </cols>
  <sheetData>
    <row r="1" spans="1:6" x14ac:dyDescent="0.3">
      <c r="A1" s="1" t="s">
        <v>29</v>
      </c>
    </row>
    <row r="2" spans="1:6" x14ac:dyDescent="0.3">
      <c r="A2" s="3" t="s">
        <v>16</v>
      </c>
      <c r="B2" s="3" t="s">
        <v>26</v>
      </c>
      <c r="C2" s="3" t="s">
        <v>27</v>
      </c>
      <c r="E2" s="1" t="s">
        <v>17</v>
      </c>
      <c r="F2" s="1">
        <v>2.85</v>
      </c>
    </row>
    <row r="3" spans="1:6" x14ac:dyDescent="0.3">
      <c r="A3" s="3">
        <v>1.38</v>
      </c>
      <c r="B3" s="3">
        <f>A3*2</f>
        <v>2.76</v>
      </c>
      <c r="C3" s="8">
        <f>($F$2-B3)/$F$2</f>
        <v>3.1578947368421158E-2</v>
      </c>
    </row>
    <row r="4" spans="1:6" x14ac:dyDescent="0.3">
      <c r="A4" s="3">
        <v>1.43</v>
      </c>
      <c r="B4" s="3">
        <f t="shared" ref="B4:B10" si="0">A4*2</f>
        <v>2.86</v>
      </c>
      <c r="C4" s="8">
        <f t="shared" ref="C4:C10" si="1">($F$2-B4)/$F$2</f>
        <v>-3.5087719298244864E-3</v>
      </c>
    </row>
    <row r="5" spans="1:6" x14ac:dyDescent="0.3">
      <c r="A5" s="3">
        <v>1.4</v>
      </c>
      <c r="B5" s="3">
        <f t="shared" si="0"/>
        <v>2.8</v>
      </c>
      <c r="C5" s="8">
        <f t="shared" si="1"/>
        <v>1.75438596491229E-2</v>
      </c>
      <c r="D5" s="25">
        <f>AVERAGE(B3:B5)</f>
        <v>2.8066666666666662</v>
      </c>
      <c r="E5" s="25">
        <f>STDEV(B3:B5)</f>
        <v>5.0332229568471713E-2</v>
      </c>
    </row>
    <row r="6" spans="1:6" x14ac:dyDescent="0.3">
      <c r="A6" s="1" t="s">
        <v>30</v>
      </c>
      <c r="C6" s="2"/>
    </row>
    <row r="7" spans="1:6" x14ac:dyDescent="0.3">
      <c r="A7" s="3" t="s">
        <v>16</v>
      </c>
      <c r="B7" s="3" t="s">
        <v>26</v>
      </c>
      <c r="C7" s="8" t="s">
        <v>28</v>
      </c>
    </row>
    <row r="8" spans="1:6" x14ac:dyDescent="0.3">
      <c r="A8" s="3">
        <v>1.4</v>
      </c>
      <c r="B8" s="3">
        <f t="shared" si="0"/>
        <v>2.8</v>
      </c>
      <c r="C8" s="8">
        <f t="shared" si="1"/>
        <v>1.75438596491229E-2</v>
      </c>
    </row>
    <row r="9" spans="1:6" x14ac:dyDescent="0.3">
      <c r="A9" s="3">
        <v>1.43</v>
      </c>
      <c r="B9" s="3">
        <f t="shared" si="0"/>
        <v>2.86</v>
      </c>
      <c r="C9" s="8">
        <f t="shared" si="1"/>
        <v>-3.5087719298244864E-3</v>
      </c>
    </row>
    <row r="10" spans="1:6" x14ac:dyDescent="0.3">
      <c r="A10" s="3">
        <v>1.5</v>
      </c>
      <c r="B10" s="3">
        <f t="shared" si="0"/>
        <v>3</v>
      </c>
      <c r="C10" s="8">
        <f t="shared" si="1"/>
        <v>-5.263157894736839E-2</v>
      </c>
      <c r="D10" s="25">
        <f>AVERAGE(B8:B10)</f>
        <v>2.8866666666666667</v>
      </c>
      <c r="E10" s="25">
        <f>STDEV(B8:B10)</f>
        <v>0.10263202878893778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tabSelected="1" topLeftCell="K1" zoomScale="85" zoomScaleNormal="85" workbookViewId="0">
      <selection activeCell="T17" sqref="T17"/>
    </sheetView>
  </sheetViews>
  <sheetFormatPr defaultColWidth="9" defaultRowHeight="16.3" x14ac:dyDescent="0.3"/>
  <cols>
    <col min="1" max="1" width="13.109375" style="1" customWidth="1"/>
    <col min="2" max="2" width="11" style="1" customWidth="1"/>
    <col min="3" max="3" width="9" style="1"/>
    <col min="4" max="4" width="10.77734375" style="1" customWidth="1"/>
    <col min="5" max="11" width="9" style="1"/>
    <col min="12" max="12" width="15.77734375" style="1" customWidth="1"/>
    <col min="13" max="13" width="12.21875" style="1" customWidth="1"/>
    <col min="14" max="16384" width="9" style="1"/>
  </cols>
  <sheetData>
    <row r="1" spans="1:14" x14ac:dyDescent="0.3">
      <c r="A1" s="1">
        <v>100</v>
      </c>
      <c r="D1" s="1" t="s">
        <v>33</v>
      </c>
      <c r="E1" s="1">
        <v>3.85</v>
      </c>
      <c r="L1" s="1">
        <v>110</v>
      </c>
    </row>
    <row r="2" spans="1:14" x14ac:dyDescent="0.3">
      <c r="A2" s="3" t="s">
        <v>32</v>
      </c>
      <c r="B2" s="3" t="s">
        <v>31</v>
      </c>
      <c r="C2" s="3" t="s">
        <v>5</v>
      </c>
      <c r="L2" s="3" t="s">
        <v>18</v>
      </c>
      <c r="M2" s="3" t="s">
        <v>19</v>
      </c>
      <c r="N2" s="3" t="s">
        <v>5</v>
      </c>
    </row>
    <row r="3" spans="1:14" x14ac:dyDescent="0.3">
      <c r="A3" s="3">
        <v>19</v>
      </c>
      <c r="B3" s="3">
        <f>A3*2</f>
        <v>38</v>
      </c>
      <c r="C3" s="3">
        <v>-0.7</v>
      </c>
      <c r="L3" s="3">
        <v>30</v>
      </c>
      <c r="M3" s="3">
        <f>L3*2</f>
        <v>60</v>
      </c>
      <c r="N3" s="3">
        <v>-2.8</v>
      </c>
    </row>
    <row r="4" spans="1:14" x14ac:dyDescent="0.3">
      <c r="A4" s="3">
        <v>20</v>
      </c>
      <c r="B4" s="3">
        <f t="shared" ref="B4:B26" si="0">A4*2</f>
        <v>40</v>
      </c>
      <c r="C4" s="3">
        <v>-0.6</v>
      </c>
      <c r="L4" s="3">
        <v>31</v>
      </c>
      <c r="M4" s="3">
        <f t="shared" ref="M4:M20" si="1">L4*2</f>
        <v>62</v>
      </c>
      <c r="N4" s="3">
        <v>-2.8</v>
      </c>
    </row>
    <row r="5" spans="1:14" x14ac:dyDescent="0.3">
      <c r="A5" s="3">
        <v>21</v>
      </c>
      <c r="B5" s="3">
        <f t="shared" si="0"/>
        <v>42</v>
      </c>
      <c r="C5" s="3">
        <v>-0.6</v>
      </c>
      <c r="L5" s="3">
        <v>32</v>
      </c>
      <c r="M5" s="3">
        <f t="shared" si="1"/>
        <v>64</v>
      </c>
      <c r="N5" s="3">
        <v>-2.8</v>
      </c>
    </row>
    <row r="6" spans="1:14" x14ac:dyDescent="0.3">
      <c r="A6" s="3">
        <v>22</v>
      </c>
      <c r="B6" s="3">
        <f t="shared" si="0"/>
        <v>44</v>
      </c>
      <c r="C6" s="3">
        <v>-0.6</v>
      </c>
      <c r="L6" s="3">
        <v>33</v>
      </c>
      <c r="M6" s="3">
        <f t="shared" si="1"/>
        <v>66</v>
      </c>
      <c r="N6" s="3">
        <v>-2.6</v>
      </c>
    </row>
    <row r="7" spans="1:14" x14ac:dyDescent="0.3">
      <c r="A7" s="3">
        <v>23</v>
      </c>
      <c r="B7" s="3">
        <f t="shared" si="0"/>
        <v>46</v>
      </c>
      <c r="C7" s="3">
        <v>-0.6</v>
      </c>
      <c r="L7" s="3">
        <v>34</v>
      </c>
      <c r="M7" s="3">
        <f t="shared" si="1"/>
        <v>68</v>
      </c>
      <c r="N7" s="3">
        <v>-2.5</v>
      </c>
    </row>
    <row r="8" spans="1:14" x14ac:dyDescent="0.3">
      <c r="A8" s="3">
        <v>24</v>
      </c>
      <c r="B8" s="3">
        <f t="shared" si="0"/>
        <v>48</v>
      </c>
      <c r="C8" s="3">
        <v>-0.7</v>
      </c>
      <c r="L8" s="3">
        <v>35</v>
      </c>
      <c r="M8" s="3">
        <f t="shared" si="1"/>
        <v>70</v>
      </c>
      <c r="N8" s="3">
        <v>-2.4</v>
      </c>
    </row>
    <row r="9" spans="1:14" x14ac:dyDescent="0.3">
      <c r="A9" s="3">
        <v>25</v>
      </c>
      <c r="B9" s="3">
        <f t="shared" si="0"/>
        <v>50</v>
      </c>
      <c r="C9" s="3">
        <v>-0.7</v>
      </c>
      <c r="L9" s="3">
        <v>36</v>
      </c>
      <c r="M9" s="3">
        <f t="shared" si="1"/>
        <v>72</v>
      </c>
      <c r="N9" s="3">
        <v>-1.9</v>
      </c>
    </row>
    <row r="10" spans="1:14" x14ac:dyDescent="0.3">
      <c r="A10" s="3">
        <v>26</v>
      </c>
      <c r="B10" s="3">
        <f t="shared" si="0"/>
        <v>52</v>
      </c>
      <c r="C10" s="3">
        <v>-0.7</v>
      </c>
      <c r="L10" s="3">
        <v>37</v>
      </c>
      <c r="M10" s="3">
        <f t="shared" si="1"/>
        <v>74</v>
      </c>
      <c r="N10" s="3">
        <v>-1.4</v>
      </c>
    </row>
    <row r="11" spans="1:14" x14ac:dyDescent="0.3">
      <c r="A11" s="3">
        <v>27</v>
      </c>
      <c r="B11" s="3">
        <f t="shared" si="0"/>
        <v>54</v>
      </c>
      <c r="C11" s="3">
        <v>-0.7</v>
      </c>
      <c r="L11" s="3">
        <v>38</v>
      </c>
      <c r="M11" s="3">
        <f t="shared" si="1"/>
        <v>76</v>
      </c>
      <c r="N11" s="3">
        <v>-1.1000000000000001</v>
      </c>
    </row>
    <row r="12" spans="1:14" x14ac:dyDescent="0.3">
      <c r="A12" s="3">
        <v>28</v>
      </c>
      <c r="B12" s="3">
        <f t="shared" si="0"/>
        <v>56</v>
      </c>
      <c r="C12" s="3">
        <v>-0.7</v>
      </c>
      <c r="L12" s="3">
        <v>39</v>
      </c>
      <c r="M12" s="3">
        <f t="shared" si="1"/>
        <v>78</v>
      </c>
      <c r="N12" s="3">
        <v>-0.9</v>
      </c>
    </row>
    <row r="13" spans="1:14" x14ac:dyDescent="0.3">
      <c r="A13" s="3">
        <v>29</v>
      </c>
      <c r="B13" s="3">
        <f t="shared" si="0"/>
        <v>58</v>
      </c>
      <c r="C13" s="3">
        <v>-0.7</v>
      </c>
      <c r="L13" s="3">
        <v>40</v>
      </c>
      <c r="M13" s="3">
        <f t="shared" si="1"/>
        <v>80</v>
      </c>
      <c r="N13" s="3">
        <v>-0.9</v>
      </c>
    </row>
    <row r="14" spans="1:14" x14ac:dyDescent="0.3">
      <c r="A14" s="3">
        <v>30</v>
      </c>
      <c r="B14" s="3">
        <f t="shared" si="0"/>
        <v>60</v>
      </c>
      <c r="C14" s="3">
        <v>-0.7</v>
      </c>
      <c r="L14" s="3">
        <v>41</v>
      </c>
      <c r="M14" s="3">
        <f t="shared" si="1"/>
        <v>82</v>
      </c>
      <c r="N14" s="3">
        <v>-1</v>
      </c>
    </row>
    <row r="15" spans="1:14" x14ac:dyDescent="0.3">
      <c r="A15" s="3">
        <v>31</v>
      </c>
      <c r="B15" s="3">
        <f t="shared" si="0"/>
        <v>62</v>
      </c>
      <c r="C15" s="3">
        <v>-0.7</v>
      </c>
      <c r="L15" s="3">
        <v>42</v>
      </c>
      <c r="M15" s="3">
        <f t="shared" si="1"/>
        <v>84</v>
      </c>
      <c r="N15" s="3">
        <v>-0.8</v>
      </c>
    </row>
    <row r="16" spans="1:14" x14ac:dyDescent="0.3">
      <c r="A16" s="3">
        <v>32</v>
      </c>
      <c r="B16" s="3">
        <f t="shared" si="0"/>
        <v>64</v>
      </c>
      <c r="C16" s="3">
        <v>-0.7</v>
      </c>
      <c r="L16" s="3">
        <v>43</v>
      </c>
      <c r="M16" s="3">
        <f t="shared" si="1"/>
        <v>86</v>
      </c>
      <c r="N16" s="3">
        <v>-0.7</v>
      </c>
    </row>
    <row r="17" spans="1:14" x14ac:dyDescent="0.3">
      <c r="A17" s="3">
        <v>33</v>
      </c>
      <c r="B17" s="3">
        <f t="shared" si="0"/>
        <v>66</v>
      </c>
      <c r="C17" s="3">
        <v>-0.6</v>
      </c>
      <c r="L17" s="3">
        <v>44</v>
      </c>
      <c r="M17" s="3">
        <f t="shared" si="1"/>
        <v>88</v>
      </c>
      <c r="N17" s="3">
        <v>-0.5</v>
      </c>
    </row>
    <row r="18" spans="1:14" x14ac:dyDescent="0.3">
      <c r="A18" s="3">
        <v>34</v>
      </c>
      <c r="B18" s="3">
        <f t="shared" si="0"/>
        <v>68</v>
      </c>
      <c r="C18" s="3">
        <v>-0.5</v>
      </c>
      <c r="L18" s="3">
        <v>45</v>
      </c>
      <c r="M18" s="3">
        <f t="shared" si="1"/>
        <v>90</v>
      </c>
      <c r="N18" s="3">
        <v>-0.3</v>
      </c>
    </row>
    <row r="19" spans="1:14" x14ac:dyDescent="0.3">
      <c r="A19" s="3">
        <v>35</v>
      </c>
      <c r="B19" s="3">
        <f t="shared" si="0"/>
        <v>70</v>
      </c>
      <c r="C19" s="3">
        <v>-0.4</v>
      </c>
      <c r="L19" s="3">
        <v>46</v>
      </c>
      <c r="M19" s="3">
        <f t="shared" si="1"/>
        <v>92</v>
      </c>
      <c r="N19" s="3">
        <v>-0.3</v>
      </c>
    </row>
    <row r="20" spans="1:14" x14ac:dyDescent="0.3">
      <c r="A20" s="3">
        <v>36</v>
      </c>
      <c r="B20" s="3">
        <f t="shared" si="0"/>
        <v>72</v>
      </c>
      <c r="C20" s="3">
        <v>-0.4</v>
      </c>
      <c r="L20" s="3">
        <v>47</v>
      </c>
      <c r="M20" s="3">
        <f t="shared" si="1"/>
        <v>94</v>
      </c>
      <c r="N20" s="3">
        <v>-0.4</v>
      </c>
    </row>
    <row r="21" spans="1:14" x14ac:dyDescent="0.3">
      <c r="A21" s="3">
        <v>37</v>
      </c>
      <c r="B21" s="3">
        <f t="shared" si="0"/>
        <v>74</v>
      </c>
      <c r="C21" s="3">
        <v>-0.3</v>
      </c>
      <c r="L21" s="3">
        <v>48</v>
      </c>
      <c r="M21" s="3">
        <f>L21*2</f>
        <v>96</v>
      </c>
      <c r="N21" s="3">
        <v>-0.5</v>
      </c>
    </row>
    <row r="22" spans="1:14" x14ac:dyDescent="0.3">
      <c r="A22" s="3">
        <v>38</v>
      </c>
      <c r="B22" s="3">
        <f t="shared" si="0"/>
        <v>76</v>
      </c>
      <c r="C22" s="3">
        <v>-0.3</v>
      </c>
      <c r="L22" s="3">
        <v>49</v>
      </c>
      <c r="M22" s="3">
        <f>L22*2</f>
        <v>98</v>
      </c>
      <c r="N22" s="3">
        <v>-0.5</v>
      </c>
    </row>
    <row r="23" spans="1:14" x14ac:dyDescent="0.3">
      <c r="A23" s="3">
        <v>39</v>
      </c>
      <c r="B23" s="3">
        <f t="shared" si="0"/>
        <v>78</v>
      </c>
      <c r="C23" s="3">
        <v>-0.4</v>
      </c>
      <c r="L23" s="3">
        <v>50</v>
      </c>
      <c r="M23" s="3">
        <f>L23*2</f>
        <v>100</v>
      </c>
      <c r="N23" s="3">
        <v>-0.4</v>
      </c>
    </row>
    <row r="24" spans="1:14" x14ac:dyDescent="0.3">
      <c r="A24" s="3">
        <v>40</v>
      </c>
      <c r="B24" s="3">
        <f t="shared" si="0"/>
        <v>80</v>
      </c>
      <c r="C24" s="3">
        <v>-0.4</v>
      </c>
    </row>
    <row r="25" spans="1:14" x14ac:dyDescent="0.3">
      <c r="A25" s="3">
        <v>41</v>
      </c>
      <c r="B25" s="3">
        <f t="shared" si="0"/>
        <v>82</v>
      </c>
      <c r="C25" s="3">
        <v>-0.4</v>
      </c>
    </row>
    <row r="26" spans="1:14" x14ac:dyDescent="0.3">
      <c r="A26" s="3">
        <v>42</v>
      </c>
      <c r="B26" s="3">
        <f t="shared" si="0"/>
        <v>84</v>
      </c>
      <c r="C26" s="3">
        <v>-0.5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</vt:lpstr>
      <vt:lpstr>二</vt:lpstr>
      <vt:lpstr>三</vt:lpstr>
      <vt:lpstr>四</vt:lpstr>
      <vt:lpstr>五</vt:lpstr>
      <vt:lpstr>六</vt:lpstr>
      <vt:lpstr>七</vt:lpstr>
      <vt:lpstr>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2018-11-09T05:46:29Z</dcterms:created>
  <dcterms:modified xsi:type="dcterms:W3CDTF">2018-12-20T11:47:52Z</dcterms:modified>
</cp:coreProperties>
</file>