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u\Documents\Portfolio\"/>
    </mc:Choice>
  </mc:AlternateContent>
  <xr:revisionPtr revIDLastSave="0" documentId="13_ncr:1_{13C2EE76-CFFF-4CE8-9285-E0D24084CDD7}" xr6:coauthVersionLast="47" xr6:coauthVersionMax="47" xr10:uidLastSave="{00000000-0000-0000-0000-000000000000}"/>
  <bookViews>
    <workbookView xWindow="-120" yWindow="-120" windowWidth="29040" windowHeight="15840" activeTab="2" xr2:uid="{00000000-000D-0000-FFFF-FFFF00000000}"/>
  </bookViews>
  <sheets>
    <sheet name="Instructions" sheetId="6" r:id="rId1"/>
    <sheet name="Data" sheetId="20" r:id="rId2"/>
    <sheet name="Cashbook" sheetId="19" r:id="rId3"/>
    <sheet name="Notes" sheetId="22" r:id="rId4"/>
    <sheet name="DW Chart" sheetId="23" r:id="rId5"/>
    <sheet name="Description Chart" sheetId="24" r:id="rId6"/>
    <sheet name="Date Chart" sheetId="25" r:id="rId7"/>
  </sheets>
  <definedNames>
    <definedName name="Accounts">Cashbook!$A$5:$A$32</definedName>
    <definedName name="CBAccount">Transact[Account Number]</definedName>
    <definedName name="CBAmount">Transact[Amount]</definedName>
    <definedName name="CBDate">Transact[Transaction Date]</definedName>
    <definedName name="CBType">Transact[Type]</definedName>
    <definedName name="_xlnm.Print_Titles" localSheetId="2">Cashbook!$1:$4</definedName>
    <definedName name="_xlnm.Print_Titles" localSheetId="1">Data!$1:$4</definedName>
    <definedName name="_xlnm.Print_Titles" localSheetId="0">Instructions!$11:$11</definedName>
    <definedName name="Slicer_Account_Number">#N/A</definedName>
    <definedName name="Slicer_Description">#N/A</definedName>
  </definedNames>
  <calcPr calcId="191029"/>
  <pivotCaches>
    <pivotCache cacheId="1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31" i="19" l="1" a="1"/>
  <c r="R31" i="19" s="1"/>
  <c r="O37" i="19"/>
  <c r="O35" i="19"/>
  <c r="D35" i="19" a="1"/>
  <c r="D35" i="19" s="1"/>
  <c r="E35" i="19" a="1"/>
  <c r="E35" i="19" s="1"/>
  <c r="F35" i="19" a="1"/>
  <c r="F35" i="19" s="1"/>
  <c r="G35" i="19" a="1"/>
  <c r="G35" i="19"/>
  <c r="H35" i="19" a="1"/>
  <c r="H35" i="19" s="1"/>
  <c r="I35" i="19" a="1"/>
  <c r="I35" i="19" s="1"/>
  <c r="J35" i="19" a="1"/>
  <c r="J35" i="19" s="1"/>
  <c r="K35" i="19" a="1"/>
  <c r="K35" i="19" s="1"/>
  <c r="L35" i="19" a="1"/>
  <c r="L35" i="19" s="1"/>
  <c r="M35" i="19" a="1"/>
  <c r="M35" i="19" s="1"/>
  <c r="N35" i="19" a="1"/>
  <c r="N35" i="19" s="1"/>
  <c r="C35" i="19" a="1"/>
  <c r="C35" i="19" s="1"/>
  <c r="R27" i="19" a="1"/>
  <c r="R27" i="19" s="1"/>
  <c r="R26" i="19" a="1"/>
  <c r="R26" i="19" s="1"/>
  <c r="D5" i="19" a="1"/>
  <c r="D5" i="19" s="1"/>
  <c r="E5" i="19" a="1"/>
  <c r="E5" i="19" s="1"/>
  <c r="F5" i="19" a="1"/>
  <c r="F5" i="19" s="1"/>
  <c r="G5" i="19" a="1"/>
  <c r="G5" i="19"/>
  <c r="H5" i="19" a="1"/>
  <c r="H5" i="19"/>
  <c r="I5" i="19" a="1"/>
  <c r="I5" i="19"/>
  <c r="J5" i="19" a="1"/>
  <c r="J5" i="19" s="1"/>
  <c r="K5" i="19" a="1"/>
  <c r="K5" i="19" s="1"/>
  <c r="L5" i="19" a="1"/>
  <c r="L5" i="19"/>
  <c r="M5" i="19" a="1"/>
  <c r="M5" i="19" s="1"/>
  <c r="N5" i="19" a="1"/>
  <c r="N5" i="19" s="1"/>
  <c r="D6" i="19" a="1"/>
  <c r="D6" i="19" s="1"/>
  <c r="E6" i="19" a="1"/>
  <c r="E6" i="19" s="1"/>
  <c r="F6" i="19" a="1"/>
  <c r="F6" i="19"/>
  <c r="G6" i="19" a="1"/>
  <c r="G6" i="19"/>
  <c r="H6" i="19" a="1"/>
  <c r="H6" i="19"/>
  <c r="I6" i="19" a="1"/>
  <c r="I6" i="19"/>
  <c r="J6" i="19" a="1"/>
  <c r="J6" i="19" s="1"/>
  <c r="K6" i="19" a="1"/>
  <c r="K6" i="19" s="1"/>
  <c r="L6" i="19" a="1"/>
  <c r="L6" i="19" s="1"/>
  <c r="M6" i="19" a="1"/>
  <c r="M6" i="19" s="1"/>
  <c r="N6" i="19" a="1"/>
  <c r="N6" i="19" s="1"/>
  <c r="D7" i="19" a="1"/>
  <c r="D7" i="19" s="1"/>
  <c r="E7" i="19" a="1"/>
  <c r="E7" i="19" s="1"/>
  <c r="F7" i="19" a="1"/>
  <c r="F7" i="19" s="1"/>
  <c r="G7" i="19" a="1"/>
  <c r="G7" i="19" s="1"/>
  <c r="H7" i="19" a="1"/>
  <c r="H7" i="19"/>
  <c r="I7" i="19" a="1"/>
  <c r="I7" i="19" s="1"/>
  <c r="J7" i="19" a="1"/>
  <c r="J7" i="19" s="1"/>
  <c r="K7" i="19" a="1"/>
  <c r="K7" i="19" s="1"/>
  <c r="L7" i="19" a="1"/>
  <c r="L7" i="19" s="1"/>
  <c r="M7" i="19" a="1"/>
  <c r="M7" i="19" s="1"/>
  <c r="N7" i="19" a="1"/>
  <c r="N7" i="19" s="1"/>
  <c r="D8" i="19" a="1"/>
  <c r="D8" i="19"/>
  <c r="E8" i="19" a="1"/>
  <c r="E8" i="19"/>
  <c r="F8" i="19" a="1"/>
  <c r="F8" i="19" s="1"/>
  <c r="G8" i="19" a="1"/>
  <c r="G8" i="19"/>
  <c r="H8" i="19" a="1"/>
  <c r="H8" i="19" s="1"/>
  <c r="I8" i="19" a="1"/>
  <c r="I8" i="19" s="1"/>
  <c r="J8" i="19" a="1"/>
  <c r="J8" i="19" s="1"/>
  <c r="K8" i="19" a="1"/>
  <c r="K8" i="19"/>
  <c r="L8" i="19" a="1"/>
  <c r="L8" i="19"/>
  <c r="M8" i="19" a="1"/>
  <c r="M8" i="19"/>
  <c r="N8" i="19" a="1"/>
  <c r="N8" i="19"/>
  <c r="D9" i="19" a="1"/>
  <c r="D9" i="19"/>
  <c r="E9" i="19" a="1"/>
  <c r="E9" i="19" s="1"/>
  <c r="F9" i="19" a="1"/>
  <c r="F9" i="19" s="1"/>
  <c r="G9" i="19" a="1"/>
  <c r="G9" i="19" s="1"/>
  <c r="H9" i="19" a="1"/>
  <c r="H9" i="19" s="1"/>
  <c r="I9" i="19" a="1"/>
  <c r="I9" i="19"/>
  <c r="J9" i="19" a="1"/>
  <c r="J9" i="19"/>
  <c r="K9" i="19" a="1"/>
  <c r="K9" i="19"/>
  <c r="L9" i="19" a="1"/>
  <c r="L9" i="19"/>
  <c r="M9" i="19" a="1"/>
  <c r="M9" i="19" s="1"/>
  <c r="N9" i="19" a="1"/>
  <c r="N9" i="19" s="1"/>
  <c r="D10" i="19" a="1"/>
  <c r="D10" i="19" s="1"/>
  <c r="E10" i="19" a="1"/>
  <c r="E10" i="19" s="1"/>
  <c r="F10" i="19" a="1"/>
  <c r="F10" i="19" s="1"/>
  <c r="G10" i="19" a="1"/>
  <c r="G10" i="19" s="1"/>
  <c r="H10" i="19" a="1"/>
  <c r="H10" i="19" s="1"/>
  <c r="I10" i="19" a="1"/>
  <c r="I10" i="19"/>
  <c r="J10" i="19" a="1"/>
  <c r="J10" i="19"/>
  <c r="K10" i="19" a="1"/>
  <c r="K10" i="19"/>
  <c r="L10" i="19" a="1"/>
  <c r="L10" i="19"/>
  <c r="M10" i="19" a="1"/>
  <c r="M10" i="19" s="1"/>
  <c r="N10" i="19" a="1"/>
  <c r="N10" i="19" s="1"/>
  <c r="D11" i="19" a="1"/>
  <c r="D11" i="19" s="1"/>
  <c r="E11" i="19" a="1"/>
  <c r="E11" i="19"/>
  <c r="F11" i="19" a="1"/>
  <c r="F11" i="19" s="1"/>
  <c r="G11" i="19" a="1"/>
  <c r="G11" i="19" s="1"/>
  <c r="H11" i="19" a="1"/>
  <c r="H11" i="19" s="1"/>
  <c r="I11" i="19" a="1"/>
  <c r="I11" i="19"/>
  <c r="J11" i="19" a="1"/>
  <c r="J11" i="19"/>
  <c r="K11" i="19" a="1"/>
  <c r="K11" i="19"/>
  <c r="L11" i="19" a="1"/>
  <c r="L11" i="19" s="1"/>
  <c r="M11" i="19" a="1"/>
  <c r="M11" i="19" s="1"/>
  <c r="N11" i="19" a="1"/>
  <c r="N11" i="19" s="1"/>
  <c r="D12" i="19" a="1"/>
  <c r="D12" i="19" s="1"/>
  <c r="E12" i="19" a="1"/>
  <c r="E12" i="19" s="1"/>
  <c r="F12" i="19" a="1"/>
  <c r="F12" i="19"/>
  <c r="G12" i="19" a="1"/>
  <c r="G12" i="19"/>
  <c r="H12" i="19" a="1"/>
  <c r="H12" i="19"/>
  <c r="I12" i="19" a="1"/>
  <c r="I12" i="19" s="1"/>
  <c r="J12" i="19" a="1"/>
  <c r="J12" i="19" s="1"/>
  <c r="K12" i="19" a="1"/>
  <c r="K12" i="19" s="1"/>
  <c r="L12" i="19" a="1"/>
  <c r="L12" i="19" s="1"/>
  <c r="M12" i="19" a="1"/>
  <c r="M12" i="19"/>
  <c r="N12" i="19" a="1"/>
  <c r="N12" i="19"/>
  <c r="D13" i="19" a="1"/>
  <c r="D13" i="19"/>
  <c r="E13" i="19" a="1"/>
  <c r="E13" i="19"/>
  <c r="F13" i="19" a="1"/>
  <c r="F13" i="19"/>
  <c r="G13" i="19" a="1"/>
  <c r="G13" i="19" s="1"/>
  <c r="H13" i="19" a="1"/>
  <c r="H13" i="19" s="1"/>
  <c r="I13" i="19" a="1"/>
  <c r="I13" i="19" s="1"/>
  <c r="J13" i="19" a="1"/>
  <c r="J13" i="19" s="1"/>
  <c r="K13" i="19" a="1"/>
  <c r="K13" i="19" s="1"/>
  <c r="L13" i="19" a="1"/>
  <c r="L13" i="19"/>
  <c r="M13" i="19" a="1"/>
  <c r="M13" i="19"/>
  <c r="N13" i="19" a="1"/>
  <c r="N13" i="19"/>
  <c r="D14" i="19" a="1"/>
  <c r="D14" i="19"/>
  <c r="E14" i="19" a="1"/>
  <c r="E14" i="19" s="1"/>
  <c r="F14" i="19" a="1"/>
  <c r="F14" i="19" s="1"/>
  <c r="G14" i="19" a="1"/>
  <c r="G14" i="19" s="1"/>
  <c r="H14" i="19" a="1"/>
  <c r="H14" i="19" s="1"/>
  <c r="I14" i="19" a="1"/>
  <c r="I14" i="19"/>
  <c r="J14" i="19" a="1"/>
  <c r="J14" i="19" s="1"/>
  <c r="K14" i="19" a="1"/>
  <c r="K14" i="19" s="1"/>
  <c r="L14" i="19" a="1"/>
  <c r="L14" i="19"/>
  <c r="M14" i="19" a="1"/>
  <c r="M14" i="19"/>
  <c r="N14" i="19" a="1"/>
  <c r="N14" i="19"/>
  <c r="D15" i="19" a="1"/>
  <c r="D15" i="19" s="1"/>
  <c r="E15" i="19" a="1"/>
  <c r="E15" i="19" s="1"/>
  <c r="F15" i="19" a="1"/>
  <c r="F15" i="19" s="1"/>
  <c r="G15" i="19" a="1"/>
  <c r="G15" i="19" s="1"/>
  <c r="H15" i="19" a="1"/>
  <c r="H15" i="19" s="1"/>
  <c r="I15" i="19" a="1"/>
  <c r="I15" i="19"/>
  <c r="J15" i="19" a="1"/>
  <c r="J15" i="19"/>
  <c r="K15" i="19" a="1"/>
  <c r="K15" i="19"/>
  <c r="L15" i="19" a="1"/>
  <c r="L15" i="19" s="1"/>
  <c r="M15" i="19" a="1"/>
  <c r="M15" i="19" s="1"/>
  <c r="N15" i="19" a="1"/>
  <c r="N15" i="19" s="1"/>
  <c r="D16" i="19" a="1"/>
  <c r="D16" i="19" s="1"/>
  <c r="E16" i="19" a="1"/>
  <c r="E16" i="19"/>
  <c r="F16" i="19" a="1"/>
  <c r="F16" i="19"/>
  <c r="G16" i="19" a="1"/>
  <c r="G16" i="19" s="1"/>
  <c r="H16" i="19" a="1"/>
  <c r="H16" i="19" s="1"/>
  <c r="I16" i="19" a="1"/>
  <c r="I16" i="19"/>
  <c r="J16" i="19" a="1"/>
  <c r="J16" i="19"/>
  <c r="K16" i="19" a="1"/>
  <c r="K16" i="19"/>
  <c r="L16" i="19" a="1"/>
  <c r="L16" i="19" s="1"/>
  <c r="M16" i="19" a="1"/>
  <c r="M16" i="19" s="1"/>
  <c r="N16" i="19" a="1"/>
  <c r="N16" i="19" s="1"/>
  <c r="D17" i="19" a="1"/>
  <c r="D17" i="19" s="1"/>
  <c r="E17" i="19" a="1"/>
  <c r="E17" i="19"/>
  <c r="F17" i="19" a="1"/>
  <c r="F17" i="19"/>
  <c r="G17" i="19" a="1"/>
  <c r="G17" i="19" s="1"/>
  <c r="H17" i="19" a="1"/>
  <c r="H17" i="19"/>
  <c r="I17" i="19" a="1"/>
  <c r="I17" i="19"/>
  <c r="J17" i="19" a="1"/>
  <c r="J17" i="19" s="1"/>
  <c r="K17" i="19" a="1"/>
  <c r="K17" i="19" s="1"/>
  <c r="L17" i="19" a="1"/>
  <c r="L17" i="19" s="1"/>
  <c r="M17" i="19" a="1"/>
  <c r="M17" i="19"/>
  <c r="N17" i="19" a="1"/>
  <c r="N17" i="19" s="1"/>
  <c r="D18" i="19" a="1"/>
  <c r="D18" i="19"/>
  <c r="E18" i="19" a="1"/>
  <c r="E18" i="19" s="1"/>
  <c r="F18" i="19" a="1"/>
  <c r="F18" i="19"/>
  <c r="G18" i="19" a="1"/>
  <c r="G18" i="19"/>
  <c r="H18" i="19" a="1"/>
  <c r="H18" i="19" s="1"/>
  <c r="I18" i="19" a="1"/>
  <c r="I18" i="19" s="1"/>
  <c r="J18" i="19" a="1"/>
  <c r="J18" i="19" s="1"/>
  <c r="K18" i="19" a="1"/>
  <c r="K18" i="19"/>
  <c r="L18" i="19" a="1"/>
  <c r="L18" i="19"/>
  <c r="M18" i="19" a="1"/>
  <c r="M18" i="19" s="1"/>
  <c r="N18" i="19" a="1"/>
  <c r="N18" i="19" s="1"/>
  <c r="D19" i="19" a="1"/>
  <c r="D19" i="19"/>
  <c r="E19" i="19" a="1"/>
  <c r="E19" i="19"/>
  <c r="F19" i="19" a="1"/>
  <c r="F19" i="19" s="1"/>
  <c r="G19" i="19" a="1"/>
  <c r="G19" i="19" s="1"/>
  <c r="H19" i="19" a="1"/>
  <c r="H19" i="19" s="1"/>
  <c r="I19" i="19" a="1"/>
  <c r="I19" i="19"/>
  <c r="J19" i="19" a="1"/>
  <c r="J19" i="19" s="1"/>
  <c r="K19" i="19" a="1"/>
  <c r="K19" i="19" s="1"/>
  <c r="L19" i="19" a="1"/>
  <c r="L19" i="19" s="1"/>
  <c r="M19" i="19" a="1"/>
  <c r="M19" i="19"/>
  <c r="N19" i="19" a="1"/>
  <c r="N19" i="19"/>
  <c r="D20" i="19" a="1"/>
  <c r="D20" i="19" s="1"/>
  <c r="E20" i="19" a="1"/>
  <c r="E20" i="19" s="1"/>
  <c r="F20" i="19" a="1"/>
  <c r="F20" i="19" s="1"/>
  <c r="G20" i="19" a="1"/>
  <c r="G20" i="19"/>
  <c r="H20" i="19" a="1"/>
  <c r="H20" i="19"/>
  <c r="I20" i="19" a="1"/>
  <c r="I20" i="19"/>
  <c r="J20" i="19" a="1"/>
  <c r="J20" i="19" s="1"/>
  <c r="K20" i="19" a="1"/>
  <c r="K20" i="19"/>
  <c r="L20" i="19" a="1"/>
  <c r="L20" i="19" s="1"/>
  <c r="M20" i="19" a="1"/>
  <c r="M20" i="19" s="1"/>
  <c r="N20" i="19" a="1"/>
  <c r="N20" i="19" s="1"/>
  <c r="D21" i="19" a="1"/>
  <c r="D21" i="19" s="1"/>
  <c r="E21" i="19" a="1"/>
  <c r="E21" i="19"/>
  <c r="F21" i="19" a="1"/>
  <c r="F21" i="19" s="1"/>
  <c r="G21" i="19" a="1"/>
  <c r="G21" i="19"/>
  <c r="H21" i="19" a="1"/>
  <c r="H21" i="19"/>
  <c r="I21" i="19" a="1"/>
  <c r="I21" i="19"/>
  <c r="J21" i="19" a="1"/>
  <c r="J21" i="19"/>
  <c r="K21" i="19" a="1"/>
  <c r="K21" i="19" s="1"/>
  <c r="L21" i="19" a="1"/>
  <c r="L21" i="19" s="1"/>
  <c r="M21" i="19" a="1"/>
  <c r="M21" i="19" s="1"/>
  <c r="N21" i="19" a="1"/>
  <c r="N21" i="19" s="1"/>
  <c r="D22" i="19" a="1"/>
  <c r="D22" i="19"/>
  <c r="E22" i="19" a="1"/>
  <c r="E22" i="19"/>
  <c r="F22" i="19" a="1"/>
  <c r="F22" i="19" s="1"/>
  <c r="G22" i="19" a="1"/>
  <c r="G22" i="19"/>
  <c r="H22" i="19" a="1"/>
  <c r="H22" i="19"/>
  <c r="I22" i="19" a="1"/>
  <c r="I22" i="19"/>
  <c r="J22" i="19" a="1"/>
  <c r="J22" i="19" s="1"/>
  <c r="K22" i="19" a="1"/>
  <c r="K22" i="19" s="1"/>
  <c r="L22" i="19" a="1"/>
  <c r="L22" i="19" s="1"/>
  <c r="M22" i="19" a="1"/>
  <c r="M22" i="19" s="1"/>
  <c r="N22" i="19" a="1"/>
  <c r="N22" i="19" s="1"/>
  <c r="D23" i="19" a="1"/>
  <c r="D23" i="19" s="1"/>
  <c r="E23" i="19" a="1"/>
  <c r="E23" i="19"/>
  <c r="F23" i="19" a="1"/>
  <c r="F23" i="19" s="1"/>
  <c r="G23" i="19" a="1"/>
  <c r="G23" i="19" s="1"/>
  <c r="H23" i="19" a="1"/>
  <c r="H23" i="19" s="1"/>
  <c r="I23" i="19" a="1"/>
  <c r="I23" i="19" s="1"/>
  <c r="J23" i="19" a="1"/>
  <c r="J23" i="19" s="1"/>
  <c r="K23" i="19" a="1"/>
  <c r="K23" i="19"/>
  <c r="L23" i="19" a="1"/>
  <c r="L23" i="19"/>
  <c r="M23" i="19" a="1"/>
  <c r="M23" i="19"/>
  <c r="N23" i="19" a="1"/>
  <c r="N23" i="19"/>
  <c r="D24" i="19" a="1"/>
  <c r="D24" i="19"/>
  <c r="E24" i="19" a="1"/>
  <c r="E24" i="19"/>
  <c r="F24" i="19" a="1"/>
  <c r="F24" i="19" s="1"/>
  <c r="G24" i="19" a="1"/>
  <c r="G24" i="19" s="1"/>
  <c r="H24" i="19" a="1"/>
  <c r="H24" i="19" s="1"/>
  <c r="I24" i="19" a="1"/>
  <c r="I24" i="19" s="1"/>
  <c r="J24" i="19" a="1"/>
  <c r="J24" i="19"/>
  <c r="K24" i="19" a="1"/>
  <c r="K24" i="19"/>
  <c r="L24" i="19" a="1"/>
  <c r="L24" i="19"/>
  <c r="M24" i="19" a="1"/>
  <c r="M24" i="19"/>
  <c r="N24" i="19" a="1"/>
  <c r="N24" i="19" s="1"/>
  <c r="D25" i="19" a="1"/>
  <c r="D25" i="19" s="1"/>
  <c r="E25" i="19" a="1"/>
  <c r="E25" i="19" s="1"/>
  <c r="F25" i="19" a="1"/>
  <c r="F25" i="19" s="1"/>
  <c r="G25" i="19" a="1"/>
  <c r="G25" i="19"/>
  <c r="H25" i="19" a="1"/>
  <c r="H25" i="19"/>
  <c r="I25" i="19" a="1"/>
  <c r="I25" i="19" s="1"/>
  <c r="J25" i="19" a="1"/>
  <c r="J25" i="19" s="1"/>
  <c r="K25" i="19" a="1"/>
  <c r="K25" i="19"/>
  <c r="L25" i="19" a="1"/>
  <c r="L25" i="19" s="1"/>
  <c r="M25" i="19" a="1"/>
  <c r="M25" i="19"/>
  <c r="N25" i="19" a="1"/>
  <c r="N25" i="19" s="1"/>
  <c r="D26" i="19" a="1"/>
  <c r="D26" i="19" s="1"/>
  <c r="E26" i="19" a="1"/>
  <c r="E26" i="19"/>
  <c r="F26" i="19" a="1"/>
  <c r="F26" i="19"/>
  <c r="G26" i="19" a="1"/>
  <c r="G26" i="19"/>
  <c r="H26" i="19" a="1"/>
  <c r="H26" i="19"/>
  <c r="I26" i="19" a="1"/>
  <c r="I26" i="19" s="1"/>
  <c r="J26" i="19" a="1"/>
  <c r="J26" i="19" s="1"/>
  <c r="K26" i="19" a="1"/>
  <c r="K26" i="19"/>
  <c r="L26" i="19" a="1"/>
  <c r="L26" i="19" s="1"/>
  <c r="M26" i="19" a="1"/>
  <c r="M26" i="19" s="1"/>
  <c r="N26" i="19" a="1"/>
  <c r="N26" i="19" s="1"/>
  <c r="D27" i="19" a="1"/>
  <c r="D27" i="19"/>
  <c r="E27" i="19" a="1"/>
  <c r="E27" i="19" s="1"/>
  <c r="F27" i="19" a="1"/>
  <c r="F27" i="19" s="1"/>
  <c r="G27" i="19" a="1"/>
  <c r="G27" i="19"/>
  <c r="H27" i="19" a="1"/>
  <c r="H27" i="19"/>
  <c r="I27" i="19" a="1"/>
  <c r="I27" i="19"/>
  <c r="J27" i="19" a="1"/>
  <c r="J27" i="19" s="1"/>
  <c r="K27" i="19" a="1"/>
  <c r="K27" i="19" s="1"/>
  <c r="L27" i="19" a="1"/>
  <c r="L27" i="19" s="1"/>
  <c r="M27" i="19" a="1"/>
  <c r="M27" i="19" s="1"/>
  <c r="N27" i="19" a="1"/>
  <c r="N27" i="19"/>
  <c r="D28" i="19" a="1"/>
  <c r="D28" i="19"/>
  <c r="E28" i="19" a="1"/>
  <c r="E28" i="19" s="1"/>
  <c r="F28" i="19" a="1"/>
  <c r="F28" i="19" s="1"/>
  <c r="G28" i="19" a="1"/>
  <c r="G28" i="19" s="1"/>
  <c r="H28" i="19" a="1"/>
  <c r="H28" i="19" s="1"/>
  <c r="I28" i="19" a="1"/>
  <c r="I28" i="19" s="1"/>
  <c r="J28" i="19" a="1"/>
  <c r="J28" i="19" s="1"/>
  <c r="K28" i="19" a="1"/>
  <c r="K28" i="19"/>
  <c r="L28" i="19" a="1"/>
  <c r="L28" i="19" s="1"/>
  <c r="M28" i="19" a="1"/>
  <c r="M28" i="19"/>
  <c r="N28" i="19" a="1"/>
  <c r="N28" i="19" s="1"/>
  <c r="D29" i="19" a="1"/>
  <c r="D29" i="19"/>
  <c r="E29" i="19" a="1"/>
  <c r="E29" i="19" s="1"/>
  <c r="F29" i="19" a="1"/>
  <c r="F29" i="19" s="1"/>
  <c r="G29" i="19" a="1"/>
  <c r="G29" i="19" s="1"/>
  <c r="H29" i="19" a="1"/>
  <c r="H29" i="19" s="1"/>
  <c r="I29" i="19" a="1"/>
  <c r="I29" i="19" s="1"/>
  <c r="J29" i="19" a="1"/>
  <c r="J29" i="19" s="1"/>
  <c r="K29" i="19" a="1"/>
  <c r="K29" i="19" s="1"/>
  <c r="L29" i="19" a="1"/>
  <c r="L29" i="19"/>
  <c r="M29" i="19" a="1"/>
  <c r="M29" i="19"/>
  <c r="N29" i="19" a="1"/>
  <c r="N29" i="19" s="1"/>
  <c r="D30" i="19" a="1"/>
  <c r="D30" i="19" s="1"/>
  <c r="E30" i="19" a="1"/>
  <c r="E30" i="19" s="1"/>
  <c r="F30" i="19" a="1"/>
  <c r="F30" i="19" s="1"/>
  <c r="G30" i="19" a="1"/>
  <c r="G30" i="19"/>
  <c r="H30" i="19" a="1"/>
  <c r="H30" i="19"/>
  <c r="I30" i="19" a="1"/>
  <c r="I30" i="19" s="1"/>
  <c r="J30" i="19" a="1"/>
  <c r="J30" i="19" s="1"/>
  <c r="K30" i="19" a="1"/>
  <c r="K30" i="19" s="1"/>
  <c r="L30" i="19" a="1"/>
  <c r="L30" i="19" s="1"/>
  <c r="M30" i="19" a="1"/>
  <c r="M30" i="19" s="1"/>
  <c r="N30" i="19" a="1"/>
  <c r="N30" i="19" s="1"/>
  <c r="D31" i="19" a="1"/>
  <c r="D31" i="19" s="1"/>
  <c r="E31" i="19" a="1"/>
  <c r="E31" i="19"/>
  <c r="F31" i="19" a="1"/>
  <c r="F31" i="19" s="1"/>
  <c r="G31" i="19" a="1"/>
  <c r="G31" i="19" s="1"/>
  <c r="H31" i="19" a="1"/>
  <c r="H31" i="19" s="1"/>
  <c r="I31" i="19" a="1"/>
  <c r="I31" i="19" s="1"/>
  <c r="J31" i="19" a="1"/>
  <c r="J31" i="19"/>
  <c r="K31" i="19" a="1"/>
  <c r="K31" i="19" s="1"/>
  <c r="L31" i="19" a="1"/>
  <c r="L31" i="19" s="1"/>
  <c r="M31" i="19" a="1"/>
  <c r="M31" i="19" s="1"/>
  <c r="N31" i="19" a="1"/>
  <c r="N31" i="19" s="1"/>
  <c r="D32" i="19" a="1"/>
  <c r="D32" i="19" s="1"/>
  <c r="E32" i="19" a="1"/>
  <c r="E32" i="19" s="1"/>
  <c r="F32" i="19" a="1"/>
  <c r="F32" i="19" s="1"/>
  <c r="G32" i="19" a="1"/>
  <c r="G32" i="19" s="1"/>
  <c r="H32" i="19" a="1"/>
  <c r="H32" i="19" s="1"/>
  <c r="I32" i="19" a="1"/>
  <c r="I32" i="19" s="1"/>
  <c r="J32" i="19" a="1"/>
  <c r="J32" i="19" s="1"/>
  <c r="K32" i="19" a="1"/>
  <c r="K32" i="19" s="1"/>
  <c r="L32" i="19" a="1"/>
  <c r="L32" i="19" s="1"/>
  <c r="M32" i="19" a="1"/>
  <c r="M32" i="19" s="1"/>
  <c r="N32" i="19" a="1"/>
  <c r="N32" i="19" s="1"/>
  <c r="C6" i="19" a="1"/>
  <c r="C6" i="19" s="1"/>
  <c r="C7" i="19" a="1"/>
  <c r="C7" i="19"/>
  <c r="C8" i="19" a="1"/>
  <c r="C8" i="19"/>
  <c r="C9" i="19" a="1"/>
  <c r="C9" i="19"/>
  <c r="C10" i="19" a="1"/>
  <c r="C10" i="19"/>
  <c r="C11" i="19" a="1"/>
  <c r="C11" i="19" s="1"/>
  <c r="C12" i="19" a="1"/>
  <c r="C12" i="19" s="1"/>
  <c r="C13" i="19" a="1"/>
  <c r="C13" i="19" s="1"/>
  <c r="C14" i="19" a="1"/>
  <c r="C14" i="19" s="1"/>
  <c r="C15" i="19" a="1"/>
  <c r="C15" i="19" s="1"/>
  <c r="C16" i="19" a="1"/>
  <c r="C16" i="19" s="1"/>
  <c r="C17" i="19" a="1"/>
  <c r="C17" i="19" s="1"/>
  <c r="C18" i="19" a="1"/>
  <c r="C18" i="19"/>
  <c r="C19" i="19" a="1"/>
  <c r="C19" i="19"/>
  <c r="C20" i="19" a="1"/>
  <c r="C20" i="19"/>
  <c r="C21" i="19" a="1"/>
  <c r="C21" i="19"/>
  <c r="C22" i="19" a="1"/>
  <c r="C22" i="19"/>
  <c r="C23" i="19" a="1"/>
  <c r="C23" i="19" s="1"/>
  <c r="C24" i="19" a="1"/>
  <c r="C24" i="19" s="1"/>
  <c r="O24" i="19" s="1"/>
  <c r="C25" i="19" a="1"/>
  <c r="C25" i="19" s="1"/>
  <c r="C26" i="19" a="1"/>
  <c r="C26" i="19" s="1"/>
  <c r="C27" i="19" a="1"/>
  <c r="C27" i="19"/>
  <c r="C28" i="19" a="1"/>
  <c r="C28" i="19" s="1"/>
  <c r="C29" i="19" a="1"/>
  <c r="C29" i="19" s="1"/>
  <c r="C30" i="19" a="1"/>
  <c r="C30" i="19" s="1"/>
  <c r="C31" i="19" a="1"/>
  <c r="C31" i="19" s="1"/>
  <c r="C32" i="19" a="1"/>
  <c r="C32" i="19" s="1"/>
  <c r="C5" i="19" a="1"/>
  <c r="C5" i="19" s="1"/>
  <c r="R29" i="19" l="1"/>
  <c r="R33" i="19" s="1"/>
  <c r="D33" i="19"/>
  <c r="D37" i="19" s="1"/>
  <c r="O31" i="19"/>
  <c r="O8" i="19"/>
  <c r="O14" i="19"/>
  <c r="O20" i="19"/>
  <c r="O26" i="19"/>
  <c r="O5" i="19"/>
  <c r="O18" i="19"/>
  <c r="O17" i="19"/>
  <c r="G33" i="19"/>
  <c r="G37" i="19" s="1"/>
  <c r="L33" i="19"/>
  <c r="L37" i="19" s="1"/>
  <c r="O6" i="19"/>
  <c r="O15" i="19"/>
  <c r="O25" i="19"/>
  <c r="O27" i="19"/>
  <c r="N33" i="19"/>
  <c r="O28" i="19"/>
  <c r="O23" i="19"/>
  <c r="M33" i="19"/>
  <c r="M37" i="19" s="1"/>
  <c r="O11" i="19"/>
  <c r="O32" i="19"/>
  <c r="O29" i="19"/>
  <c r="C33" i="19"/>
  <c r="C37" i="19" s="1"/>
  <c r="O12" i="19"/>
  <c r="O30" i="19"/>
  <c r="K33" i="19"/>
  <c r="K37" i="19" s="1"/>
  <c r="O9" i="19"/>
  <c r="O21" i="19"/>
  <c r="O13" i="19"/>
  <c r="J33" i="19"/>
  <c r="J37" i="19" s="1"/>
  <c r="F33" i="19"/>
  <c r="F37" i="19" s="1"/>
  <c r="O22" i="19"/>
  <c r="O16" i="19"/>
  <c r="H33" i="19"/>
  <c r="H37" i="19" s="1"/>
  <c r="E33" i="19"/>
  <c r="E37" i="19" s="1"/>
  <c r="I33" i="19"/>
  <c r="I37" i="19" s="1"/>
  <c r="O7" i="19"/>
  <c r="O19" i="19"/>
  <c r="O10" i="19"/>
  <c r="N37" i="19" l="1"/>
  <c r="O33" i="1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<sst xmlns="http://schemas.openxmlformats.org/spreadsheetml/2006/main" count="1016" uniqueCount="318">
  <si>
    <t>Instructions</t>
  </si>
  <si>
    <t>Step</t>
  </si>
  <si>
    <t>Task</t>
  </si>
  <si>
    <t>Tutorial</t>
  </si>
  <si>
    <t>Our practical Excel exercises are much more than just exercises! We design our exercises in such a way that they provide the user with a mapping of the Excel features that can be used in order to complete the appropriate task in the most efficient manner possible. We also reference each step in each exercise to the appropriate tutorial that needs to be studied in order to be able to complete the step.</t>
  </si>
  <si>
    <t>The solutions to our comprehensive exercises are only available to customers who have purchased either a full or training membership. If you have not purchased a membership, we unfortunately cannot provide you with any of the solutions or assist you with any of the steps that are included in the appropriate exercise.</t>
  </si>
  <si>
    <t>Start the exercise by saving the workbook on your system, then complete step number 1 and each subsequent step in the order as listed on this sheet before comparing your workbook to the solution that we have provided.</t>
  </si>
  <si>
    <t>Versions: Excel 2010 &amp; Excel 2007</t>
  </si>
  <si>
    <t>Description</t>
  </si>
  <si>
    <t>IS-100</t>
  </si>
  <si>
    <t>Example Limited</t>
  </si>
  <si>
    <t>BS-100</t>
  </si>
  <si>
    <t>Fixed Assets</t>
  </si>
  <si>
    <t>BS-200</t>
  </si>
  <si>
    <t>Investments</t>
  </si>
  <si>
    <t>BS-700</t>
  </si>
  <si>
    <t>Long Term Liabilities</t>
  </si>
  <si>
    <t>BS-800</t>
  </si>
  <si>
    <t>Share Capital</t>
  </si>
  <si>
    <t>IS-200</t>
  </si>
  <si>
    <t>Other Income</t>
  </si>
  <si>
    <t>IS-305</t>
  </si>
  <si>
    <t>Accounting Fees</t>
  </si>
  <si>
    <t>IS-310</t>
  </si>
  <si>
    <t>Advertising &amp; Marketing</t>
  </si>
  <si>
    <t>IS-315</t>
  </si>
  <si>
    <t>Bank Charges</t>
  </si>
  <si>
    <t>IS-320</t>
  </si>
  <si>
    <t>Commission</t>
  </si>
  <si>
    <t>IS-325</t>
  </si>
  <si>
    <t>Computer Expenses</t>
  </si>
  <si>
    <t>IS-330</t>
  </si>
  <si>
    <t>Consumables &amp; Cleaning</t>
  </si>
  <si>
    <t>IS-335</t>
  </si>
  <si>
    <t>Entertainment</t>
  </si>
  <si>
    <t>IS-340</t>
  </si>
  <si>
    <t>Insurance</t>
  </si>
  <si>
    <t>IS-345</t>
  </si>
  <si>
    <t>Office Expenses</t>
  </si>
  <si>
    <t>IS-350</t>
  </si>
  <si>
    <t>Office Rent</t>
  </si>
  <si>
    <t>IS-355</t>
  </si>
  <si>
    <t>Postage</t>
  </si>
  <si>
    <t>IS-360</t>
  </si>
  <si>
    <t>Professional &amp; Legal Fees</t>
  </si>
  <si>
    <t>IS-365</t>
  </si>
  <si>
    <t>Salaries &amp; Wages</t>
  </si>
  <si>
    <t>IS-370</t>
  </si>
  <si>
    <t>Stationery</t>
  </si>
  <si>
    <t>IS-375</t>
  </si>
  <si>
    <t>Subscriptions &amp; Memberships</t>
  </si>
  <si>
    <t>IS-380</t>
  </si>
  <si>
    <t>Telephone &amp; Internet</t>
  </si>
  <si>
    <t>IS-385</t>
  </si>
  <si>
    <t>Training</t>
  </si>
  <si>
    <t>IS-390</t>
  </si>
  <si>
    <t>Travelling &amp; Accommodation</t>
  </si>
  <si>
    <t>IS-395</t>
  </si>
  <si>
    <t>Utilities</t>
  </si>
  <si>
    <t>IS-500</t>
  </si>
  <si>
    <t>Interest Paid</t>
  </si>
  <si>
    <t>IS-600</t>
  </si>
  <si>
    <t>Taxation</t>
  </si>
  <si>
    <t>IS-700</t>
  </si>
  <si>
    <t>Other Expenses</t>
  </si>
  <si>
    <t>Using Named Ranges : Define Named Ranges</t>
  </si>
  <si>
    <t>Cashbook Transactions</t>
  </si>
  <si>
    <t>Transaction Date</t>
  </si>
  <si>
    <t>Type</t>
  </si>
  <si>
    <t>Customer / Supplier</t>
  </si>
  <si>
    <t>Reference</t>
  </si>
  <si>
    <t>Account Number</t>
  </si>
  <si>
    <t>D</t>
  </si>
  <si>
    <t>Opening</t>
  </si>
  <si>
    <t>O/B</t>
  </si>
  <si>
    <t>Opening Bank Statement Balance</t>
  </si>
  <si>
    <t>W</t>
  </si>
  <si>
    <t>XY Solutions</t>
  </si>
  <si>
    <t>Invoice EXP09</t>
  </si>
  <si>
    <t>Internet Service Provider</t>
  </si>
  <si>
    <t>Hollard</t>
  </si>
  <si>
    <t>Debit Order</t>
  </si>
  <si>
    <t>WS Wholesale</t>
  </si>
  <si>
    <t>INV0052</t>
  </si>
  <si>
    <t>Consulting Services</t>
  </si>
  <si>
    <t>Bank Statement</t>
  </si>
  <si>
    <t>Service Fees</t>
  </si>
  <si>
    <t>Payroll</t>
  </si>
  <si>
    <t>Salaries</t>
  </si>
  <si>
    <t>PR Properties</t>
  </si>
  <si>
    <t>Rent</t>
  </si>
  <si>
    <t>SQ Financial Services</t>
  </si>
  <si>
    <t>Interest paid</t>
  </si>
  <si>
    <t>Invoice EXP10</t>
  </si>
  <si>
    <t>IAS Accountants</t>
  </si>
  <si>
    <t>Invoice</t>
  </si>
  <si>
    <t>Bookkeeping</t>
  </si>
  <si>
    <t>Waltons</t>
  </si>
  <si>
    <t>Paper</t>
  </si>
  <si>
    <t>GP Accountants</t>
  </si>
  <si>
    <t>INV0054</t>
  </si>
  <si>
    <t>TRF Solutions</t>
  </si>
  <si>
    <t>INV0053</t>
  </si>
  <si>
    <t>WC Financial Advisors</t>
  </si>
  <si>
    <t>INV0056</t>
  </si>
  <si>
    <t>Taxation Services</t>
  </si>
  <si>
    <t>Accounting Services</t>
  </si>
  <si>
    <t>Invoice EXP11</t>
  </si>
  <si>
    <t>ABC Limited</t>
  </si>
  <si>
    <t>INV0055</t>
  </si>
  <si>
    <t>PQW Parking</t>
  </si>
  <si>
    <t>TR5674</t>
  </si>
  <si>
    <t>Parking</t>
  </si>
  <si>
    <t>LS Retail</t>
  </si>
  <si>
    <t>X9987</t>
  </si>
  <si>
    <t>Commission Received</t>
  </si>
  <si>
    <t>Invoice EXP12</t>
  </si>
  <si>
    <t>Statement</t>
  </si>
  <si>
    <t>Loan Received</t>
  </si>
  <si>
    <t>XX Building Supplies</t>
  </si>
  <si>
    <t>INV0057</t>
  </si>
  <si>
    <t>Finance Week</t>
  </si>
  <si>
    <t>Annual Subscription</t>
  </si>
  <si>
    <t>XR Supplies</t>
  </si>
  <si>
    <t>Computer equipment</t>
  </si>
  <si>
    <t>Capital repayment</t>
  </si>
  <si>
    <t>INV0058</t>
  </si>
  <si>
    <t>WW Retail</t>
  </si>
  <si>
    <t>INV0059</t>
  </si>
  <si>
    <t>Invoice EXP13</t>
  </si>
  <si>
    <t>TR5982</t>
  </si>
  <si>
    <t>SPAR</t>
  </si>
  <si>
    <t>IN1123</t>
  </si>
  <si>
    <t>Consumables</t>
  </si>
  <si>
    <t>DF Manufacturing</t>
  </si>
  <si>
    <t>INV0060</t>
  </si>
  <si>
    <t>INV0062</t>
  </si>
  <si>
    <t>Invoice EXP14</t>
  </si>
  <si>
    <t>Digicom</t>
  </si>
  <si>
    <t>INV0061</t>
  </si>
  <si>
    <t>MM Brokers</t>
  </si>
  <si>
    <t>O/B S77782</t>
  </si>
  <si>
    <t>Investment in Shares</t>
  </si>
  <si>
    <t>TR6290</t>
  </si>
  <si>
    <t>Invoice EXP15</t>
  </si>
  <si>
    <t>FS Financial Services</t>
  </si>
  <si>
    <t>INV0063</t>
  </si>
  <si>
    <t>RT Office Supplies</t>
  </si>
  <si>
    <t>T2518536</t>
  </si>
  <si>
    <t>Office chair</t>
  </si>
  <si>
    <t>PTY Consultants</t>
  </si>
  <si>
    <t>INV0064</t>
  </si>
  <si>
    <t>Town Council</t>
  </si>
  <si>
    <t>Rates</t>
  </si>
  <si>
    <t>Invoice EXP16</t>
  </si>
  <si>
    <t>IN1145</t>
  </si>
  <si>
    <t>IT Solutions</t>
  </si>
  <si>
    <t>INV0065</t>
  </si>
  <si>
    <t>TR6598</t>
  </si>
  <si>
    <t>INV0066</t>
  </si>
  <si>
    <t>Invoice EXP17</t>
  </si>
  <si>
    <t>GF Training</t>
  </si>
  <si>
    <t>Course</t>
  </si>
  <si>
    <t>INV0067</t>
  </si>
  <si>
    <t>Secretarial Services</t>
  </si>
  <si>
    <t>Economist</t>
  </si>
  <si>
    <t>628054</t>
  </si>
  <si>
    <t>Subscription</t>
  </si>
  <si>
    <t>CC Supplies</t>
  </si>
  <si>
    <t>INV0068</t>
  </si>
  <si>
    <t>Invoice EXP18</t>
  </si>
  <si>
    <t>INV0069</t>
  </si>
  <si>
    <t>TR6906</t>
  </si>
  <si>
    <t>IN1149</t>
  </si>
  <si>
    <t>INV0070</t>
  </si>
  <si>
    <t>Invoice EXP19</t>
  </si>
  <si>
    <t>EC Estate Agents</t>
  </si>
  <si>
    <t>INV0071</t>
  </si>
  <si>
    <t>O/B INV0051</t>
  </si>
  <si>
    <t>The Paint Shop</t>
  </si>
  <si>
    <t>INV0072</t>
  </si>
  <si>
    <t>INV0074</t>
  </si>
  <si>
    <t>Qantas</t>
  </si>
  <si>
    <t>SA8234</t>
  </si>
  <si>
    <t>Travel</t>
  </si>
  <si>
    <t>INV0073</t>
  </si>
  <si>
    <t>Invoice EXP20</t>
  </si>
  <si>
    <t>IN1156</t>
  </si>
  <si>
    <t>INV0075</t>
  </si>
  <si>
    <t>Invoice EXP21</t>
  </si>
  <si>
    <t>Monthly Cashbook</t>
  </si>
  <si>
    <t>Acc No</t>
  </si>
  <si>
    <t>Account Description</t>
  </si>
  <si>
    <t>Total</t>
  </si>
  <si>
    <t>Income from Services</t>
  </si>
  <si>
    <t>Cashbook Total</t>
  </si>
  <si>
    <t>Opening Balance</t>
  </si>
  <si>
    <t>Closing Balance</t>
  </si>
  <si>
    <t>Amount</t>
  </si>
  <si>
    <t>Open the Data sheet - we've created this sheet to enable users to record cashbook transactions. The transactions on this sheet will then be updated to the Cashbook summary on the Cashbook sheet. The contents on the Data sheet have been included in an Excel table - when users therefore record additional transactions at the bottom of the sheet, the table will be extended automatically and the new transactions will be updated to the Cashbook summary without having to amend any cell ranges in any of the formulas that we'll create in this exercise.</t>
  </si>
  <si>
    <t>Excel Tables - Insert Table</t>
  </si>
  <si>
    <t>In order to ensure that only valid user input is accepted, we'll add data validation to the Data sheet. Select all the cells in the Transaction Date column (excluding the column heading) and add data validation that will ensure that only valid dates on or after 1 January 2010 are accepted as valid user input.</t>
  </si>
  <si>
    <t>Data Tools : Insert Data Validation</t>
  </si>
  <si>
    <r>
      <t xml:space="preserve">Select all the cells in the Type column (excluding the column heading) and add a drop-down list box in these cells which contains two transaction types namely D (for deposits) and W (for withdrawals). </t>
    </r>
    <r>
      <rPr>
        <i/>
        <sz val="9"/>
        <rFont val="Arial"/>
        <family val="2"/>
      </rPr>
      <t>Tip: In the Source section, enter: D,W</t>
    </r>
  </si>
  <si>
    <t>Data Tools : Insert Drop-Down List</t>
  </si>
  <si>
    <t>Data Tools : Identifying Invalid Data</t>
  </si>
  <si>
    <t>Define a named cell range which refers to all the account numbers in column A on the Cashbook sheet (cells A5 to A32). Enter the following name for the cell range: Accounts</t>
  </si>
  <si>
    <t>Select all the cells in the Account Number column (excluding the column heading) and add a drop-down list box in these cells which contains all the account numbers that have been included on the Cashbook sheet (the same cell range as has been included in the Accounts named range).</t>
  </si>
  <si>
    <r>
      <t xml:space="preserve">Add conditional formatting to the same cell range in the Account Number column which will highlight all invalid account numbers (account numbers which are not included on the Cashbook sheet) with a red cell background and a white text colour. </t>
    </r>
    <r>
      <rPr>
        <i/>
        <sz val="9"/>
        <rFont val="Arial"/>
        <family val="2"/>
      </rPr>
      <t>Tip: Select the formulas conditional formatting option and enter a formula which combines the ISNA and Match functions in order to determine whether the appropriate account number is included on the Cashbook sheet.</t>
    </r>
  </si>
  <si>
    <t>Conditional Formatting : Using Formulas</t>
  </si>
  <si>
    <t>Our default data includes one invalid account number - change this account number to IS-100 and note how the conditional formatting is removed automatically.</t>
  </si>
  <si>
    <r>
      <t xml:space="preserve">Select all the cells in the Transaction Date column (excluding the column heading) and define the following name for the selected cell range: CBDate </t>
    </r>
    <r>
      <rPr>
        <i/>
        <sz val="9"/>
        <rFont val="Arial"/>
        <family val="2"/>
      </rPr>
      <t>Tip: The Refers To section should contain the following structured cell reference: =Transact[Transaction Date]</t>
    </r>
  </si>
  <si>
    <t>Select all the cells in the Type column (excluding the column heading) and define the following name for the selected cell range: CBType</t>
  </si>
  <si>
    <t>Select all the cells in the Amount column (excluding the column heading) and define the following name for the selected cell range: CBAmount</t>
  </si>
  <si>
    <t>Select all the cells in the Account column (excluding the column heading) and define the following name for the selected cell range: CBAccount</t>
  </si>
  <si>
    <t>We'll now include the named ranges that we've just defined in a single formula which can be used to calculate the monthly cashbook totals for each of the accounts that have been included on the Cashbook sheet. Select cell C5 on the Cashbook sheet and enter a SUMIFS formula which contains the following function arguments:</t>
  </si>
  <si>
    <t>Statistical Functions : Sum Based on Multiple Criteria</t>
  </si>
  <si>
    <t>Enter the CBAmount named range in the sum range function argument.</t>
  </si>
  <si>
    <t>Enter the CBDate named range in the first criteria range function argument.</t>
  </si>
  <si>
    <r>
      <t xml:space="preserve">We now want to include all transactions with dates that are greater than or equal to the first day of the appropriate month. We therefore need to base the first criteria on a DATE function which is linked to the date in the month column heading and include an absolute row reference in the cell reference because we want to copy the formula to all the other rows as well. </t>
    </r>
    <r>
      <rPr>
        <i/>
        <sz val="9"/>
        <rFont val="Arial"/>
        <family val="2"/>
      </rPr>
      <t>Tip: The first criteria should therefore be entered as: "&gt;="&amp;DATE(YEAR(C$4),MONTH(C$4),1)</t>
    </r>
  </si>
  <si>
    <t>Also enter the CBDate named range in the second criteria range function argument.</t>
  </si>
  <si>
    <t>We now want to include all transactions with dates that are less than or equal to the last day of the appropriate month. We therefore need to base the second criteria on the date in the month column heading and include an absolute row reference in the cell reference because we want to copy the formula to all the other rows as well. Note that all the dates in the column heading row are month end dates which is why we are able to use only the cell reference without the need to convert the dates to month end dates.</t>
  </si>
  <si>
    <t>The transactions on the Data sheet include positive values for both deposits and withdrawals. We therefore need to deduct the withdrawal totals from the deposit totals in order to calculate a net total. We therefore need to include the transaction type as a criteria range - enter the named range that refers to this column in the next function argument (CBType).</t>
  </si>
  <si>
    <t>Enter the following criteria in order to include only deposit type transactions: "D"</t>
  </si>
  <si>
    <t>The cashbook summary is compiled for each account number and we therefore also need to specify the account number named range as a criteria range in the next function argument (you therefore need to enter the CBAccount named range in the next function argument).</t>
  </si>
  <si>
    <t>The criteria for the account number needs to refer to the account number in column A and you need to use an absolute column reference because the formula will be copied to all the other monthly columns as well.</t>
  </si>
  <si>
    <t>The SUMIFS formula that we've just entered includes all deposit type transactions but we also need to deduct all withdrawal type transactions from the total that we just calculated. Copy the SUMIFS formula that you just entered, add a minus sign after the closing bracket of the function and paste the copied formula (the function result should therefore be a nil value).</t>
  </si>
  <si>
    <t>Edit Data : Edit Data</t>
  </si>
  <si>
    <t>In the second SUMIFS function arguments, change the transaction type from "D" to "W" (the transaction type is specified in the criteria 3 function argument just after the CBType named range).</t>
  </si>
  <si>
    <t>Copy the formula in cell C5 to all the cells that require a monthly cashbook total (the cell range from cell C5 to cell N32.</t>
  </si>
  <si>
    <t>Copy &amp; Paste Data : Paste Cells (normal)</t>
  </si>
  <si>
    <t>Select cell O5 and use the Auto Sum feature to add an annual total in row 5 on the Cashbook sheet. Copy the formula in this cell to all the rows that contain an account number in column A.</t>
  </si>
  <si>
    <t>Select cell C33 and use the Auto Sum feature to add a monthly total in row 33 for the first month that is included on the Cashbook sheet. Copy the formula in this cell to all the cells in row 33 which require a total (column C to O).</t>
  </si>
  <si>
    <t>Select cell C5 and copy the formula in this cell to cell C35.</t>
  </si>
  <si>
    <t>Copy &amp; Paste Data : Paste Formulas</t>
  </si>
  <si>
    <t>The opening cashbook balance in the first month that is included on the cashbook summary needs to be based on all transactions with dates that are before the first day of this month. The SUMIFS formula that has been copied into cell C35 therefore needs to be amended as follows:</t>
  </si>
  <si>
    <t>Change the mathematical operator in the criteria 1 function argument (third function argument) from greater than or equal to ("&gt;=") to less than ("&lt;").</t>
  </si>
  <si>
    <t>Remove the criteria range 2 (CBDate) and criteria 2 ("&lt;="&amp;C$4) function arguments.</t>
  </si>
  <si>
    <t>Also remove the criteria range 4 (CBAccount) and criteria 4 ($A35) function arguments.</t>
  </si>
  <si>
    <t>Apply the same changes to the second SUMIFS function that is included in the formula in cell C35.</t>
  </si>
  <si>
    <t>Select cell C37 and enter a formula which adds the opening cashbook balance in cell C35 to the monthly cashbook total in cell C33. Copy this formula to all the other columns including the Total column (columns D to O).</t>
  </si>
  <si>
    <t>Select cell D35 and link the cell to the closing cashbook balance of the previous month (cell C37).</t>
  </si>
  <si>
    <t>Formulas &amp; Links : Create a Link</t>
  </si>
  <si>
    <t>Copy the formula in cell D35 to all the other columns except for the Total column (columns E to N).</t>
  </si>
  <si>
    <t>Save the workbook and compare your workbook to the solution that we've provided.</t>
  </si>
  <si>
    <t>Note: When you add data validation to cells that already contain data or if you copy values into a cell range which contains data validation, invalid data is not always clearly highlighted. Use the built-in Excel feature to highlight an error which is included in the Type column and replace the cell contents ("B") with a valid transaction type for a withdrawal which is "W".</t>
  </si>
  <si>
    <t>Excel Skills UK | Exercises | Monthly Cashbook</t>
  </si>
  <si>
    <t>www.excel-skills.co.uk</t>
  </si>
  <si>
    <t>HSBC</t>
  </si>
  <si>
    <t>Select cell O35 and link the cell to cell C35. The opening cashbook balance in the Total column therefore needs to be linked to the opening cashbook balance of the first month and the closing cashbook balance in the Total column should therefore agree to the closing cashbook balance of the last month (Mar-2012).</t>
  </si>
  <si>
    <t>Changed data type of Transaction Date column to short date format</t>
  </si>
  <si>
    <t>Conditional formatting highlighting values that are neither D or W in the Type column</t>
  </si>
  <si>
    <t>Data validation to Type column where only D or W are valid values (including input message and error message)</t>
  </si>
  <si>
    <t>Added data validation to transaction date column where only dates after 1st january 2010 can be input (+error message)</t>
  </si>
  <si>
    <t xml:space="preserve">Account numbers in Cashbook sheet </t>
  </si>
  <si>
    <t>Defined names</t>
  </si>
  <si>
    <t>Accounts</t>
  </si>
  <si>
    <t>Apr-2011</t>
  </si>
  <si>
    <t>May-2011</t>
  </si>
  <si>
    <t>Jun-2011</t>
  </si>
  <si>
    <t>Jul-2011</t>
  </si>
  <si>
    <t>Aug-2011</t>
  </si>
  <si>
    <t>Sep-2011</t>
  </si>
  <si>
    <t>Oct-2011</t>
  </si>
  <si>
    <t>Nov-2011</t>
  </si>
  <si>
    <t>Dec-2011</t>
  </si>
  <si>
    <t>Jan-2012</t>
  </si>
  <si>
    <t>Feb-2012</t>
  </si>
  <si>
    <t>Mar-2012</t>
  </si>
  <si>
    <t>Added Data validation where column A can only have values of Accounts</t>
  </si>
  <si>
    <t>Added conditional formatting to Account Number column to highlight account numbers not present in the Cashbook sheet</t>
  </si>
  <si>
    <t>Row 70 shows an account number of IS-150</t>
  </si>
  <si>
    <t>Changed row 97 Type from B to W</t>
  </si>
  <si>
    <t>Changed IS-150 to IS-100</t>
  </si>
  <si>
    <t>Defined names for Transaction Date column (CBDate), Type (CBType), Amount (CBAmount) and Account number (CBAccount)</t>
  </si>
  <si>
    <t>Added a SUMIFS formula to calculate total monthly transactions for each account using defined names</t>
  </si>
  <si>
    <t>Deposits - Withdrawals = Net total</t>
  </si>
  <si>
    <t>Net Total</t>
  </si>
  <si>
    <t>Opening balance is the total deposits - total withdrawals of the previous month</t>
  </si>
  <si>
    <t>Autosum for cashbook totals</t>
  </si>
  <si>
    <t>Closing balance is opening balance + monthly total = opening balance of the next month</t>
  </si>
  <si>
    <t>Deposit and withdrawal totals</t>
  </si>
  <si>
    <t>Net Total calculation</t>
  </si>
  <si>
    <t>Added extra information to confirm values:</t>
  </si>
  <si>
    <t>Confirmation of cashbook total</t>
  </si>
  <si>
    <t>Having separate formulas to calculate separate things can help confirm whether the numbers add up or not</t>
  </si>
  <si>
    <t>I personally don't think it’s a good idea,</t>
  </si>
  <si>
    <t>March 2011 net total</t>
  </si>
  <si>
    <t>(To ensure that the formulas I used to calculate the cashbook table is correct and accurate)</t>
  </si>
  <si>
    <t>Changed format type to Accounting</t>
  </si>
  <si>
    <t>Data</t>
  </si>
  <si>
    <t>Cashbook</t>
  </si>
  <si>
    <t>Sum of Amount</t>
  </si>
  <si>
    <t>Grand Total</t>
  </si>
  <si>
    <t>Deposit</t>
  </si>
  <si>
    <t>Withdrawal</t>
  </si>
  <si>
    <t>Column Labels</t>
  </si>
  <si>
    <t>Row Labels</t>
  </si>
  <si>
    <t xml:space="preserve"> </t>
  </si>
  <si>
    <t>2011</t>
  </si>
  <si>
    <t>2012</t>
  </si>
  <si>
    <t>Qtr1</t>
  </si>
  <si>
    <t>Qtr2</t>
  </si>
  <si>
    <t>Qtr3</t>
  </si>
  <si>
    <t>Qtr4</t>
  </si>
  <si>
    <t>Mar</t>
  </si>
  <si>
    <t>Apr</t>
  </si>
  <si>
    <t>May</t>
  </si>
  <si>
    <t>Jun</t>
  </si>
  <si>
    <t>Jul</t>
  </si>
  <si>
    <t>Aug</t>
  </si>
  <si>
    <t>Sep</t>
  </si>
  <si>
    <t>Oct</t>
  </si>
  <si>
    <t>Nov</t>
  </si>
  <si>
    <t>Dec</t>
  </si>
  <si>
    <t>Jan</t>
  </si>
  <si>
    <t>Feb</t>
  </si>
  <si>
    <t>Created a 'Monthly cashbook total' chart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</si>
</sst>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quot;£&quot;* #,##0.00_-;_-&quot;£&quot;* &quot;-&quot;??_-;_-@_-"/>
    <numFmt numFmtId="164" formatCode="_ * #,##0.00_ ;_ * \-#,##0.00_ ;_ * &quot;-&quot;??_ ;_ @_ "/>
    <numFmt numFmtId="165" formatCode="mmm\-yyyy"/>
  </numFmts>
  <fonts count="24" x14ac:knownFonts="1">
    <font>
      <sz val="10"/>
      <name val="Arial"/>
    </font>
    <font>
      <sz val="11"/>
      <color theme="1"/>
      <name val="Calibri"/>
      <family val="2"/>
      <scheme val="minor"/>
    </font>
    <font>
      <sz val="10"/>
      <color theme="1"/>
      <name val="Calibri"/>
      <family val="2"/>
      <scheme val="minor"/>
    </font>
    <font>
      <b/>
      <sz val="10"/>
      <color theme="1"/>
      <name val="Calibri"/>
      <family val="2"/>
      <scheme val="minor"/>
    </font>
    <font>
      <sz val="10"/>
      <name val="Arial"/>
      <family val="2"/>
    </font>
    <font>
      <u/>
      <sz val="10"/>
      <color theme="10"/>
      <name val="Arial"/>
      <family val="2"/>
    </font>
    <font>
      <b/>
      <u/>
      <sz val="11"/>
      <color rgb="FF008000"/>
      <name val="Arial"/>
      <family val="2"/>
    </font>
    <font>
      <sz val="11"/>
      <color rgb="FF080808"/>
      <name val="Calibri"/>
      <family val="2"/>
      <scheme val="minor"/>
    </font>
    <font>
      <b/>
      <sz val="12"/>
      <name val="Arial"/>
      <family val="2"/>
    </font>
    <font>
      <i/>
      <sz val="10"/>
      <name val="Arial"/>
      <family val="2"/>
    </font>
    <font>
      <i/>
      <sz val="9"/>
      <name val="Arial"/>
      <family val="2"/>
    </font>
    <font>
      <b/>
      <sz val="11"/>
      <name val="Arial"/>
      <family val="2"/>
    </font>
    <font>
      <b/>
      <i/>
      <sz val="11"/>
      <name val="Arial"/>
      <family val="2"/>
    </font>
    <font>
      <sz val="9"/>
      <name val="Arial"/>
      <family val="2"/>
    </font>
    <font>
      <b/>
      <i/>
      <sz val="9"/>
      <name val="Arial"/>
      <family val="2"/>
    </font>
    <font>
      <sz val="10"/>
      <name val="Arial"/>
      <family val="2"/>
    </font>
    <font>
      <sz val="10"/>
      <name val="Calibri"/>
      <family val="2"/>
      <scheme val="minor"/>
    </font>
    <font>
      <b/>
      <sz val="10"/>
      <name val="Calibri"/>
      <family val="2"/>
      <scheme val="minor"/>
    </font>
    <font>
      <i/>
      <sz val="11"/>
      <name val="Calibri"/>
      <family val="2"/>
      <scheme val="minor"/>
    </font>
    <font>
      <b/>
      <sz val="14"/>
      <name val="Calibri"/>
      <family val="2"/>
      <scheme val="minor"/>
    </font>
    <font>
      <sz val="10"/>
      <color theme="0"/>
      <name val="Calibri"/>
      <family val="2"/>
      <scheme val="minor"/>
    </font>
    <font>
      <sz val="10"/>
      <name val="Calibri"/>
      <scheme val="minor"/>
    </font>
    <font>
      <sz val="11"/>
      <name val="Calibri"/>
      <family val="2"/>
    </font>
    <font>
      <b/>
      <sz val="10"/>
      <color theme="0"/>
      <name val="Calibri"/>
      <family val="2"/>
      <scheme val="minor"/>
    </font>
  </fonts>
  <fills count="11">
    <fill>
      <patternFill patternType="none"/>
    </fill>
    <fill>
      <patternFill patternType="gray125"/>
    </fill>
    <fill>
      <patternFill patternType="solid">
        <fgColor rgb="FFFFFF71"/>
        <bgColor indexed="64"/>
      </patternFill>
    </fill>
    <fill>
      <patternFill patternType="solid">
        <fgColor rgb="FF81C9FF"/>
        <bgColor indexed="64"/>
      </patternFill>
    </fill>
    <fill>
      <patternFill patternType="solid">
        <fgColor rgb="FFCCFFFF"/>
        <bgColor indexed="64"/>
      </patternFill>
    </fill>
    <fill>
      <patternFill patternType="solid">
        <fgColor theme="4" tint="0.59999389629810485"/>
        <bgColor indexed="64"/>
      </patternFill>
    </fill>
    <fill>
      <patternFill patternType="solid">
        <fgColor theme="5" tint="-0.499984740745262"/>
        <bgColor indexed="64"/>
      </patternFill>
    </fill>
    <fill>
      <patternFill patternType="solid">
        <fgColor theme="6"/>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rgb="FFFFFF00"/>
        <bgColor indexed="64"/>
      </patternFill>
    </fill>
  </fills>
  <borders count="10">
    <border>
      <left/>
      <right/>
      <top/>
      <bottom/>
      <diagonal/>
    </border>
    <border>
      <left style="medium">
        <color theme="1"/>
      </left>
      <right style="medium">
        <color theme="1"/>
      </right>
      <top style="medium">
        <color theme="1"/>
      </top>
      <bottom style="medium">
        <color theme="1"/>
      </bottom>
      <diagonal/>
    </border>
    <border>
      <left style="medium">
        <color theme="1" tint="0.14993743705557422"/>
      </left>
      <right style="medium">
        <color theme="1" tint="0.14993743705557422"/>
      </right>
      <top style="medium">
        <color theme="1" tint="0.14993743705557422"/>
      </top>
      <bottom style="medium">
        <color theme="1" tint="0.14993743705557422"/>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theme="2" tint="-4.9989318521683403E-2"/>
      </left>
      <right style="medium">
        <color theme="2" tint="-4.9989318521683403E-2"/>
      </right>
      <top style="medium">
        <color theme="2" tint="-4.9989318521683403E-2"/>
      </top>
      <bottom style="medium">
        <color theme="2" tint="-4.9989318521683403E-2"/>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theme="0"/>
      </left>
      <right/>
      <top style="thin">
        <color theme="0"/>
      </top>
      <bottom style="thin">
        <color theme="0"/>
      </bottom>
      <diagonal/>
    </border>
  </borders>
  <cellStyleXfs count="9">
    <xf numFmtId="0" fontId="0" fillId="0" borderId="0"/>
    <xf numFmtId="0" fontId="2" fillId="2" borderId="1" applyNumberFormat="0" applyAlignment="0" applyProtection="0"/>
    <xf numFmtId="0" fontId="3" fillId="3" borderId="2" applyNumberFormat="0" applyAlignment="0" applyProtection="0"/>
    <xf numFmtId="0" fontId="5" fillId="0" borderId="0" applyNumberFormat="0" applyFill="0" applyBorder="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165" fontId="7" fillId="5" borderId="5">
      <alignment horizontal="left"/>
    </xf>
    <xf numFmtId="164" fontId="15" fillId="0" borderId="0" applyFont="0" applyFill="0" applyBorder="0" applyAlignment="0" applyProtection="0"/>
  </cellStyleXfs>
  <cellXfs count="66">
    <xf numFmtId="0" fontId="0" fillId="0" borderId="0" xfId="0"/>
    <xf numFmtId="0" fontId="6" fillId="0" borderId="0" xfId="3" applyFont="1" applyAlignment="1">
      <alignment horizontal="right" vertical="center"/>
    </xf>
    <xf numFmtId="0" fontId="8" fillId="0" borderId="0" xfId="0" applyFont="1" applyAlignment="1">
      <alignment horizontal="left" vertical="center"/>
    </xf>
    <xf numFmtId="0" fontId="4" fillId="0" borderId="0" xfId="0" applyFont="1" applyAlignment="1">
      <alignment vertical="center" wrapText="1"/>
    </xf>
    <xf numFmtId="0" fontId="4" fillId="0" borderId="0" xfId="0" applyFont="1" applyAlignment="1">
      <alignment vertical="center"/>
    </xf>
    <xf numFmtId="0" fontId="9" fillId="0" borderId="0" xfId="0" applyFont="1" applyAlignment="1">
      <alignment horizontal="left" vertical="center"/>
    </xf>
    <xf numFmtId="0" fontId="10" fillId="0" borderId="0" xfId="0" applyFont="1" applyAlignment="1">
      <alignment vertical="center"/>
    </xf>
    <xf numFmtId="0" fontId="9" fillId="0" borderId="0" xfId="0" applyFont="1" applyAlignment="1">
      <alignment horizontal="center" vertical="center" wrapText="1"/>
    </xf>
    <xf numFmtId="0" fontId="9" fillId="0" borderId="0" xfId="0" applyFont="1" applyAlignment="1">
      <alignment horizontal="left" vertical="center" wrapText="1"/>
    </xf>
    <xf numFmtId="0" fontId="10" fillId="0" borderId="0" xfId="0" applyFont="1" applyAlignment="1">
      <alignment horizontal="left" vertical="center" wrapText="1"/>
    </xf>
    <xf numFmtId="0" fontId="11" fillId="4" borderId="3" xfId="0" applyFont="1" applyFill="1" applyBorder="1" applyAlignment="1">
      <alignment vertical="center" wrapText="1"/>
    </xf>
    <xf numFmtId="0" fontId="12" fillId="4" borderId="3" xfId="0" applyFont="1" applyFill="1" applyBorder="1" applyAlignment="1">
      <alignment vertical="center"/>
    </xf>
    <xf numFmtId="0" fontId="11" fillId="0" borderId="0" xfId="0" applyFont="1" applyAlignment="1">
      <alignment vertical="center"/>
    </xf>
    <xf numFmtId="0" fontId="10" fillId="0" borderId="4" xfId="0" applyFont="1" applyBorder="1" applyAlignment="1">
      <alignment vertical="top"/>
    </xf>
    <xf numFmtId="0" fontId="4" fillId="0" borderId="0" xfId="0" applyFont="1" applyAlignment="1">
      <alignment horizontal="center" vertical="center"/>
    </xf>
    <xf numFmtId="0" fontId="13" fillId="0" borderId="4" xfId="0" applyFont="1" applyBorder="1" applyAlignment="1">
      <alignment horizontal="justify" vertical="top" wrapText="1"/>
    </xf>
    <xf numFmtId="0" fontId="14" fillId="0" borderId="4" xfId="0" applyFont="1" applyBorder="1" applyAlignment="1">
      <alignment horizontal="justify" vertical="top" wrapText="1"/>
    </xf>
    <xf numFmtId="0" fontId="14" fillId="0" borderId="4" xfId="0" applyFont="1" applyBorder="1" applyAlignment="1">
      <alignment vertical="top"/>
    </xf>
    <xf numFmtId="0" fontId="16" fillId="0" borderId="0" xfId="0" applyFont="1"/>
    <xf numFmtId="0" fontId="16" fillId="0" borderId="0" xfId="0" applyFont="1" applyAlignment="1">
      <alignment horizontal="center"/>
    </xf>
    <xf numFmtId="164" fontId="16" fillId="0" borderId="0" xfId="8" applyFont="1"/>
    <xf numFmtId="0" fontId="19" fillId="0" borderId="0" xfId="0" applyFont="1"/>
    <xf numFmtId="0" fontId="18" fillId="0" borderId="0" xfId="0" applyFont="1"/>
    <xf numFmtId="165" fontId="16" fillId="0" borderId="0" xfId="0" applyNumberFormat="1" applyFont="1" applyAlignment="1">
      <alignment horizontal="center" vertical="center"/>
    </xf>
    <xf numFmtId="0" fontId="17" fillId="0" borderId="0" xfId="0" applyFont="1"/>
    <xf numFmtId="14" fontId="19" fillId="0" borderId="0" xfId="0" applyNumberFormat="1" applyFont="1" applyAlignment="1">
      <alignment horizontal="left"/>
    </xf>
    <xf numFmtId="14" fontId="18" fillId="0" borderId="0" xfId="0" applyNumberFormat="1" applyFont="1" applyAlignment="1">
      <alignment horizontal="left"/>
    </xf>
    <xf numFmtId="14" fontId="16" fillId="0" borderId="0" xfId="0" applyNumberFormat="1" applyFont="1" applyAlignment="1">
      <alignment horizontal="left"/>
    </xf>
    <xf numFmtId="0" fontId="16" fillId="0" borderId="0" xfId="0" applyFont="1" applyAlignment="1">
      <alignment wrapText="1"/>
    </xf>
    <xf numFmtId="0" fontId="20" fillId="6" borderId="7" xfId="0" applyFont="1" applyFill="1" applyBorder="1" applyAlignment="1">
      <alignment horizontal="left" wrapText="1"/>
    </xf>
    <xf numFmtId="0" fontId="20" fillId="6" borderId="7" xfId="0" applyFont="1" applyFill="1" applyBorder="1" applyAlignment="1">
      <alignment horizontal="center" wrapText="1"/>
    </xf>
    <xf numFmtId="0" fontId="20" fillId="6" borderId="7" xfId="8" applyNumberFormat="1" applyFont="1" applyFill="1" applyBorder="1" applyAlignment="1">
      <alignment horizontal="center" wrapText="1"/>
    </xf>
    <xf numFmtId="0" fontId="11" fillId="4" borderId="3" xfId="0" applyFont="1" applyFill="1" applyBorder="1" applyAlignment="1">
      <alignment horizontal="center" vertical="center"/>
    </xf>
    <xf numFmtId="0" fontId="13" fillId="0" borderId="4" xfId="0" applyFont="1" applyBorder="1" applyAlignment="1">
      <alignment horizontal="center" vertical="top"/>
    </xf>
    <xf numFmtId="0" fontId="14" fillId="0" borderId="4" xfId="0" applyFont="1" applyBorder="1" applyAlignment="1">
      <alignment horizontal="center" vertical="top"/>
    </xf>
    <xf numFmtId="0" fontId="21" fillId="0" borderId="0" xfId="0" applyFont="1" applyAlignment="1">
      <alignment horizontal="center"/>
    </xf>
    <xf numFmtId="0" fontId="21" fillId="0" borderId="0" xfId="0" applyFont="1"/>
    <xf numFmtId="164" fontId="21" fillId="0" borderId="0" xfId="8" applyFont="1"/>
    <xf numFmtId="14" fontId="21" fillId="0" borderId="0" xfId="0" applyNumberFormat="1" applyFont="1" applyAlignment="1">
      <alignment horizontal="left"/>
    </xf>
    <xf numFmtId="0" fontId="13" fillId="7" borderId="4" xfId="0" applyFont="1" applyFill="1" applyBorder="1" applyAlignment="1">
      <alignment horizontal="center" vertical="top"/>
    </xf>
    <xf numFmtId="0" fontId="13" fillId="7" borderId="4" xfId="0" applyFont="1" applyFill="1" applyBorder="1" applyAlignment="1">
      <alignment horizontal="justify" vertical="top" wrapText="1"/>
    </xf>
    <xf numFmtId="0" fontId="10" fillId="7" borderId="4" xfId="0" applyFont="1" applyFill="1" applyBorder="1" applyAlignment="1">
      <alignment vertical="top"/>
    </xf>
    <xf numFmtId="0" fontId="4" fillId="0" borderId="0" xfId="0" applyFont="1"/>
    <xf numFmtId="0" fontId="0" fillId="0" borderId="8" xfId="0" applyBorder="1"/>
    <xf numFmtId="165" fontId="20" fillId="6" borderId="7" xfId="0" applyNumberFormat="1" applyFont="1" applyFill="1" applyBorder="1" applyAlignment="1">
      <alignment horizontal="left" vertical="center"/>
    </xf>
    <xf numFmtId="165" fontId="20" fillId="6" borderId="7" xfId="8" applyNumberFormat="1" applyFont="1" applyFill="1" applyBorder="1" applyAlignment="1">
      <alignment horizontal="center" vertical="center"/>
    </xf>
    <xf numFmtId="0" fontId="20" fillId="6" borderId="7" xfId="8" applyNumberFormat="1" applyFont="1" applyFill="1" applyBorder="1" applyAlignment="1">
      <alignment horizontal="center" vertical="center"/>
    </xf>
    <xf numFmtId="44" fontId="16" fillId="0" borderId="0" xfId="8" applyNumberFormat="1" applyFont="1"/>
    <xf numFmtId="0" fontId="22" fillId="0" borderId="0" xfId="0" applyFont="1"/>
    <xf numFmtId="44" fontId="17" fillId="0" borderId="6" xfId="8" applyNumberFormat="1" applyFont="1" applyBorder="1"/>
    <xf numFmtId="0" fontId="23" fillId="6" borderId="3" xfId="8" applyNumberFormat="1" applyFont="1" applyFill="1" applyBorder="1" applyAlignment="1">
      <alignment horizontal="center" vertical="center"/>
    </xf>
    <xf numFmtId="44" fontId="2" fillId="9" borderId="9" xfId="8" applyNumberFormat="1" applyFont="1" applyFill="1" applyBorder="1"/>
    <xf numFmtId="44" fontId="2" fillId="8" borderId="9" xfId="8" applyNumberFormat="1" applyFont="1" applyFill="1" applyBorder="1"/>
    <xf numFmtId="44" fontId="17" fillId="0" borderId="0" xfId="8" applyNumberFormat="1" applyFont="1"/>
    <xf numFmtId="44" fontId="17" fillId="0" borderId="0" xfId="0" applyNumberFormat="1" applyFont="1"/>
    <xf numFmtId="165" fontId="23" fillId="6" borderId="3" xfId="8" applyNumberFormat="1" applyFont="1" applyFill="1" applyBorder="1" applyAlignment="1">
      <alignment horizontal="center" vertical="center"/>
    </xf>
    <xf numFmtId="0" fontId="4" fillId="10" borderId="0" xfId="0" applyFont="1" applyFill="1" applyAlignment="1">
      <alignment vertical="center"/>
    </xf>
    <xf numFmtId="0" fontId="0" fillId="0" borderId="0" xfId="0" pivotButton="1"/>
    <xf numFmtId="0" fontId="0" fillId="0" borderId="0" xfId="0" applyAlignment="1">
      <alignment horizontal="left"/>
    </xf>
    <xf numFmtId="44" fontId="0" fillId="0" borderId="0" xfId="0" applyNumberFormat="1"/>
    <xf numFmtId="0" fontId="9" fillId="0" borderId="0" xfId="0" applyFont="1" applyAlignment="1">
      <alignment horizontal="justify" vertical="center" wrapText="1"/>
    </xf>
    <xf numFmtId="0" fontId="0" fillId="0" borderId="0" xfId="0" applyAlignment="1">
      <alignment horizontal="left" indent="1"/>
    </xf>
    <xf numFmtId="164" fontId="0" fillId="0" borderId="0" xfId="0" applyNumberFormat="1"/>
    <xf numFmtId="0" fontId="0" fillId="0" borderId="0" xfId="0" applyAlignment="1">
      <alignment horizontal="center"/>
    </xf>
    <xf numFmtId="0" fontId="0" fillId="0" borderId="0" xfId="0" pivotButton="1" applyAlignment="1">
      <alignment horizontal="center"/>
    </xf>
    <xf numFmtId="0" fontId="0" fillId="0" borderId="0" xfId="0" applyAlignment="1">
      <alignment horizontal="left" indent="2"/>
    </xf>
  </cellXfs>
  <cellStyles count="9">
    <cellStyle name="Comma" xfId="8" builtinId="3"/>
    <cellStyle name="Comma 2" xfId="5" xr:uid="{00000000-0005-0000-0000-000001000000}"/>
    <cellStyle name="Hyperlink" xfId="3" builtinId="8"/>
    <cellStyle name="Input" xfId="1" builtinId="20" customBuiltin="1"/>
    <cellStyle name="Normal" xfId="0" builtinId="0" customBuiltin="1"/>
    <cellStyle name="Normal 2" xfId="4" xr:uid="{00000000-0005-0000-0000-000005000000}"/>
    <cellStyle name="Output" xfId="2" builtinId="21" customBuiltin="1"/>
    <cellStyle name="Percent 2" xfId="6" xr:uid="{00000000-0005-0000-0000-000007000000}"/>
    <cellStyle name="Style 1" xfId="7" xr:uid="{00000000-0005-0000-0000-000008000000}"/>
  </cellStyles>
  <dxfs count="51">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numFmt numFmtId="34" formatCode="_-&quot;£&quot;* #,##0.00_-;\-&quot;£&quot;* #,##0.00_-;_-&quot;£&quot;* &quot;-&quot;??_-;_-@_-"/>
    </dxf>
    <dxf>
      <alignment horizontal="center"/>
    </dxf>
    <dxf>
      <alignment horizontal="center"/>
    </dxf>
    <dxf>
      <alignment horizontal="center"/>
    </dxf>
    <dxf>
      <numFmt numFmtId="34" formatCode="_-&quot;£&quot;* #,##0.00_-;\-&quot;£&quot;* #,##0.00_-;_-&quot;£&quot;* &quot;-&quot;??_-;_-@_-"/>
    </dxf>
    <dxf>
      <fill>
        <patternFill>
          <bgColor rgb="FFFF0000"/>
        </patternFill>
      </fill>
    </dxf>
    <dxf>
      <fill>
        <patternFill>
          <bgColor rgb="FFFF0000"/>
        </patternFill>
      </fill>
    </dxf>
    <dxf>
      <numFmt numFmtId="34" formatCode="_-&quot;£&quot;* #,##0.00_-;\-&quot;£&quot;* #,##0.00_-;_-&quot;£&quot;* &quot;-&quot;??_-;_-@_-"/>
    </dxf>
    <dxf>
      <font>
        <b/>
        <i val="0"/>
        <strike val="0"/>
        <condense val="0"/>
        <extend val="0"/>
        <outline val="0"/>
        <shadow val="0"/>
        <u val="none"/>
        <vertAlign val="baseline"/>
        <sz val="10"/>
        <color auto="1"/>
        <name val="Calibri"/>
        <family val="2"/>
        <scheme val="minor"/>
      </font>
    </dxf>
    <dxf>
      <font>
        <b/>
        <i val="0"/>
        <strike val="0"/>
        <condense val="0"/>
        <extend val="0"/>
        <outline val="0"/>
        <shadow val="0"/>
        <u val="none"/>
        <vertAlign val="baseline"/>
        <sz val="10"/>
        <color auto="1"/>
        <name val="Calibri"/>
        <family val="2"/>
        <scheme val="minor"/>
      </font>
    </dxf>
    <dxf>
      <border outline="0">
        <top style="thin">
          <color indexed="64"/>
        </top>
      </border>
    </dxf>
    <dxf>
      <border outline="0">
        <bottom style="thin">
          <color indexed="64"/>
        </bottom>
      </border>
    </dxf>
    <dxf>
      <font>
        <b val="0"/>
        <i val="0"/>
        <strike val="0"/>
        <condense val="0"/>
        <extend val="0"/>
        <outline val="0"/>
        <shadow val="0"/>
        <u val="none"/>
        <vertAlign val="baseline"/>
        <sz val="10"/>
        <color theme="0"/>
        <name val="Calibri"/>
        <family val="2"/>
        <scheme val="minor"/>
      </font>
      <numFmt numFmtId="165" formatCode="mmm\-yyyy"/>
      <fill>
        <patternFill patternType="solid">
          <fgColor indexed="64"/>
          <bgColor theme="5" tint="-0.499984740745262"/>
        </patternFill>
      </fill>
      <alignment horizontal="center"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0"/>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dxf>
    <dxf>
      <font>
        <b val="0"/>
        <i val="0"/>
        <strike val="0"/>
        <condense val="0"/>
        <extend val="0"/>
        <outline val="0"/>
        <shadow val="0"/>
        <u val="none"/>
        <vertAlign val="baseline"/>
        <sz val="10"/>
        <color auto="1"/>
        <name val="Calibri"/>
        <scheme val="minor"/>
      </font>
    </dxf>
    <dxf>
      <font>
        <b val="0"/>
        <i val="0"/>
        <strike val="0"/>
        <condense val="0"/>
        <extend val="0"/>
        <outline val="0"/>
        <shadow val="0"/>
        <u val="none"/>
        <vertAlign val="baseline"/>
        <sz val="10"/>
        <color auto="1"/>
        <name val="Calibri"/>
        <scheme val="minor"/>
      </font>
    </dxf>
    <dxf>
      <font>
        <b val="0"/>
        <i val="0"/>
        <strike val="0"/>
        <condense val="0"/>
        <extend val="0"/>
        <outline val="0"/>
        <shadow val="0"/>
        <u val="none"/>
        <vertAlign val="baseline"/>
        <sz val="10"/>
        <color auto="1"/>
        <name val="Calibri"/>
        <scheme val="minor"/>
      </font>
    </dxf>
    <dxf>
      <font>
        <b val="0"/>
        <i val="0"/>
        <strike val="0"/>
        <condense val="0"/>
        <extend val="0"/>
        <outline val="0"/>
        <shadow val="0"/>
        <u val="none"/>
        <vertAlign val="baseline"/>
        <sz val="10"/>
        <color auto="1"/>
        <name val="Calibri"/>
        <scheme val="minor"/>
      </font>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9" formatCode="dd/mm/yyyy"/>
      <alignment horizontal="left" vertical="bottom" textRotation="0" wrapText="0" indent="0" justifyLastLine="0" shrinkToFit="0" readingOrder="0"/>
    </dxf>
    <dxf>
      <border outline="0">
        <top style="thin">
          <color indexed="64"/>
        </top>
      </border>
    </dxf>
    <dxf>
      <font>
        <b val="0"/>
        <i val="0"/>
        <strike val="0"/>
        <condense val="0"/>
        <extend val="0"/>
        <outline val="0"/>
        <shadow val="0"/>
        <u val="none"/>
        <vertAlign val="baseline"/>
        <sz val="10"/>
        <color auto="1"/>
        <name val="Calibri"/>
        <scheme val="minor"/>
      </font>
    </dxf>
    <dxf>
      <border outline="0">
        <bottom style="thin">
          <color indexed="64"/>
        </bottom>
      </border>
    </dxf>
    <dxf>
      <font>
        <b val="0"/>
        <i val="0"/>
        <strike val="0"/>
        <condense val="0"/>
        <extend val="0"/>
        <outline val="0"/>
        <shadow val="0"/>
        <u val="none"/>
        <vertAlign val="baseline"/>
        <sz val="10"/>
        <color theme="0"/>
        <name val="Calibri"/>
        <scheme val="minor"/>
      </font>
      <numFmt numFmtId="0" formatCode="General"/>
      <fill>
        <patternFill patternType="solid">
          <fgColor indexed="64"/>
          <bgColor theme="5" tint="-0.499984740745262"/>
        </patternFill>
      </fill>
      <alignment horizontal="left"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colors>
    <mruColors>
      <color rgb="FFFFFF99"/>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sng" strike="noStrike" kern="1200" spc="0" baseline="0">
                <a:solidFill>
                  <a:schemeClr val="tx1">
                    <a:lumMod val="65000"/>
                    <a:lumOff val="35000"/>
                  </a:schemeClr>
                </a:solidFill>
                <a:latin typeface="+mn-lt"/>
                <a:ea typeface="+mn-ea"/>
                <a:cs typeface="+mn-cs"/>
              </a:defRPr>
            </a:pPr>
            <a:r>
              <a:rPr lang="en-GB" sz="1600" b="1" u="sng"/>
              <a:t>Monthly cashbook total</a:t>
            </a:r>
          </a:p>
        </c:rich>
      </c:tx>
      <c:overlay val="0"/>
      <c:spPr>
        <a:noFill/>
        <a:ln>
          <a:noFill/>
        </a:ln>
        <a:effectLst/>
      </c:spPr>
      <c:txPr>
        <a:bodyPr rot="0" spcFirstLastPara="1" vertOverflow="ellipsis" vert="horz" wrap="square" anchor="ctr" anchorCtr="1"/>
        <a:lstStyle/>
        <a:p>
          <a:pPr>
            <a:defRPr sz="1600" b="1" i="0" u="sng"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rgbClr val="9BBB59"/>
            </a:solidFill>
            <a:ln>
              <a:noFill/>
            </a:ln>
            <a:effectLst/>
          </c:spPr>
          <c:invertIfNegative val="1"/>
          <c:dLbls>
            <c:dLbl>
              <c:idx val="10"/>
              <c:layout>
                <c:manualLayout>
                  <c:x val="0"/>
                  <c:y val="6.1649782371332444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FEB-41BB-A163-DAC91DCD58A4}"/>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0"/>
          </c:trendline>
          <c:cat>
            <c:strRef>
              <c:f>Cashbook!$C$4:$N$4</c:f>
              <c:strCache>
                <c:ptCount val="12"/>
                <c:pt idx="0">
                  <c:v>Apr-2011</c:v>
                </c:pt>
                <c:pt idx="1">
                  <c:v>May-2011</c:v>
                </c:pt>
                <c:pt idx="2">
                  <c:v>Jun-2011</c:v>
                </c:pt>
                <c:pt idx="3">
                  <c:v>Jul-2011</c:v>
                </c:pt>
                <c:pt idx="4">
                  <c:v>Aug-2011</c:v>
                </c:pt>
                <c:pt idx="5">
                  <c:v>Sep-2011</c:v>
                </c:pt>
                <c:pt idx="6">
                  <c:v>Oct-2011</c:v>
                </c:pt>
                <c:pt idx="7">
                  <c:v>Nov-2011</c:v>
                </c:pt>
                <c:pt idx="8">
                  <c:v>Dec-2011</c:v>
                </c:pt>
                <c:pt idx="9">
                  <c:v>Jan-2012</c:v>
                </c:pt>
                <c:pt idx="10">
                  <c:v>Feb-2012</c:v>
                </c:pt>
                <c:pt idx="11">
                  <c:v>Mar-2012</c:v>
                </c:pt>
              </c:strCache>
            </c:strRef>
          </c:cat>
          <c:val>
            <c:numRef>
              <c:f>Cashbook!$C$33:$N$33</c:f>
              <c:numCache>
                <c:formatCode>_("£"* #,##0.00_);_("£"* \(#,##0.00\);_("£"* "-"??_);_(@_)</c:formatCode>
                <c:ptCount val="12"/>
                <c:pt idx="0">
                  <c:v>55988.520000000004</c:v>
                </c:pt>
                <c:pt idx="1">
                  <c:v>1499.9800000000016</c:v>
                </c:pt>
                <c:pt idx="2">
                  <c:v>58.200000000000728</c:v>
                </c:pt>
                <c:pt idx="3">
                  <c:v>12126.567000000001</c:v>
                </c:pt>
                <c:pt idx="4">
                  <c:v>10619.219999999998</c:v>
                </c:pt>
                <c:pt idx="5">
                  <c:v>12972.479999999989</c:v>
                </c:pt>
                <c:pt idx="6">
                  <c:v>11668.799999999997</c:v>
                </c:pt>
                <c:pt idx="7">
                  <c:v>-10639.004999999999</c:v>
                </c:pt>
                <c:pt idx="8">
                  <c:v>13036.800000000001</c:v>
                </c:pt>
                <c:pt idx="9">
                  <c:v>41778.479999999996</c:v>
                </c:pt>
                <c:pt idx="10">
                  <c:v>-1474.2600000000029</c:v>
                </c:pt>
                <c:pt idx="11">
                  <c:v>2547.6000000000008</c:v>
                </c:pt>
              </c:numCache>
            </c:numRef>
          </c:val>
          <c:extLst>
            <c:ext xmlns:c14="http://schemas.microsoft.com/office/drawing/2007/8/2/chart" uri="{6F2FDCE9-48DA-4B69-8628-5D25D57E5C99}">
              <c14:invertSolidFillFmt>
                <c14:spPr xmlns:c14="http://schemas.microsoft.com/office/drawing/2007/8/2/chart">
                  <a:solidFill>
                    <a:srgbClr val="C0504D"/>
                  </a:solidFill>
                  <a:ln>
                    <a:noFill/>
                  </a:ln>
                  <a:effectLst/>
                </c14:spPr>
              </c14:invertSolidFillFmt>
            </c:ext>
            <c:ext xmlns:c16="http://schemas.microsoft.com/office/drawing/2014/chart" uri="{C3380CC4-5D6E-409C-BE32-E72D297353CC}">
              <c16:uniqueId val="{00000000-4FEB-41BB-A163-DAC91DCD58A4}"/>
            </c:ext>
          </c:extLst>
        </c:ser>
        <c:dLbls>
          <c:dLblPos val="outEnd"/>
          <c:showLegendKey val="0"/>
          <c:showVal val="1"/>
          <c:showCatName val="0"/>
          <c:showSerName val="0"/>
          <c:showPercent val="0"/>
          <c:showBubbleSize val="0"/>
        </c:dLbls>
        <c:gapWidth val="219"/>
        <c:overlap val="-27"/>
        <c:axId val="2083798112"/>
        <c:axId val="2083789952"/>
      </c:barChart>
      <c:catAx>
        <c:axId val="20837981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083789952"/>
        <c:crosses val="autoZero"/>
        <c:auto val="1"/>
        <c:lblAlgn val="ctr"/>
        <c:lblOffset val="100"/>
        <c:noMultiLvlLbl val="0"/>
      </c:catAx>
      <c:valAx>
        <c:axId val="2083789952"/>
        <c:scaling>
          <c:orientation val="minMax"/>
        </c:scaling>
        <c:delete val="0"/>
        <c:axPos val="l"/>
        <c:majorGridlines>
          <c:spPr>
            <a:ln w="9525" cap="flat" cmpd="sng" algn="ctr">
              <a:solidFill>
                <a:schemeClr val="bg1"/>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2083798112"/>
        <c:crosses val="autoZero"/>
        <c:crossBetween val="between"/>
      </c:valAx>
      <c:spPr>
        <a:noFill/>
        <a:ln>
          <a:noFill/>
        </a:ln>
        <a:effectLst/>
      </c:spPr>
    </c:plotArea>
    <c:plotVisOnly val="1"/>
    <c:dispBlanksAs val="gap"/>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[Cashbook.xlsx]DW Chart!PivotTable2</c:name>
    <c:fmtId val="0"/>
  </c:pivotSource>
  <c:chart>
    <c:title>
      <c:tx>
        <c:rich>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r>
              <a:rPr lang="en-US" sz="2000" b="1" u="sng"/>
              <a:t>Total deposits and withdrawals</a:t>
            </a:r>
          </a:p>
        </c:rich>
      </c:tx>
      <c:overlay val="0"/>
      <c:spPr>
        <a:noFill/>
        <a:ln>
          <a:noFill/>
        </a:ln>
        <a:effectLst/>
      </c:spPr>
      <c:txPr>
        <a:bodyPr rot="0" spcFirstLastPara="1" vertOverflow="ellipsis" vert="horz" wrap="square" anchor="ctr" anchorCtr="1"/>
        <a:lstStyle/>
        <a:p>
          <a:pPr>
            <a:defRPr sz="20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pivotFmt>
      <c:pivotFmt>
        <c:idx val="2"/>
        <c:spPr>
          <a:solidFill>
            <a:schemeClr val="accent2"/>
          </a:solidFill>
          <a:ln>
            <a:noFill/>
          </a:ln>
          <a:effectLst/>
        </c:spPr>
      </c:pivotFmt>
    </c:pivotFmts>
    <c:plotArea>
      <c:layout/>
      <c:pieChart>
        <c:varyColors val="1"/>
        <c:ser>
          <c:idx val="0"/>
          <c:order val="0"/>
          <c:tx>
            <c:strRef>
              <c:f>'DW Chart'!$B$3</c:f>
              <c:strCache>
                <c:ptCount val="1"/>
                <c:pt idx="0">
                  <c:v>Total</c:v>
                </c:pt>
              </c:strCache>
            </c:strRef>
          </c:tx>
          <c:spPr>
            <a:solidFill>
              <a:schemeClr val="accent2"/>
            </a:solidFill>
          </c:spPr>
          <c:dPt>
            <c:idx val="0"/>
            <c:bubble3D val="0"/>
            <c:spPr>
              <a:solidFill>
                <a:schemeClr val="accent3"/>
              </a:solidFill>
              <a:ln>
                <a:noFill/>
              </a:ln>
              <a:effectLst/>
            </c:spPr>
            <c:extLst>
              <c:ext xmlns:c16="http://schemas.microsoft.com/office/drawing/2014/chart" uri="{C3380CC4-5D6E-409C-BE32-E72D297353CC}">
                <c16:uniqueId val="{00000000-3CC0-482F-8F93-460BD27E2A50}"/>
              </c:ext>
            </c:extLst>
          </c:dPt>
          <c:dPt>
            <c:idx val="1"/>
            <c:bubble3D val="0"/>
            <c:spPr>
              <a:solidFill>
                <a:schemeClr val="accent2"/>
              </a:solidFill>
              <a:ln>
                <a:noFill/>
              </a:ln>
              <a:effectLst/>
            </c:spPr>
            <c:extLst>
              <c:ext xmlns:c16="http://schemas.microsoft.com/office/drawing/2014/chart" uri="{C3380CC4-5D6E-409C-BE32-E72D297353CC}">
                <c16:uniqueId val="{00000001-3CC0-482F-8F93-460BD27E2A50}"/>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'DW Chart'!$A$4:$A$6</c:f>
              <c:strCache>
                <c:ptCount val="2"/>
                <c:pt idx="0">
                  <c:v>Deposit</c:v>
                </c:pt>
                <c:pt idx="1">
                  <c:v>Withdrawal</c:v>
                </c:pt>
              </c:strCache>
            </c:strRef>
          </c:cat>
          <c:val>
            <c:numRef>
              <c:f>'DW Chart'!$B$4:$B$6</c:f>
              <c:numCache>
                <c:formatCode>_("£"* #,##0.00_);_("£"* \(#,##0.00\);_("£"* "-"??_);_(@_)</c:formatCode>
                <c:ptCount val="2"/>
                <c:pt idx="0">
                  <c:v>416853.22000000003</c:v>
                </c:pt>
                <c:pt idx="1">
                  <c:v>263269.83800000005</c:v>
                </c:pt>
              </c:numCache>
            </c:numRef>
          </c:val>
          <c:extLst>
            <c:ext xmlns:c16="http://schemas.microsoft.com/office/drawing/2014/chart" uri="{C3380CC4-5D6E-409C-BE32-E72D297353CC}">
              <c16:uniqueId val="{00000000-5114-402E-9F03-38514E877275}"/>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[Cashbook.xlsx]Description Chart!PivotTable4</c:name>
    <c:fmtId val="0"/>
  </c:pivotSource>
  <c:chart>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'Description Chart'!$B$1:$B$2</c:f>
              <c:strCache>
                <c:ptCount val="1"/>
                <c:pt idx="0">
                  <c:v>D</c:v>
                </c:pt>
              </c:strCache>
            </c:strRef>
          </c:tx>
          <c:spPr>
            <a:solidFill>
              <a:schemeClr val="accent3"/>
            </a:solidFill>
            <a:ln>
              <a:noFill/>
            </a:ln>
            <a:effectLst/>
          </c:spPr>
          <c:invertIfNegative val="0"/>
          <c:cat>
            <c:strRef>
              <c:f>'Description Chart'!$A$3:$A$29</c:f>
              <c:strCache>
                <c:ptCount val="26"/>
                <c:pt idx="0">
                  <c:v>Accounting Services</c:v>
                </c:pt>
                <c:pt idx="1">
                  <c:v>Annual Subscription</c:v>
                </c:pt>
                <c:pt idx="2">
                  <c:v>Bookkeeping</c:v>
                </c:pt>
                <c:pt idx="3">
                  <c:v>Capital repayment</c:v>
                </c:pt>
                <c:pt idx="4">
                  <c:v>Commission Received</c:v>
                </c:pt>
                <c:pt idx="5">
                  <c:v>Computer equipment</c:v>
                </c:pt>
                <c:pt idx="6">
                  <c:v>Consulting Services</c:v>
                </c:pt>
                <c:pt idx="7">
                  <c:v>Consumables</c:v>
                </c:pt>
                <c:pt idx="8">
                  <c:v>Course</c:v>
                </c:pt>
                <c:pt idx="9">
                  <c:v>Insurance</c:v>
                </c:pt>
                <c:pt idx="10">
                  <c:v>Interest paid</c:v>
                </c:pt>
                <c:pt idx="11">
                  <c:v>Internet Service Provider</c:v>
                </c:pt>
                <c:pt idx="12">
                  <c:v>Investment in Shares</c:v>
                </c:pt>
                <c:pt idx="13">
                  <c:v>Loan Received</c:v>
                </c:pt>
                <c:pt idx="14">
                  <c:v>Office chair</c:v>
                </c:pt>
                <c:pt idx="15">
                  <c:v>Opening Bank Statement Balance</c:v>
                </c:pt>
                <c:pt idx="16">
                  <c:v>Paper</c:v>
                </c:pt>
                <c:pt idx="17">
                  <c:v>Parking</c:v>
                </c:pt>
                <c:pt idx="18">
                  <c:v>Rates</c:v>
                </c:pt>
                <c:pt idx="19">
                  <c:v>Rent</c:v>
                </c:pt>
                <c:pt idx="20">
                  <c:v>Salaries</c:v>
                </c:pt>
                <c:pt idx="21">
                  <c:v>Secretarial Services</c:v>
                </c:pt>
                <c:pt idx="22">
                  <c:v>Service Fees</c:v>
                </c:pt>
                <c:pt idx="23">
                  <c:v>Subscription</c:v>
                </c:pt>
                <c:pt idx="24">
                  <c:v>Taxation Services</c:v>
                </c:pt>
                <c:pt idx="25">
                  <c:v>Travel</c:v>
                </c:pt>
              </c:strCache>
            </c:strRef>
          </c:cat>
          <c:val>
            <c:numRef>
              <c:f>'Description Chart'!$B$3:$B$29</c:f>
              <c:numCache>
                <c:formatCode>_ * #,##0.00_ ;_ * \-#,##0.00_ ;_ * "-"??_ ;_ @_ </c:formatCode>
                <c:ptCount val="26"/>
                <c:pt idx="0">
                  <c:v>51414</c:v>
                </c:pt>
                <c:pt idx="4">
                  <c:v>5962.2</c:v>
                </c:pt>
                <c:pt idx="6">
                  <c:v>319285.5</c:v>
                </c:pt>
                <c:pt idx="13">
                  <c:v>8100</c:v>
                </c:pt>
                <c:pt idx="15">
                  <c:v>3400</c:v>
                </c:pt>
                <c:pt idx="21">
                  <c:v>1026</c:v>
                </c:pt>
                <c:pt idx="24">
                  <c:v>27665.519999999997</c:v>
                </c:pt>
              </c:numCache>
            </c:numRef>
          </c:val>
          <c:extLst>
            <c:ext xmlns:c16="http://schemas.microsoft.com/office/drawing/2014/chart" uri="{C3380CC4-5D6E-409C-BE32-E72D297353CC}">
              <c16:uniqueId val="{00000000-96F9-4CC0-9253-72B1D83F6C07}"/>
            </c:ext>
          </c:extLst>
        </c:ser>
        <c:ser>
          <c:idx val="1"/>
          <c:order val="1"/>
          <c:tx>
            <c:strRef>
              <c:f>'Description Chart'!$C$1:$C$2</c:f>
              <c:strCache>
                <c:ptCount val="1"/>
                <c:pt idx="0">
                  <c:v>W</c:v>
                </c:pt>
              </c:strCache>
            </c:strRef>
          </c:tx>
          <c:spPr>
            <a:solidFill>
              <a:schemeClr val="accent2"/>
            </a:solidFill>
            <a:ln>
              <a:noFill/>
            </a:ln>
            <a:effectLst/>
          </c:spPr>
          <c:invertIfNegative val="0"/>
          <c:cat>
            <c:strRef>
              <c:f>'Description Chart'!$A$3:$A$29</c:f>
              <c:strCache>
                <c:ptCount val="26"/>
                <c:pt idx="0">
                  <c:v>Accounting Services</c:v>
                </c:pt>
                <c:pt idx="1">
                  <c:v>Annual Subscription</c:v>
                </c:pt>
                <c:pt idx="2">
                  <c:v>Bookkeeping</c:v>
                </c:pt>
                <c:pt idx="3">
                  <c:v>Capital repayment</c:v>
                </c:pt>
                <c:pt idx="4">
                  <c:v>Commission Received</c:v>
                </c:pt>
                <c:pt idx="5">
                  <c:v>Computer equipment</c:v>
                </c:pt>
                <c:pt idx="6">
                  <c:v>Consulting Services</c:v>
                </c:pt>
                <c:pt idx="7">
                  <c:v>Consumables</c:v>
                </c:pt>
                <c:pt idx="8">
                  <c:v>Course</c:v>
                </c:pt>
                <c:pt idx="9">
                  <c:v>Insurance</c:v>
                </c:pt>
                <c:pt idx="10">
                  <c:v>Interest paid</c:v>
                </c:pt>
                <c:pt idx="11">
                  <c:v>Internet Service Provider</c:v>
                </c:pt>
                <c:pt idx="12">
                  <c:v>Investment in Shares</c:v>
                </c:pt>
                <c:pt idx="13">
                  <c:v>Loan Received</c:v>
                </c:pt>
                <c:pt idx="14">
                  <c:v>Office chair</c:v>
                </c:pt>
                <c:pt idx="15">
                  <c:v>Opening Bank Statement Balance</c:v>
                </c:pt>
                <c:pt idx="16">
                  <c:v>Paper</c:v>
                </c:pt>
                <c:pt idx="17">
                  <c:v>Parking</c:v>
                </c:pt>
                <c:pt idx="18">
                  <c:v>Rates</c:v>
                </c:pt>
                <c:pt idx="19">
                  <c:v>Rent</c:v>
                </c:pt>
                <c:pt idx="20">
                  <c:v>Salaries</c:v>
                </c:pt>
                <c:pt idx="21">
                  <c:v>Secretarial Services</c:v>
                </c:pt>
                <c:pt idx="22">
                  <c:v>Service Fees</c:v>
                </c:pt>
                <c:pt idx="23">
                  <c:v>Subscription</c:v>
                </c:pt>
                <c:pt idx="24">
                  <c:v>Taxation Services</c:v>
                </c:pt>
                <c:pt idx="25">
                  <c:v>Travel</c:v>
                </c:pt>
              </c:strCache>
            </c:strRef>
          </c:cat>
          <c:val>
            <c:numRef>
              <c:f>'Description Chart'!$C$3:$C$29</c:f>
              <c:numCache>
                <c:formatCode>_ * #,##0.00_ ;_ * \-#,##0.00_ ;_ * "-"??_ ;_ @_ </c:formatCode>
                <c:ptCount val="26"/>
                <c:pt idx="1">
                  <c:v>1367.9999999999998</c:v>
                </c:pt>
                <c:pt idx="2">
                  <c:v>10031.999999999998</c:v>
                </c:pt>
                <c:pt idx="3">
                  <c:v>1980</c:v>
                </c:pt>
                <c:pt idx="5">
                  <c:v>5700</c:v>
                </c:pt>
                <c:pt idx="7">
                  <c:v>341.99999999999994</c:v>
                </c:pt>
                <c:pt idx="8">
                  <c:v>769.49999999999989</c:v>
                </c:pt>
                <c:pt idx="9">
                  <c:v>4423.2</c:v>
                </c:pt>
                <c:pt idx="10">
                  <c:v>1200</c:v>
                </c:pt>
                <c:pt idx="11">
                  <c:v>2567.2799999999997</c:v>
                </c:pt>
                <c:pt idx="12">
                  <c:v>5100</c:v>
                </c:pt>
                <c:pt idx="14">
                  <c:v>1821.7199999999998</c:v>
                </c:pt>
                <c:pt idx="16">
                  <c:v>1618.1729999999998</c:v>
                </c:pt>
                <c:pt idx="17">
                  <c:v>4721.8799999999992</c:v>
                </c:pt>
                <c:pt idx="18">
                  <c:v>4752</c:v>
                </c:pt>
                <c:pt idx="19">
                  <c:v>68399.999999999985</c:v>
                </c:pt>
                <c:pt idx="20">
                  <c:v>146000</c:v>
                </c:pt>
                <c:pt idx="22">
                  <c:v>683.99999999999989</c:v>
                </c:pt>
                <c:pt idx="23">
                  <c:v>516.70499999999993</c:v>
                </c:pt>
                <c:pt idx="25">
                  <c:v>1273.3799999999999</c:v>
                </c:pt>
              </c:numCache>
            </c:numRef>
          </c:val>
          <c:extLst>
            <c:ext xmlns:c16="http://schemas.microsoft.com/office/drawing/2014/chart" uri="{C3380CC4-5D6E-409C-BE32-E72D297353CC}">
              <c16:uniqueId val="{00000006-96F9-4CC0-9253-72B1D83F6C07}"/>
            </c:ext>
          </c:extLst>
        </c:ser>
        <c:dLbls>
          <c:showLegendKey val="0"/>
          <c:showVal val="0"/>
          <c:showCatName val="0"/>
          <c:showSerName val="0"/>
          <c:showPercent val="0"/>
          <c:showBubbleSize val="0"/>
        </c:dLbls>
        <c:gapWidth val="219"/>
        <c:overlap val="-27"/>
        <c:axId val="342183664"/>
        <c:axId val="342203824"/>
      </c:barChart>
      <c:catAx>
        <c:axId val="342183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2203824"/>
        <c:crosses val="autoZero"/>
        <c:auto val="1"/>
        <c:lblAlgn val="ctr"/>
        <c:lblOffset val="100"/>
        <c:noMultiLvlLbl val="0"/>
      </c:catAx>
      <c:valAx>
        <c:axId val="342203824"/>
        <c:scaling>
          <c:orientation val="minMax"/>
        </c:scaling>
        <c:delete val="0"/>
        <c:axPos val="l"/>
        <c:majorGridlines>
          <c:spPr>
            <a:ln w="9525" cap="flat" cmpd="sng" algn="ctr">
              <a:solidFill>
                <a:schemeClr val="bg1"/>
              </a:solidFill>
              <a:round/>
            </a:ln>
            <a:effectLst/>
          </c:spPr>
        </c:majorGridlines>
        <c:numFmt formatCode="_ * #,##0.00_ ;_ * \-#,##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342183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[Cashbook.xlsx]Date Chart!PivotTable5</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'Date Chart'!$B$1:$B$2</c:f>
              <c:strCache>
                <c:ptCount val="1"/>
                <c:pt idx="0">
                  <c:v>D</c:v>
                </c:pt>
              </c:strCache>
            </c:strRef>
          </c:tx>
          <c:spPr>
            <a:solidFill>
              <a:schemeClr val="accent3"/>
            </a:solidFill>
            <a:ln>
              <a:noFill/>
            </a:ln>
            <a:effectLst/>
          </c:spPr>
          <c:invertIfNegative val="0"/>
          <c:trendline>
            <c:spPr>
              <a:ln w="19050" cap="rnd">
                <a:solidFill>
                  <a:schemeClr val="accent1"/>
                </a:solidFill>
                <a:prstDash val="sysDot"/>
              </a:ln>
              <a:effectLst/>
            </c:spPr>
            <c:trendlineType val="linear"/>
            <c:dispRSqr val="0"/>
            <c:dispEq val="0"/>
          </c:trendline>
          <c:cat>
            <c:multiLvlStrRef>
              <c:f>'Date Chart'!$A$3:$A$23</c:f>
              <c:multiLvlStrCache>
                <c:ptCount val="13"/>
                <c:lvl>
                  <c:pt idx="0">
                    <c:v>Mar</c:v>
                  </c:pt>
                  <c:pt idx="1">
                    <c:v>Apr</c:v>
                  </c:pt>
                  <c:pt idx="2">
                    <c:v>May</c:v>
                  </c:pt>
                  <c:pt idx="3">
                    <c:v>Jun</c:v>
                  </c:pt>
                  <c:pt idx="4">
                    <c:v>Jul</c:v>
                  </c:pt>
                  <c:pt idx="5">
                    <c:v>Aug</c:v>
                  </c:pt>
                  <c:pt idx="6">
                    <c:v>Sep</c:v>
                  </c:pt>
                  <c:pt idx="7">
                    <c:v>Oct</c:v>
                  </c:pt>
                  <c:pt idx="8">
                    <c:v>Nov</c:v>
                  </c:pt>
                  <c:pt idx="9">
                    <c:v>Dec</c:v>
                  </c:pt>
                  <c:pt idx="10">
                    <c:v>Jan</c:v>
                  </c:pt>
                  <c:pt idx="11">
                    <c:v>Feb</c:v>
                  </c:pt>
                  <c:pt idx="12">
                    <c:v>Mar</c:v>
                  </c:pt>
                </c:lvl>
                <c:lvl>
                  <c:pt idx="0">
                    <c:v>Qtr1</c:v>
                  </c:pt>
                  <c:pt idx="1">
                    <c:v>Qtr2</c:v>
                  </c:pt>
                  <c:pt idx="4">
                    <c:v>Qtr3</c:v>
                  </c:pt>
                  <c:pt idx="7">
                    <c:v>Qtr4</c:v>
                  </c:pt>
                  <c:pt idx="10">
                    <c:v>Qtr1</c:v>
                  </c:pt>
                </c:lvl>
                <c:lvl>
                  <c:pt idx="0">
                    <c:v>2011</c:v>
                  </c:pt>
                  <c:pt idx="10">
                    <c:v>2012</c:v>
                  </c:pt>
                </c:lvl>
              </c:multiLvlStrCache>
            </c:multiLvlStrRef>
          </c:cat>
          <c:val>
            <c:numRef>
              <c:f>'Date Chart'!$B$3:$B$23</c:f>
              <c:numCache>
                <c:formatCode>_ * #,##0.00_ ;_ * \-#,##0.00_ ;_ * "-"??_ ;_ @_ </c:formatCode>
                <c:ptCount val="13"/>
                <c:pt idx="0">
                  <c:v>3400</c:v>
                </c:pt>
                <c:pt idx="1">
                  <c:v>71578.320000000007</c:v>
                </c:pt>
                <c:pt idx="2">
                  <c:v>23062.2</c:v>
                </c:pt>
                <c:pt idx="3">
                  <c:v>27936</c:v>
                </c:pt>
                <c:pt idx="4">
                  <c:v>33402</c:v>
                </c:pt>
                <c:pt idx="5">
                  <c:v>36480</c:v>
                </c:pt>
                <c:pt idx="6">
                  <c:v>39899.999999999993</c:v>
                </c:pt>
                <c:pt idx="7">
                  <c:v>35910</c:v>
                </c:pt>
                <c:pt idx="8">
                  <c:v>11001</c:v>
                </c:pt>
                <c:pt idx="9">
                  <c:v>34086</c:v>
                </c:pt>
                <c:pt idx="10">
                  <c:v>63632.51999999999</c:v>
                </c:pt>
                <c:pt idx="11">
                  <c:v>19365.179999999997</c:v>
                </c:pt>
                <c:pt idx="12">
                  <c:v>17100</c:v>
                </c:pt>
              </c:numCache>
            </c:numRef>
          </c:val>
          <c:extLst>
            <c:ext xmlns:c16="http://schemas.microsoft.com/office/drawing/2014/chart" uri="{C3380CC4-5D6E-409C-BE32-E72D297353CC}">
              <c16:uniqueId val="{00000000-C581-476E-83C0-B5E7A855173E}"/>
            </c:ext>
          </c:extLst>
        </c:ser>
        <c:ser>
          <c:idx val="1"/>
          <c:order val="1"/>
          <c:tx>
            <c:strRef>
              <c:f>'Date Chart'!$C$1:$C$2</c:f>
              <c:strCache>
                <c:ptCount val="1"/>
                <c:pt idx="0">
                  <c:v>W</c:v>
                </c:pt>
              </c:strCache>
            </c:strRef>
          </c:tx>
          <c:spPr>
            <a:solidFill>
              <a:schemeClr val="accent2"/>
            </a:solidFill>
            <a:ln>
              <a:noFill/>
            </a:ln>
            <a:effectLst/>
          </c:spPr>
          <c:invertIfNegative val="0"/>
          <c:cat>
            <c:multiLvlStrRef>
              <c:f>'Date Chart'!$A$3:$A$23</c:f>
              <c:multiLvlStrCache>
                <c:ptCount val="13"/>
                <c:lvl>
                  <c:pt idx="0">
                    <c:v>Mar</c:v>
                  </c:pt>
                  <c:pt idx="1">
                    <c:v>Apr</c:v>
                  </c:pt>
                  <c:pt idx="2">
                    <c:v>May</c:v>
                  </c:pt>
                  <c:pt idx="3">
                    <c:v>Jun</c:v>
                  </c:pt>
                  <c:pt idx="4">
                    <c:v>Jul</c:v>
                  </c:pt>
                  <c:pt idx="5">
                    <c:v>Aug</c:v>
                  </c:pt>
                  <c:pt idx="6">
                    <c:v>Sep</c:v>
                  </c:pt>
                  <c:pt idx="7">
                    <c:v>Oct</c:v>
                  </c:pt>
                  <c:pt idx="8">
                    <c:v>Nov</c:v>
                  </c:pt>
                  <c:pt idx="9">
                    <c:v>Dec</c:v>
                  </c:pt>
                  <c:pt idx="10">
                    <c:v>Jan</c:v>
                  </c:pt>
                  <c:pt idx="11">
                    <c:v>Feb</c:v>
                  </c:pt>
                  <c:pt idx="12">
                    <c:v>Mar</c:v>
                  </c:pt>
                </c:lvl>
                <c:lvl>
                  <c:pt idx="0">
                    <c:v>Qtr1</c:v>
                  </c:pt>
                  <c:pt idx="1">
                    <c:v>Qtr2</c:v>
                  </c:pt>
                  <c:pt idx="4">
                    <c:v>Qtr3</c:v>
                  </c:pt>
                  <c:pt idx="7">
                    <c:v>Qtr4</c:v>
                  </c:pt>
                  <c:pt idx="10">
                    <c:v>Qtr1</c:v>
                  </c:pt>
                </c:lvl>
                <c:lvl>
                  <c:pt idx="0">
                    <c:v>2011</c:v>
                  </c:pt>
                  <c:pt idx="10">
                    <c:v>2012</c:v>
                  </c:pt>
                </c:lvl>
              </c:multiLvlStrCache>
            </c:multiLvlStrRef>
          </c:cat>
          <c:val>
            <c:numRef>
              <c:f>'Date Chart'!$C$3:$C$23</c:f>
              <c:numCache>
                <c:formatCode>_ * #,##0.00_ ;_ * \-#,##0.00_ ;_ * "-"??_ ;_ @_ </c:formatCode>
                <c:ptCount val="13"/>
                <c:pt idx="1">
                  <c:v>15589.8</c:v>
                </c:pt>
                <c:pt idx="2">
                  <c:v>21562.22</c:v>
                </c:pt>
                <c:pt idx="3">
                  <c:v>27877.8</c:v>
                </c:pt>
                <c:pt idx="4">
                  <c:v>21275.432999999997</c:v>
                </c:pt>
                <c:pt idx="5">
                  <c:v>25860.78</c:v>
                </c:pt>
                <c:pt idx="6">
                  <c:v>26927.52</c:v>
                </c:pt>
                <c:pt idx="7">
                  <c:v>24241.200000000001</c:v>
                </c:pt>
                <c:pt idx="8">
                  <c:v>21640.004999999997</c:v>
                </c:pt>
                <c:pt idx="9">
                  <c:v>21049.200000000001</c:v>
                </c:pt>
                <c:pt idx="10">
                  <c:v>21854.04</c:v>
                </c:pt>
                <c:pt idx="11">
                  <c:v>20839.439999999999</c:v>
                </c:pt>
                <c:pt idx="12">
                  <c:v>14552.4</c:v>
                </c:pt>
              </c:numCache>
            </c:numRef>
          </c:val>
          <c:extLst>
            <c:ext xmlns:c16="http://schemas.microsoft.com/office/drawing/2014/chart" uri="{C3380CC4-5D6E-409C-BE32-E72D297353CC}">
              <c16:uniqueId val="{00000002-C581-476E-83C0-B5E7A855173E}"/>
            </c:ext>
          </c:extLst>
        </c:ser>
        <c:dLbls>
          <c:showLegendKey val="0"/>
          <c:showVal val="0"/>
          <c:showCatName val="0"/>
          <c:showSerName val="0"/>
          <c:showPercent val="0"/>
          <c:showBubbleSize val="0"/>
        </c:dLbls>
        <c:gapWidth val="219"/>
        <c:overlap val="-27"/>
        <c:axId val="428215392"/>
        <c:axId val="428210592"/>
      </c:barChart>
      <c:catAx>
        <c:axId val="4282153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210592"/>
        <c:crosses val="autoZero"/>
        <c:auto val="1"/>
        <c:lblAlgn val="ctr"/>
        <c:lblOffset val="100"/>
        <c:noMultiLvlLbl val="0"/>
      </c:catAx>
      <c:valAx>
        <c:axId val="428210592"/>
        <c:scaling>
          <c:orientation val="minMax"/>
        </c:scaling>
        <c:delete val="0"/>
        <c:axPos val="l"/>
        <c:majorGridlines>
          <c:spPr>
            <a:ln w="9525" cap="flat" cmpd="sng" algn="ctr">
              <a:solidFill>
                <a:schemeClr val="bg1"/>
              </a:solidFill>
              <a:round/>
            </a:ln>
            <a:effectLst/>
          </c:spPr>
        </c:majorGridlines>
        <c:numFmt formatCode="_ * #,##0.00_ ;_ * \-#,##0.0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82153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19</xdr:col>
      <xdr:colOff>20053</xdr:colOff>
      <xdr:row>11</xdr:row>
      <xdr:rowOff>10032</xdr:rowOff>
    </xdr:from>
    <xdr:to>
      <xdr:col>33</xdr:col>
      <xdr:colOff>601579</xdr:colOff>
      <xdr:row>40</xdr:row>
      <xdr:rowOff>30079</xdr:rowOff>
    </xdr:to>
    <xdr:graphicFrame macro="">
      <xdr:nvGraphicFramePr>
        <xdr:cNvPr id="4" name="Chart 3">
          <a:extLst>
            <a:ext uri="{FF2B5EF4-FFF2-40B4-BE49-F238E27FC236}">
              <a16:creationId xmlns:a16="http://schemas.microsoft.com/office/drawing/2014/main" id="{9E967537-17CD-037C-7452-88A160E4C0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2</xdr:row>
      <xdr:rowOff>9524</xdr:rowOff>
    </xdr:from>
    <xdr:to>
      <xdr:col>18</xdr:col>
      <xdr:colOff>114300</xdr:colOff>
      <xdr:row>36</xdr:row>
      <xdr:rowOff>152400</xdr:rowOff>
    </xdr:to>
    <xdr:graphicFrame macro="">
      <xdr:nvGraphicFramePr>
        <xdr:cNvPr id="2" name="Chart 1">
          <a:extLst>
            <a:ext uri="{FF2B5EF4-FFF2-40B4-BE49-F238E27FC236}">
              <a16:creationId xmlns:a16="http://schemas.microsoft.com/office/drawing/2014/main" id="{F96204EF-0C5B-E994-2C45-E924A32A6E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19</xdr:col>
      <xdr:colOff>9524</xdr:colOff>
      <xdr:row>2</xdr:row>
      <xdr:rowOff>9525</xdr:rowOff>
    </xdr:from>
    <xdr:to>
      <xdr:col>22</xdr:col>
      <xdr:colOff>466725</xdr:colOff>
      <xdr:row>33</xdr:row>
      <xdr:rowOff>57150</xdr:rowOff>
    </xdr:to>
    <mc:AlternateContent xmlns:mc="http://schemas.openxmlformats.org/markup-compatibility/2006">
      <mc:Choice xmlns:a14="http://schemas.microsoft.com/office/drawing/2010/main" Requires="a14">
        <xdr:graphicFrame macro="">
          <xdr:nvGraphicFramePr>
            <xdr:cNvPr id="3" name="Account Number">
              <a:extLst>
                <a:ext uri="{FF2B5EF4-FFF2-40B4-BE49-F238E27FC236}">
                  <a16:creationId xmlns:a16="http://schemas.microsoft.com/office/drawing/2014/main" id="{C3D9D5F0-A7A2-31C1-F118-71EA8D901559}"/>
                </a:ext>
              </a:extLst>
            </xdr:cNvPr>
            <xdr:cNvGraphicFramePr/>
          </xdr:nvGraphicFramePr>
          <xdr:xfrm>
            <a:off x="0" y="0"/>
            <a:ext cx="0" cy="0"/>
          </xdr:xfrm>
          <a:graphic>
            <a:graphicData uri="http://schemas.microsoft.com/office/drawing/2010/slicer">
              <sle:slicer xmlns:sle="http://schemas.microsoft.com/office/drawing/2010/slicer" name="Account Number"/>
            </a:graphicData>
          </a:graphic>
        </xdr:graphicFrame>
      </mc:Choice>
      <mc:Fallback>
        <xdr:sp macro="" textlink="">
          <xdr:nvSpPr>
            <xdr:cNvPr id="0" name=""/>
            <xdr:cNvSpPr>
              <a:spLocks noTextEdit="1"/>
            </xdr:cNvSpPr>
          </xdr:nvSpPr>
          <xdr:spPr>
            <a:xfrm>
              <a:off x="12277724" y="333375"/>
              <a:ext cx="2286001" cy="50673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5</xdr:col>
      <xdr:colOff>14284</xdr:colOff>
      <xdr:row>0</xdr:row>
      <xdr:rowOff>142874</xdr:rowOff>
    </xdr:from>
    <xdr:to>
      <xdr:col>19</xdr:col>
      <xdr:colOff>19049</xdr:colOff>
      <xdr:row>42</xdr:row>
      <xdr:rowOff>114299</xdr:rowOff>
    </xdr:to>
    <xdr:graphicFrame macro="">
      <xdr:nvGraphicFramePr>
        <xdr:cNvPr id="2" name="Chart 1">
          <a:extLst>
            <a:ext uri="{FF2B5EF4-FFF2-40B4-BE49-F238E27FC236}">
              <a16:creationId xmlns:a16="http://schemas.microsoft.com/office/drawing/2014/main" id="{4BE6426D-7AE3-66E0-9E09-22C9DBA126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20</xdr:col>
      <xdr:colOff>28573</xdr:colOff>
      <xdr:row>1</xdr:row>
      <xdr:rowOff>19049</xdr:rowOff>
    </xdr:from>
    <xdr:to>
      <xdr:col>23</xdr:col>
      <xdr:colOff>314324</xdr:colOff>
      <xdr:row>45</xdr:row>
      <xdr:rowOff>28575</xdr:rowOff>
    </xdr:to>
    <mc:AlternateContent xmlns:mc="http://schemas.openxmlformats.org/markup-compatibility/2006">
      <mc:Choice xmlns:a14="http://schemas.microsoft.com/office/drawing/2010/main" Requires="a14">
        <xdr:graphicFrame macro="">
          <xdr:nvGraphicFramePr>
            <xdr:cNvPr id="3" name="Description">
              <a:extLst>
                <a:ext uri="{FF2B5EF4-FFF2-40B4-BE49-F238E27FC236}">
                  <a16:creationId xmlns:a16="http://schemas.microsoft.com/office/drawing/2014/main" id="{573CAE64-71C2-4441-2C18-8E45021528CB}"/>
                </a:ext>
              </a:extLst>
            </xdr:cNvPr>
            <xdr:cNvGraphicFramePr/>
          </xdr:nvGraphicFramePr>
          <xdr:xfrm>
            <a:off x="0" y="0"/>
            <a:ext cx="0" cy="0"/>
          </xdr:xfrm>
          <a:graphic>
            <a:graphicData uri="http://schemas.microsoft.com/office/drawing/2010/slicer">
              <sle:slicer xmlns:sle="http://schemas.microsoft.com/office/drawing/2010/slicer" name="Description"/>
            </a:graphicData>
          </a:graphic>
        </xdr:graphicFrame>
      </mc:Choice>
      <mc:Fallback>
        <xdr:sp macro="" textlink="">
          <xdr:nvSpPr>
            <xdr:cNvPr id="0" name=""/>
            <xdr:cNvSpPr>
              <a:spLocks noTextEdit="1"/>
            </xdr:cNvSpPr>
          </xdr:nvSpPr>
          <xdr:spPr>
            <a:xfrm>
              <a:off x="14058898" y="180974"/>
              <a:ext cx="2114551" cy="713422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0</xdr:row>
      <xdr:rowOff>161924</xdr:rowOff>
    </xdr:from>
    <xdr:to>
      <xdr:col>19</xdr:col>
      <xdr:colOff>142875</xdr:colOff>
      <xdr:row>37</xdr:row>
      <xdr:rowOff>104774</xdr:rowOff>
    </xdr:to>
    <xdr:graphicFrame macro="">
      <xdr:nvGraphicFramePr>
        <xdr:cNvPr id="2" name="Chart 1">
          <a:extLst>
            <a:ext uri="{FF2B5EF4-FFF2-40B4-BE49-F238E27FC236}">
              <a16:creationId xmlns:a16="http://schemas.microsoft.com/office/drawing/2014/main" id="{72FB4CDD-6AB0-895D-1577-247E39DCBD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 refreshedDate="45648.77370416667" createdVersion="8" refreshedVersion="8" minRefreshableVersion="3" recordCount="149" xr:uid="{8C14589B-A02F-4137-9556-0E9100CFC0AB}">
  <cacheSource type="worksheet">
    <worksheetSource name="Transact"/>
  </cacheSource>
  <cacheFields count="10">
    <cacheField name="Transaction Date" numFmtId="14">
      <sharedItems containsSemiMixedTypes="0" containsNonDate="0" containsDate="1" containsString="0" minDate="2011-03-31T00:00:00" maxDate="2012-04-01T00:00:00" count="99">
        <d v="2011-11-07T00:00:00"/>
        <d v="2011-04-15T00:00:00"/>
        <d v="2011-05-15T00:00:00"/>
        <d v="2011-06-15T00:00:00"/>
        <d v="2011-07-15T00:00:00"/>
        <d v="2011-08-15T00:00:00"/>
        <d v="2011-09-15T00:00:00"/>
        <d v="2011-10-15T00:00:00"/>
        <d v="2011-11-15T00:00:00"/>
        <d v="2011-12-15T00:00:00"/>
        <d v="2012-01-15T00:00:00"/>
        <d v="2012-02-15T00:00:00"/>
        <d v="2012-03-15T00:00:00"/>
        <d v="2011-04-05T00:00:00"/>
        <d v="2011-04-26T00:00:00"/>
        <d v="2011-05-05T00:00:00"/>
        <d v="2011-05-26T00:00:00"/>
        <d v="2011-06-05T00:00:00"/>
        <d v="2011-06-26T00:00:00"/>
        <d v="2011-07-05T00:00:00"/>
        <d v="2011-07-26T00:00:00"/>
        <d v="2011-08-05T00:00:00"/>
        <d v="2011-08-26T00:00:00"/>
        <d v="2011-09-05T00:00:00"/>
        <d v="2011-09-26T00:00:00"/>
        <d v="2011-10-05T00:00:00"/>
        <d v="2011-10-26T00:00:00"/>
        <d v="2011-11-05T00:00:00"/>
        <d v="2011-11-26T00:00:00"/>
        <d v="2011-12-05T00:00:00"/>
        <d v="2011-12-26T00:00:00"/>
        <d v="2012-01-05T00:00:00"/>
        <d v="2012-01-26T00:00:00"/>
        <d v="2012-02-05T00:00:00"/>
        <d v="2012-02-26T00:00:00"/>
        <d v="2012-03-05T00:00:00"/>
        <d v="2012-03-26T00:00:00"/>
        <d v="2011-07-17T00:00:00"/>
        <d v="2011-10-04T00:00:00"/>
        <d v="2011-12-22T00:00:00"/>
        <d v="2012-02-17T00:00:00"/>
        <d v="2012-03-10T00:00:00"/>
        <d v="2011-04-14T00:00:00"/>
        <d v="2011-04-13T00:00:00"/>
        <d v="2011-05-08T00:00:00"/>
        <d v="2011-04-27T00:00:00"/>
        <d v="2011-06-11T00:00:00"/>
        <d v="2011-07-01T00:00:00"/>
        <d v="2011-07-23T00:00:00"/>
        <d v="2011-08-04T00:00:00"/>
        <d v="2011-07-31T00:00:00"/>
        <d v="2011-09-03T00:00:00"/>
        <d v="2011-09-12T00:00:00"/>
        <d v="2011-10-09T00:00:00"/>
        <d v="2011-10-21T00:00:00"/>
        <d v="2011-11-03T00:00:00"/>
        <d v="2011-11-30T00:00:00"/>
        <d v="2011-12-30T00:00:00"/>
        <d v="2012-01-04T00:00:00"/>
        <d v="2012-01-25T00:00:00"/>
        <d v="2012-01-27T00:00:00"/>
        <d v="2012-02-18T00:00:00"/>
        <d v="2011-04-02T00:00:00"/>
        <d v="2011-04-10T00:00:00"/>
        <d v="2011-04-24T00:00:00"/>
        <d v="2011-05-03T00:00:00"/>
        <d v="2011-05-22T00:00:00"/>
        <d v="2011-06-02T00:00:00"/>
        <d v="2011-06-19T00:00:00"/>
        <d v="2011-06-25T00:00:00"/>
        <d v="2011-07-03T00:00:00"/>
        <d v="2011-08-02T00:00:00"/>
        <d v="2011-09-02T00:00:00"/>
        <d v="2011-10-03T00:00:00"/>
        <d v="2011-11-02T00:00:00"/>
        <d v="2011-12-03T00:00:00"/>
        <d v="2012-01-02T00:00:00"/>
        <d v="2012-02-02T00:00:00"/>
        <d v="2012-03-02T00:00:00"/>
        <d v="2012-03-31T00:00:00"/>
        <d v="2011-05-01T00:00:00"/>
        <d v="2011-05-31T00:00:00"/>
        <d v="2011-08-31T00:00:00"/>
        <d v="2011-10-01T00:00:00"/>
        <d v="2011-10-31T00:00:00"/>
        <d v="2011-12-01T00:00:00"/>
        <d v="2011-12-31T00:00:00"/>
        <d v="2012-01-31T00:00:00"/>
        <d v="2012-02-28T00:00:00"/>
        <d v="2011-03-31T00:00:00"/>
        <d v="2011-08-27T00:00:00"/>
        <d v="2011-06-10T00:00:00"/>
        <d v="2011-09-21T00:00:00"/>
        <d v="2011-09-06T00:00:00"/>
        <d v="2011-07-11T00:00:00"/>
        <d v="2011-08-30T00:00:00"/>
        <d v="2011-10-19T00:00:00"/>
        <d v="2011-12-08T00:00:00"/>
        <d v="2011-05-27T00:00:00"/>
      </sharedItems>
      <fieldGroup par="9"/>
    </cacheField>
    <cacheField name="Type" numFmtId="0">
      <sharedItems count="2">
        <s v="W"/>
        <s v="D"/>
      </sharedItems>
    </cacheField>
    <cacheField name="Customer / Supplier" numFmtId="0">
      <sharedItems count="35">
        <s v="Economist"/>
        <s v="HSBC"/>
        <s v="Finance Week"/>
        <s v="Hollard"/>
        <s v="PR Properties"/>
        <s v="SQ Financial Services"/>
        <s v="SPAR"/>
        <s v="WS Wholesale"/>
        <s v="TRF Solutions"/>
        <s v="GP Accountants"/>
        <s v="ABC Limited"/>
        <s v="WC Financial Advisors"/>
        <s v="XX Building Supplies"/>
        <s v="WW Retail"/>
        <s v="DF Manufacturing"/>
        <s v="Digicom"/>
        <s v="FS Financial Services"/>
        <s v="PTY Consultants"/>
        <s v="IT Solutions"/>
        <s v="CC Supplies"/>
        <s v="EC Estate Agents"/>
        <s v="The Paint Shop"/>
        <s v="IAS Accountants"/>
        <s v="Waltons"/>
        <s v="XR Supplies"/>
        <s v="GF Training"/>
        <s v="XY Solutions"/>
        <s v="Opening"/>
        <s v="MM Brokers"/>
        <s v="Payroll"/>
        <s v="Qantas"/>
        <s v="Town Council"/>
        <s v="RT Office Supplies"/>
        <s v="PQW Parking"/>
        <s v="LS Retail"/>
      </sharedItems>
    </cacheField>
    <cacheField name="Reference" numFmtId="0">
      <sharedItems/>
    </cacheField>
    <cacheField name="Description" numFmtId="0">
      <sharedItems count="26">
        <s v="Subscription"/>
        <s v="Service Fees"/>
        <s v="Annual Subscription"/>
        <s v="Insurance"/>
        <s v="Rent"/>
        <s v="Interest paid"/>
        <s v="Capital repayment"/>
        <s v="Consumables"/>
        <s v="Consulting Services"/>
        <s v="Accounting Services"/>
        <s v="Taxation Services"/>
        <s v="Secretarial Services"/>
        <s v="Bookkeeping"/>
        <s v="Paper"/>
        <s v="Computer equipment"/>
        <s v="Course"/>
        <s v="Internet Service Provider"/>
        <s v="Opening Bank Statement Balance"/>
        <s v="Investment in Shares"/>
        <s v="Salaries"/>
        <s v="Travel"/>
        <s v="Loan Received"/>
        <s v="Rates"/>
        <s v="Office chair"/>
        <s v="Parking"/>
        <s v="Commission Received"/>
      </sharedItems>
    </cacheField>
    <cacheField name="Amount" numFmtId="164">
      <sharedItems containsSemiMixedTypes="0" containsString="0" containsNumber="1" minValue="56.999999999999993" maxValue="37777.32"/>
    </cacheField>
    <cacheField name="Account Number" numFmtId="0">
      <sharedItems count="18">
        <s v="IS-375"/>
        <s v="IS-315"/>
        <s v="IS-340"/>
        <s v="IS-350"/>
        <s v="IS-500"/>
        <s v="BS-700"/>
        <s v="IS-325"/>
        <s v="IS-100"/>
        <s v="IS-305"/>
        <s v="BS-100"/>
        <s v="IS-385"/>
        <s v="IS-380"/>
        <s v="BS-200"/>
        <s v="IS-365"/>
        <s v="IS-390"/>
        <s v="IS-395"/>
        <s v="IS-345"/>
        <s v="IS-200"/>
      </sharedItems>
    </cacheField>
    <cacheField name="Months (Transaction Date)" numFmtId="0" databaseField="0">
      <fieldGroup base="0">
        <rangePr groupBy="months" startDate="2011-03-31T00:00:00" endDate="2012-04-01T00:00:00"/>
        <groupItems count="14">
          <s v="&lt;31/03/2011"/>
          <s v="Jan"/>
          <s v="Feb"/>
          <s v="Mar"/>
          <s v="Apr"/>
          <s v="May"/>
          <s v="Jun"/>
          <s v="Jul"/>
          <s v="Aug"/>
          <s v="Sep"/>
          <s v="Oct"/>
          <s v="Nov"/>
          <s v="Dec"/>
          <s v="&gt;01/04/2012"/>
        </groupItems>
      </fieldGroup>
    </cacheField>
    <cacheField name="Quarters (Transaction Date)" numFmtId="0" databaseField="0">
      <fieldGroup base="0">
        <rangePr groupBy="quarters" startDate="2011-03-31T00:00:00" endDate="2012-04-01T00:00:00"/>
        <groupItems count="6">
          <s v="&lt;31/03/2011"/>
          <s v="Qtr1"/>
          <s v="Qtr2"/>
          <s v="Qtr3"/>
          <s v="Qtr4"/>
          <s v="&gt;01/04/2012"/>
        </groupItems>
      </fieldGroup>
    </cacheField>
    <cacheField name="Years (Transaction Date)" numFmtId="0" databaseField="0">
      <fieldGroup base="0">
        <rangePr groupBy="years" startDate="2011-03-31T00:00:00" endDate="2012-04-01T00:00:00"/>
        <groupItems count="4">
          <s v="&lt;31/03/2011"/>
          <s v="2011"/>
          <s v="2012"/>
          <s v="&gt;01/04/2012"/>
        </groupItems>
      </fieldGroup>
    </cacheField>
  </cacheFields>
  <extLst>
    <ext xmlns:x14="http://schemas.microsoft.com/office/spreadsheetml/2009/9/main" uri="{725AE2AE-9491-48be-B2B4-4EB974FC3084}">
      <x14:pivotCacheDefinition pivotCacheId="4709710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
  <r>
    <x v="0"/>
    <x v="0"/>
    <x v="0"/>
    <s v="628054"/>
    <x v="0"/>
    <n v="516.70499999999993"/>
    <x v="0"/>
  </r>
  <r>
    <x v="1"/>
    <x v="0"/>
    <x v="1"/>
    <s v="Bank Statement"/>
    <x v="1"/>
    <n v="56.999999999999993"/>
    <x v="1"/>
  </r>
  <r>
    <x v="2"/>
    <x v="0"/>
    <x v="1"/>
    <s v="Bank Statement"/>
    <x v="1"/>
    <n v="56.999999999999993"/>
    <x v="1"/>
  </r>
  <r>
    <x v="3"/>
    <x v="0"/>
    <x v="1"/>
    <s v="Bank Statement"/>
    <x v="1"/>
    <n v="56.999999999999993"/>
    <x v="1"/>
  </r>
  <r>
    <x v="3"/>
    <x v="0"/>
    <x v="2"/>
    <s v="Bank Statement"/>
    <x v="2"/>
    <n v="1367.9999999999998"/>
    <x v="0"/>
  </r>
  <r>
    <x v="4"/>
    <x v="0"/>
    <x v="1"/>
    <s v="Bank Statement"/>
    <x v="1"/>
    <n v="56.999999999999993"/>
    <x v="1"/>
  </r>
  <r>
    <x v="5"/>
    <x v="0"/>
    <x v="1"/>
    <s v="Bank Statement"/>
    <x v="1"/>
    <n v="56.999999999999993"/>
    <x v="1"/>
  </r>
  <r>
    <x v="6"/>
    <x v="0"/>
    <x v="1"/>
    <s v="Bank Statement"/>
    <x v="1"/>
    <n v="56.999999999999993"/>
    <x v="1"/>
  </r>
  <r>
    <x v="7"/>
    <x v="0"/>
    <x v="1"/>
    <s v="Bank Statement"/>
    <x v="1"/>
    <n v="56.999999999999993"/>
    <x v="1"/>
  </r>
  <r>
    <x v="8"/>
    <x v="0"/>
    <x v="1"/>
    <s v="Bank Statement"/>
    <x v="1"/>
    <n v="56.999999999999993"/>
    <x v="1"/>
  </r>
  <r>
    <x v="9"/>
    <x v="0"/>
    <x v="1"/>
    <s v="Bank Statement"/>
    <x v="1"/>
    <n v="56.999999999999993"/>
    <x v="1"/>
  </r>
  <r>
    <x v="10"/>
    <x v="0"/>
    <x v="1"/>
    <s v="Bank Statement"/>
    <x v="1"/>
    <n v="56.999999999999993"/>
    <x v="1"/>
  </r>
  <r>
    <x v="11"/>
    <x v="0"/>
    <x v="1"/>
    <s v="Bank Statement"/>
    <x v="1"/>
    <n v="56.999999999999993"/>
    <x v="1"/>
  </r>
  <r>
    <x v="12"/>
    <x v="0"/>
    <x v="1"/>
    <s v="Bank Statement"/>
    <x v="1"/>
    <n v="56.999999999999993"/>
    <x v="1"/>
  </r>
  <r>
    <x v="13"/>
    <x v="0"/>
    <x v="3"/>
    <s v="Debit Order"/>
    <x v="3"/>
    <n v="364.79999999999995"/>
    <x v="2"/>
  </r>
  <r>
    <x v="14"/>
    <x v="0"/>
    <x v="4"/>
    <s v="Debit Order"/>
    <x v="4"/>
    <n v="5699.9999999999991"/>
    <x v="3"/>
  </r>
  <r>
    <x v="14"/>
    <x v="0"/>
    <x v="5"/>
    <s v="Debit Order"/>
    <x v="5"/>
    <n v="100"/>
    <x v="4"/>
  </r>
  <r>
    <x v="15"/>
    <x v="0"/>
    <x v="3"/>
    <s v="Debit Order"/>
    <x v="3"/>
    <n v="364.79999999999995"/>
    <x v="2"/>
  </r>
  <r>
    <x v="16"/>
    <x v="0"/>
    <x v="4"/>
    <s v="Debit Order"/>
    <x v="4"/>
    <n v="5699.9999999999991"/>
    <x v="3"/>
  </r>
  <r>
    <x v="16"/>
    <x v="0"/>
    <x v="5"/>
    <s v="Debit Order"/>
    <x v="5"/>
    <n v="100"/>
    <x v="4"/>
  </r>
  <r>
    <x v="17"/>
    <x v="0"/>
    <x v="3"/>
    <s v="Debit Order"/>
    <x v="3"/>
    <n v="364.79999999999995"/>
    <x v="2"/>
  </r>
  <r>
    <x v="18"/>
    <x v="0"/>
    <x v="4"/>
    <s v="Debit Order"/>
    <x v="4"/>
    <n v="5699.9999999999991"/>
    <x v="3"/>
  </r>
  <r>
    <x v="18"/>
    <x v="0"/>
    <x v="5"/>
    <s v="Debit Order"/>
    <x v="6"/>
    <n v="220"/>
    <x v="5"/>
  </r>
  <r>
    <x v="18"/>
    <x v="0"/>
    <x v="5"/>
    <s v="Debit Order"/>
    <x v="5"/>
    <n v="100"/>
    <x v="4"/>
  </r>
  <r>
    <x v="19"/>
    <x v="0"/>
    <x v="3"/>
    <s v="Debit Order"/>
    <x v="3"/>
    <n v="364.79999999999995"/>
    <x v="2"/>
  </r>
  <r>
    <x v="20"/>
    <x v="0"/>
    <x v="4"/>
    <s v="Debit Order"/>
    <x v="4"/>
    <n v="5699.9999999999991"/>
    <x v="3"/>
  </r>
  <r>
    <x v="20"/>
    <x v="0"/>
    <x v="5"/>
    <s v="Debit Order"/>
    <x v="6"/>
    <n v="220"/>
    <x v="5"/>
  </r>
  <r>
    <x v="20"/>
    <x v="0"/>
    <x v="5"/>
    <s v="Debit Order"/>
    <x v="5"/>
    <n v="100"/>
    <x v="4"/>
  </r>
  <r>
    <x v="21"/>
    <x v="0"/>
    <x v="3"/>
    <s v="Debit Order"/>
    <x v="3"/>
    <n v="364.79999999999995"/>
    <x v="2"/>
  </r>
  <r>
    <x v="22"/>
    <x v="0"/>
    <x v="4"/>
    <s v="Debit Order"/>
    <x v="4"/>
    <n v="5699.9999999999991"/>
    <x v="3"/>
  </r>
  <r>
    <x v="22"/>
    <x v="0"/>
    <x v="5"/>
    <s v="Debit Order"/>
    <x v="6"/>
    <n v="220"/>
    <x v="5"/>
  </r>
  <r>
    <x v="22"/>
    <x v="0"/>
    <x v="5"/>
    <s v="Debit Order"/>
    <x v="5"/>
    <n v="100"/>
    <x v="4"/>
  </r>
  <r>
    <x v="23"/>
    <x v="0"/>
    <x v="3"/>
    <s v="Debit Order"/>
    <x v="3"/>
    <n v="364.79999999999995"/>
    <x v="2"/>
  </r>
  <r>
    <x v="24"/>
    <x v="0"/>
    <x v="4"/>
    <s v="Debit Order"/>
    <x v="4"/>
    <n v="5699.9999999999991"/>
    <x v="3"/>
  </r>
  <r>
    <x v="24"/>
    <x v="0"/>
    <x v="5"/>
    <s v="Debit Order"/>
    <x v="6"/>
    <n v="220"/>
    <x v="5"/>
  </r>
  <r>
    <x v="24"/>
    <x v="0"/>
    <x v="5"/>
    <s v="Debit Order"/>
    <x v="5"/>
    <n v="100"/>
    <x v="4"/>
  </r>
  <r>
    <x v="25"/>
    <x v="0"/>
    <x v="3"/>
    <s v="Debit Order"/>
    <x v="3"/>
    <n v="364.79999999999995"/>
    <x v="2"/>
  </r>
  <r>
    <x v="26"/>
    <x v="0"/>
    <x v="4"/>
    <s v="Debit Order"/>
    <x v="4"/>
    <n v="5699.9999999999991"/>
    <x v="3"/>
  </r>
  <r>
    <x v="26"/>
    <x v="0"/>
    <x v="5"/>
    <s v="Debit Order"/>
    <x v="6"/>
    <n v="220"/>
    <x v="5"/>
  </r>
  <r>
    <x v="26"/>
    <x v="0"/>
    <x v="5"/>
    <s v="Debit Order"/>
    <x v="5"/>
    <n v="100"/>
    <x v="4"/>
  </r>
  <r>
    <x v="27"/>
    <x v="0"/>
    <x v="3"/>
    <s v="Debit Order"/>
    <x v="3"/>
    <n v="364.79999999999995"/>
    <x v="2"/>
  </r>
  <r>
    <x v="28"/>
    <x v="0"/>
    <x v="4"/>
    <s v="Debit Order"/>
    <x v="4"/>
    <n v="5699.9999999999991"/>
    <x v="3"/>
  </r>
  <r>
    <x v="28"/>
    <x v="0"/>
    <x v="5"/>
    <s v="Debit Order"/>
    <x v="6"/>
    <n v="220"/>
    <x v="5"/>
  </r>
  <r>
    <x v="28"/>
    <x v="0"/>
    <x v="5"/>
    <s v="Debit Order"/>
    <x v="5"/>
    <n v="100"/>
    <x v="4"/>
  </r>
  <r>
    <x v="29"/>
    <x v="0"/>
    <x v="3"/>
    <s v="Debit Order"/>
    <x v="3"/>
    <n v="364.79999999999995"/>
    <x v="2"/>
  </r>
  <r>
    <x v="30"/>
    <x v="0"/>
    <x v="4"/>
    <s v="Debit Order"/>
    <x v="4"/>
    <n v="5699.9999999999991"/>
    <x v="3"/>
  </r>
  <r>
    <x v="30"/>
    <x v="0"/>
    <x v="5"/>
    <s v="Debit Order"/>
    <x v="6"/>
    <n v="220"/>
    <x v="5"/>
  </r>
  <r>
    <x v="30"/>
    <x v="0"/>
    <x v="5"/>
    <s v="Debit Order"/>
    <x v="5"/>
    <n v="100"/>
    <x v="4"/>
  </r>
  <r>
    <x v="31"/>
    <x v="0"/>
    <x v="3"/>
    <s v="Debit Order"/>
    <x v="3"/>
    <n v="387.59999999999997"/>
    <x v="2"/>
  </r>
  <r>
    <x v="32"/>
    <x v="0"/>
    <x v="4"/>
    <s v="Debit Order"/>
    <x v="4"/>
    <n v="5699.9999999999991"/>
    <x v="3"/>
  </r>
  <r>
    <x v="32"/>
    <x v="0"/>
    <x v="5"/>
    <s v="Debit Order"/>
    <x v="6"/>
    <n v="220"/>
    <x v="5"/>
  </r>
  <r>
    <x v="32"/>
    <x v="0"/>
    <x v="5"/>
    <s v="Debit Order"/>
    <x v="5"/>
    <n v="100"/>
    <x v="4"/>
  </r>
  <r>
    <x v="33"/>
    <x v="0"/>
    <x v="3"/>
    <s v="Debit Order"/>
    <x v="3"/>
    <n v="387.59999999999997"/>
    <x v="2"/>
  </r>
  <r>
    <x v="34"/>
    <x v="0"/>
    <x v="4"/>
    <s v="Debit Order"/>
    <x v="4"/>
    <n v="5699.9999999999991"/>
    <x v="3"/>
  </r>
  <r>
    <x v="34"/>
    <x v="0"/>
    <x v="5"/>
    <s v="Debit Order"/>
    <x v="6"/>
    <n v="220"/>
    <x v="5"/>
  </r>
  <r>
    <x v="34"/>
    <x v="0"/>
    <x v="5"/>
    <s v="Debit Order"/>
    <x v="5"/>
    <n v="100"/>
    <x v="4"/>
  </r>
  <r>
    <x v="35"/>
    <x v="0"/>
    <x v="3"/>
    <s v="Debit Order"/>
    <x v="3"/>
    <n v="364.79999999999995"/>
    <x v="2"/>
  </r>
  <r>
    <x v="36"/>
    <x v="0"/>
    <x v="4"/>
    <s v="Debit Order"/>
    <x v="4"/>
    <n v="5699.9999999999991"/>
    <x v="3"/>
  </r>
  <r>
    <x v="36"/>
    <x v="0"/>
    <x v="5"/>
    <s v="Debit Order"/>
    <x v="5"/>
    <n v="100"/>
    <x v="4"/>
  </r>
  <r>
    <x v="37"/>
    <x v="0"/>
    <x v="6"/>
    <s v="IN1123"/>
    <x v="7"/>
    <n v="111.71999999999998"/>
    <x v="6"/>
  </r>
  <r>
    <x v="38"/>
    <x v="0"/>
    <x v="6"/>
    <s v="IN1145"/>
    <x v="7"/>
    <n v="59.279999999999994"/>
    <x v="6"/>
  </r>
  <r>
    <x v="39"/>
    <x v="0"/>
    <x v="6"/>
    <s v="IN1149"/>
    <x v="7"/>
    <n v="59.279999999999994"/>
    <x v="6"/>
  </r>
  <r>
    <x v="40"/>
    <x v="0"/>
    <x v="6"/>
    <s v="IN1156"/>
    <x v="7"/>
    <n v="111.71999999999998"/>
    <x v="6"/>
  </r>
  <r>
    <x v="41"/>
    <x v="1"/>
    <x v="7"/>
    <s v="INV0052"/>
    <x v="8"/>
    <n v="17100"/>
    <x v="7"/>
  </r>
  <r>
    <x v="42"/>
    <x v="1"/>
    <x v="8"/>
    <s v="INV0053"/>
    <x v="8"/>
    <n v="12767.999999999998"/>
    <x v="7"/>
  </r>
  <r>
    <x v="43"/>
    <x v="1"/>
    <x v="9"/>
    <s v="INV0054"/>
    <x v="8"/>
    <n v="9291"/>
    <x v="7"/>
  </r>
  <r>
    <x v="44"/>
    <x v="1"/>
    <x v="10"/>
    <s v="INV0055"/>
    <x v="9"/>
    <n v="17100"/>
    <x v="7"/>
  </r>
  <r>
    <x v="45"/>
    <x v="1"/>
    <x v="11"/>
    <s v="INV0056"/>
    <x v="10"/>
    <n v="7979.9999999999991"/>
    <x v="7"/>
  </r>
  <r>
    <x v="45"/>
    <x v="1"/>
    <x v="11"/>
    <s v="INV0056"/>
    <x v="9"/>
    <n v="3761.9999999999995"/>
    <x v="7"/>
  </r>
  <r>
    <x v="45"/>
    <x v="1"/>
    <x v="11"/>
    <s v="INV0056"/>
    <x v="8"/>
    <n v="37777.32"/>
    <x v="7"/>
  </r>
  <r>
    <x v="46"/>
    <x v="1"/>
    <x v="12"/>
    <s v="INV0057"/>
    <x v="9"/>
    <n v="4560"/>
    <x v="7"/>
  </r>
  <r>
    <x v="18"/>
    <x v="1"/>
    <x v="8"/>
    <s v="INV0058"/>
    <x v="9"/>
    <n v="15275.999999999998"/>
    <x v="7"/>
  </r>
  <r>
    <x v="47"/>
    <x v="1"/>
    <x v="13"/>
    <s v="INV0059"/>
    <x v="10"/>
    <n v="5130"/>
    <x v="7"/>
  </r>
  <r>
    <x v="48"/>
    <x v="1"/>
    <x v="14"/>
    <s v="INV0060"/>
    <x v="9"/>
    <n v="3191.9999999999995"/>
    <x v="7"/>
  </r>
  <r>
    <x v="49"/>
    <x v="1"/>
    <x v="15"/>
    <s v="INV0061"/>
    <x v="8"/>
    <n v="36480"/>
    <x v="7"/>
  </r>
  <r>
    <x v="50"/>
    <x v="1"/>
    <x v="14"/>
    <s v="INV0062"/>
    <x v="8"/>
    <n v="25079.999999999996"/>
    <x v="7"/>
  </r>
  <r>
    <x v="51"/>
    <x v="1"/>
    <x v="16"/>
    <s v="INV0063"/>
    <x v="8"/>
    <n v="26219.999999999996"/>
    <x v="7"/>
  </r>
  <r>
    <x v="52"/>
    <x v="1"/>
    <x v="17"/>
    <s v="INV0064"/>
    <x v="8"/>
    <n v="13679.999999999998"/>
    <x v="7"/>
  </r>
  <r>
    <x v="53"/>
    <x v="1"/>
    <x v="18"/>
    <s v="INV0065"/>
    <x v="8"/>
    <n v="20520"/>
    <x v="7"/>
  </r>
  <r>
    <x v="54"/>
    <x v="1"/>
    <x v="14"/>
    <s v="INV0066"/>
    <x v="8"/>
    <n v="15389.999999999998"/>
    <x v="7"/>
  </r>
  <r>
    <x v="55"/>
    <x v="1"/>
    <x v="9"/>
    <s v="INV0067"/>
    <x v="9"/>
    <n v="3761.9999999999995"/>
    <x v="7"/>
  </r>
  <r>
    <x v="55"/>
    <x v="1"/>
    <x v="9"/>
    <s v="INV0067"/>
    <x v="10"/>
    <n v="2451"/>
    <x v="7"/>
  </r>
  <r>
    <x v="55"/>
    <x v="1"/>
    <x v="9"/>
    <s v="INV0067"/>
    <x v="11"/>
    <n v="1026"/>
    <x v="7"/>
  </r>
  <r>
    <x v="56"/>
    <x v="1"/>
    <x v="19"/>
    <s v="INV0068"/>
    <x v="9"/>
    <n v="3761.9999999999995"/>
    <x v="7"/>
  </r>
  <r>
    <x v="29"/>
    <x v="1"/>
    <x v="8"/>
    <s v="INV0069"/>
    <x v="8"/>
    <n v="17100"/>
    <x v="7"/>
  </r>
  <r>
    <x v="57"/>
    <x v="1"/>
    <x v="10"/>
    <s v="INV0070"/>
    <x v="8"/>
    <n v="16986"/>
    <x v="7"/>
  </r>
  <r>
    <x v="58"/>
    <x v="1"/>
    <x v="20"/>
    <s v="INV0071"/>
    <x v="10"/>
    <n v="9311.5199999999986"/>
    <x v="7"/>
  </r>
  <r>
    <x v="59"/>
    <x v="1"/>
    <x v="21"/>
    <s v="INV0072"/>
    <x v="10"/>
    <n v="2792.9999999999995"/>
    <x v="7"/>
  </r>
  <r>
    <x v="60"/>
    <x v="1"/>
    <x v="13"/>
    <s v="INV0073"/>
    <x v="8"/>
    <n v="20520"/>
    <x v="7"/>
  </r>
  <r>
    <x v="32"/>
    <x v="1"/>
    <x v="17"/>
    <s v="INV0074"/>
    <x v="8"/>
    <n v="21887.999999999996"/>
    <x v="7"/>
  </r>
  <r>
    <x v="61"/>
    <x v="1"/>
    <x v="7"/>
    <s v="INV0075"/>
    <x v="8"/>
    <n v="19365.179999999997"/>
    <x v="7"/>
  </r>
  <r>
    <x v="62"/>
    <x v="0"/>
    <x v="22"/>
    <s v="Invoice"/>
    <x v="12"/>
    <n v="911.99999999999989"/>
    <x v="8"/>
  </r>
  <r>
    <x v="63"/>
    <x v="0"/>
    <x v="23"/>
    <s v="Invoice"/>
    <x v="13"/>
    <n v="227.99999999999997"/>
    <x v="6"/>
  </r>
  <r>
    <x v="64"/>
    <x v="0"/>
    <x v="23"/>
    <s v="Invoice"/>
    <x v="13"/>
    <n v="227.99999999999997"/>
    <x v="6"/>
  </r>
  <r>
    <x v="65"/>
    <x v="0"/>
    <x v="22"/>
    <s v="Invoice"/>
    <x v="12"/>
    <n v="911.99999999999989"/>
    <x v="8"/>
  </r>
  <r>
    <x v="44"/>
    <x v="0"/>
    <x v="23"/>
    <s v="Invoice"/>
    <x v="13"/>
    <n v="227.99999999999997"/>
    <x v="6"/>
  </r>
  <r>
    <x v="66"/>
    <x v="0"/>
    <x v="23"/>
    <s v="Invoice"/>
    <x v="13"/>
    <n v="227.99999999999997"/>
    <x v="6"/>
  </r>
  <r>
    <x v="67"/>
    <x v="0"/>
    <x v="22"/>
    <s v="Invoice"/>
    <x v="12"/>
    <n v="911.99999999999989"/>
    <x v="8"/>
  </r>
  <r>
    <x v="17"/>
    <x v="0"/>
    <x v="23"/>
    <s v="Invoice"/>
    <x v="13"/>
    <n v="227.99999999999997"/>
    <x v="6"/>
  </r>
  <r>
    <x v="68"/>
    <x v="0"/>
    <x v="23"/>
    <s v="Invoice"/>
    <x v="13"/>
    <n v="227.99999999999997"/>
    <x v="6"/>
  </r>
  <r>
    <x v="69"/>
    <x v="0"/>
    <x v="24"/>
    <s v="Invoice"/>
    <x v="14"/>
    <n v="5700"/>
    <x v="9"/>
  </r>
  <r>
    <x v="70"/>
    <x v="0"/>
    <x v="22"/>
    <s v="Invoice"/>
    <x v="12"/>
    <n v="911.99999999999989"/>
    <x v="8"/>
  </r>
  <r>
    <x v="70"/>
    <x v="0"/>
    <x v="23"/>
    <s v="Invoice"/>
    <x v="13"/>
    <n v="250.17299999999997"/>
    <x v="6"/>
  </r>
  <r>
    <x v="71"/>
    <x v="0"/>
    <x v="22"/>
    <s v="Invoice"/>
    <x v="12"/>
    <n v="911.99999999999989"/>
    <x v="8"/>
  </r>
  <r>
    <x v="72"/>
    <x v="0"/>
    <x v="22"/>
    <s v="Invoice"/>
    <x v="12"/>
    <n v="911.99999999999989"/>
    <x v="8"/>
  </r>
  <r>
    <x v="73"/>
    <x v="0"/>
    <x v="22"/>
    <s v="Invoice"/>
    <x v="12"/>
    <n v="911.99999999999989"/>
    <x v="8"/>
  </r>
  <r>
    <x v="74"/>
    <x v="0"/>
    <x v="25"/>
    <s v="Invoice"/>
    <x v="15"/>
    <n v="769.49999999999989"/>
    <x v="10"/>
  </r>
  <r>
    <x v="74"/>
    <x v="0"/>
    <x v="22"/>
    <s v="Invoice"/>
    <x v="12"/>
    <n v="911.99999999999989"/>
    <x v="8"/>
  </r>
  <r>
    <x v="75"/>
    <x v="0"/>
    <x v="22"/>
    <s v="Invoice"/>
    <x v="12"/>
    <n v="911.99999999999989"/>
    <x v="8"/>
  </r>
  <r>
    <x v="76"/>
    <x v="0"/>
    <x v="22"/>
    <s v="Invoice"/>
    <x v="12"/>
    <n v="911.99999999999989"/>
    <x v="8"/>
  </r>
  <r>
    <x v="77"/>
    <x v="0"/>
    <x v="22"/>
    <s v="Invoice"/>
    <x v="12"/>
    <n v="911.99999999999989"/>
    <x v="8"/>
  </r>
  <r>
    <x v="78"/>
    <x v="0"/>
    <x v="26"/>
    <s v="Invoice EXP09"/>
    <x v="16"/>
    <n v="165.29999999999998"/>
    <x v="11"/>
  </r>
  <r>
    <x v="79"/>
    <x v="0"/>
    <x v="26"/>
    <s v="Invoice EXP10"/>
    <x v="16"/>
    <n v="165.29999999999998"/>
    <x v="11"/>
  </r>
  <r>
    <x v="80"/>
    <x v="0"/>
    <x v="26"/>
    <s v="Invoice EXP11"/>
    <x v="16"/>
    <n v="165.29999999999998"/>
    <x v="11"/>
  </r>
  <r>
    <x v="81"/>
    <x v="0"/>
    <x v="26"/>
    <s v="Invoice EXP12"/>
    <x v="16"/>
    <n v="165.29999999999998"/>
    <x v="11"/>
  </r>
  <r>
    <x v="47"/>
    <x v="0"/>
    <x v="26"/>
    <s v="Invoice EXP13"/>
    <x v="16"/>
    <n v="165.29999999999998"/>
    <x v="11"/>
  </r>
  <r>
    <x v="50"/>
    <x v="0"/>
    <x v="26"/>
    <s v="Invoice EXP14"/>
    <x v="16"/>
    <n v="165.29999999999998"/>
    <x v="11"/>
  </r>
  <r>
    <x v="82"/>
    <x v="0"/>
    <x v="26"/>
    <s v="Invoice EXP15"/>
    <x v="16"/>
    <n v="204.05999999999997"/>
    <x v="11"/>
  </r>
  <r>
    <x v="83"/>
    <x v="0"/>
    <x v="26"/>
    <s v="Invoice EXP16"/>
    <x v="16"/>
    <n v="204.05999999999997"/>
    <x v="11"/>
  </r>
  <r>
    <x v="84"/>
    <x v="0"/>
    <x v="26"/>
    <s v="Invoice EXP17"/>
    <x v="16"/>
    <n v="204.05999999999997"/>
    <x v="11"/>
  </r>
  <r>
    <x v="85"/>
    <x v="0"/>
    <x v="26"/>
    <s v="Invoice EXP18"/>
    <x v="16"/>
    <n v="204.05999999999997"/>
    <x v="11"/>
  </r>
  <r>
    <x v="86"/>
    <x v="0"/>
    <x v="26"/>
    <s v="Invoice EXP19"/>
    <x v="16"/>
    <n v="204.05999999999997"/>
    <x v="11"/>
  </r>
  <r>
    <x v="87"/>
    <x v="0"/>
    <x v="26"/>
    <s v="Invoice EXP20"/>
    <x v="16"/>
    <n v="204.05999999999997"/>
    <x v="11"/>
  </r>
  <r>
    <x v="88"/>
    <x v="0"/>
    <x v="26"/>
    <s v="Invoice EXP21"/>
    <x v="16"/>
    <n v="351.11999999999995"/>
    <x v="11"/>
  </r>
  <r>
    <x v="89"/>
    <x v="1"/>
    <x v="27"/>
    <s v="O/B"/>
    <x v="17"/>
    <n v="3400"/>
    <x v="7"/>
  </r>
  <r>
    <x v="59"/>
    <x v="1"/>
    <x v="14"/>
    <s v="O/B INV0051"/>
    <x v="8"/>
    <n v="9120"/>
    <x v="7"/>
  </r>
  <r>
    <x v="90"/>
    <x v="0"/>
    <x v="28"/>
    <s v="O/B S77782"/>
    <x v="18"/>
    <n v="5100"/>
    <x v="12"/>
  </r>
  <r>
    <x v="14"/>
    <x v="0"/>
    <x v="29"/>
    <s v="Payroll"/>
    <x v="19"/>
    <n v="8000"/>
    <x v="13"/>
  </r>
  <r>
    <x v="16"/>
    <x v="0"/>
    <x v="29"/>
    <s v="Payroll"/>
    <x v="19"/>
    <n v="13000"/>
    <x v="13"/>
  </r>
  <r>
    <x v="18"/>
    <x v="0"/>
    <x v="29"/>
    <s v="Payroll"/>
    <x v="19"/>
    <n v="13000"/>
    <x v="13"/>
  </r>
  <r>
    <x v="20"/>
    <x v="0"/>
    <x v="29"/>
    <s v="Payroll"/>
    <x v="19"/>
    <n v="13000"/>
    <x v="13"/>
  </r>
  <r>
    <x v="22"/>
    <x v="0"/>
    <x v="29"/>
    <s v="Payroll"/>
    <x v="19"/>
    <n v="13000"/>
    <x v="13"/>
  </r>
  <r>
    <x v="24"/>
    <x v="0"/>
    <x v="29"/>
    <s v="Payroll"/>
    <x v="19"/>
    <n v="13000"/>
    <x v="13"/>
  </r>
  <r>
    <x v="26"/>
    <x v="0"/>
    <x v="29"/>
    <s v="Payroll"/>
    <x v="19"/>
    <n v="13000"/>
    <x v="13"/>
  </r>
  <r>
    <x v="28"/>
    <x v="0"/>
    <x v="29"/>
    <s v="Payroll"/>
    <x v="19"/>
    <n v="13000"/>
    <x v="13"/>
  </r>
  <r>
    <x v="30"/>
    <x v="0"/>
    <x v="29"/>
    <s v="Payroll"/>
    <x v="19"/>
    <n v="13000"/>
    <x v="13"/>
  </r>
  <r>
    <x v="32"/>
    <x v="0"/>
    <x v="29"/>
    <s v="Payroll"/>
    <x v="19"/>
    <n v="13000"/>
    <x v="13"/>
  </r>
  <r>
    <x v="34"/>
    <x v="0"/>
    <x v="29"/>
    <s v="Payroll"/>
    <x v="19"/>
    <n v="13000"/>
    <x v="13"/>
  </r>
  <r>
    <x v="36"/>
    <x v="0"/>
    <x v="29"/>
    <s v="Payroll"/>
    <x v="19"/>
    <n v="8000"/>
    <x v="13"/>
  </r>
  <r>
    <x v="60"/>
    <x v="0"/>
    <x v="30"/>
    <s v="SA8234"/>
    <x v="20"/>
    <n v="1273.3799999999999"/>
    <x v="14"/>
  </r>
  <r>
    <x v="91"/>
    <x v="1"/>
    <x v="5"/>
    <s v="Statement"/>
    <x v="21"/>
    <n v="8100"/>
    <x v="5"/>
  </r>
  <r>
    <x v="92"/>
    <x v="0"/>
    <x v="31"/>
    <s v="Statement"/>
    <x v="22"/>
    <n v="4752"/>
    <x v="15"/>
  </r>
  <r>
    <x v="93"/>
    <x v="0"/>
    <x v="32"/>
    <s v="T2518536"/>
    <x v="23"/>
    <n v="1821.7199999999998"/>
    <x v="16"/>
  </r>
  <r>
    <x v="66"/>
    <x v="0"/>
    <x v="33"/>
    <s v="TR5674"/>
    <x v="24"/>
    <n v="641.81999999999994"/>
    <x v="14"/>
  </r>
  <r>
    <x v="94"/>
    <x v="0"/>
    <x v="33"/>
    <s v="TR5982"/>
    <x v="24"/>
    <n v="229.14"/>
    <x v="14"/>
  </r>
  <r>
    <x v="95"/>
    <x v="0"/>
    <x v="33"/>
    <s v="TR6290"/>
    <x v="24"/>
    <n v="202.92"/>
    <x v="14"/>
  </r>
  <r>
    <x v="96"/>
    <x v="0"/>
    <x v="33"/>
    <s v="TR6598"/>
    <x v="24"/>
    <n v="3419.9999999999995"/>
    <x v="14"/>
  </r>
  <r>
    <x v="97"/>
    <x v="0"/>
    <x v="33"/>
    <s v="TR6906"/>
    <x v="24"/>
    <n v="227.99999999999997"/>
    <x v="14"/>
  </r>
  <r>
    <x v="98"/>
    <x v="1"/>
    <x v="34"/>
    <s v="X9987"/>
    <x v="25"/>
    <n v="5962.2"/>
    <x v="1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A6FBFA1-0959-47E7-8421-CCF77ABCDFAD}" name="PivotTable2"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Type">
  <location ref="A3:B6" firstHeaderRow="1" firstDataRow="1" firstDataCol="1"/>
  <pivotFields count="10">
    <pivotField numFmtId="14" showAll="0">
      <items count="100">
        <item x="89"/>
        <item x="62"/>
        <item x="13"/>
        <item x="63"/>
        <item x="43"/>
        <item x="42"/>
        <item x="1"/>
        <item x="64"/>
        <item x="14"/>
        <item x="45"/>
        <item x="80"/>
        <item x="65"/>
        <item x="15"/>
        <item x="44"/>
        <item x="2"/>
        <item x="66"/>
        <item x="16"/>
        <item x="98"/>
        <item x="81"/>
        <item x="67"/>
        <item x="17"/>
        <item x="91"/>
        <item x="46"/>
        <item x="3"/>
        <item x="68"/>
        <item x="69"/>
        <item x="18"/>
        <item x="47"/>
        <item x="70"/>
        <item x="19"/>
        <item x="94"/>
        <item x="4"/>
        <item x="37"/>
        <item x="48"/>
        <item x="20"/>
        <item x="50"/>
        <item x="71"/>
        <item x="49"/>
        <item x="21"/>
        <item x="5"/>
        <item x="22"/>
        <item x="90"/>
        <item x="95"/>
        <item x="82"/>
        <item x="72"/>
        <item x="51"/>
        <item x="23"/>
        <item x="93"/>
        <item x="52"/>
        <item x="6"/>
        <item x="92"/>
        <item x="24"/>
        <item x="83"/>
        <item x="73"/>
        <item x="38"/>
        <item x="25"/>
        <item x="53"/>
        <item x="7"/>
        <item x="96"/>
        <item x="54"/>
        <item x="26"/>
        <item x="84"/>
        <item x="74"/>
        <item x="55"/>
        <item x="27"/>
        <item x="0"/>
        <item x="8"/>
        <item x="28"/>
        <item x="56"/>
        <item x="85"/>
        <item x="75"/>
        <item x="29"/>
        <item x="97"/>
        <item x="9"/>
        <item x="39"/>
        <item x="30"/>
        <item x="57"/>
        <item x="86"/>
        <item x="76"/>
        <item x="58"/>
        <item x="31"/>
        <item x="10"/>
        <item x="59"/>
        <item x="32"/>
        <item x="60"/>
        <item x="87"/>
        <item x="77"/>
        <item x="33"/>
        <item x="11"/>
        <item x="40"/>
        <item x="61"/>
        <item x="34"/>
        <item x="88"/>
        <item x="78"/>
        <item x="35"/>
        <item x="41"/>
        <item x="12"/>
        <item x="36"/>
        <item x="79"/>
        <item t="default"/>
      </items>
    </pivotField>
    <pivotField axis="axisRow" showAll="0">
      <items count="3">
        <item n="Deposit" sd="0" x="1"/>
        <item n="Withdrawal" sd="0" x="0"/>
        <item t="default" sd="0"/>
      </items>
    </pivotField>
    <pivotField axis="axisRow" showAll="0">
      <items count="36">
        <item x="10"/>
        <item x="19"/>
        <item x="14"/>
        <item x="15"/>
        <item x="20"/>
        <item x="0"/>
        <item x="2"/>
        <item x="16"/>
        <item x="25"/>
        <item x="9"/>
        <item x="3"/>
        <item x="1"/>
        <item x="22"/>
        <item x="18"/>
        <item x="34"/>
        <item x="28"/>
        <item x="27"/>
        <item x="29"/>
        <item x="33"/>
        <item x="4"/>
        <item x="17"/>
        <item x="30"/>
        <item x="32"/>
        <item x="6"/>
        <item x="5"/>
        <item x="21"/>
        <item x="31"/>
        <item x="8"/>
        <item x="23"/>
        <item x="11"/>
        <item x="7"/>
        <item x="13"/>
        <item x="24"/>
        <item x="12"/>
        <item x="26"/>
        <item t="default"/>
      </items>
    </pivotField>
    <pivotField showAll="0"/>
    <pivotField showAll="0">
      <items count="27">
        <item h="1" x="9"/>
        <item h="1" x="2"/>
        <item h="1" x="12"/>
        <item h="1" x="6"/>
        <item h="1" x="25"/>
        <item h="1" x="14"/>
        <item h="1" x="8"/>
        <item h="1" x="7"/>
        <item h="1" x="15"/>
        <item h="1" x="3"/>
        <item h="1" x="5"/>
        <item h="1" x="16"/>
        <item h="1" x="18"/>
        <item h="1" x="21"/>
        <item h="1" x="23"/>
        <item h="1" x="17"/>
        <item h="1" x="13"/>
        <item h="1" x="24"/>
        <item h="1" x="22"/>
        <item h="1" x="4"/>
        <item h="1" x="19"/>
        <item h="1" x="11"/>
        <item h="1" x="1"/>
        <item h="1" x="0"/>
        <item h="1" x="10"/>
        <item x="20"/>
        <item t="default"/>
      </items>
    </pivotField>
    <pivotField dataField="1" numFmtId="164" showAll="0"/>
    <pivotField showAll="0">
      <items count="19">
        <item x="9"/>
        <item x="12"/>
        <item x="5"/>
        <item x="7"/>
        <item x="17"/>
        <item x="8"/>
        <item x="1"/>
        <item x="6"/>
        <item x="2"/>
        <item x="16"/>
        <item x="3"/>
        <item x="13"/>
        <item x="0"/>
        <item x="11"/>
        <item x="10"/>
        <item x="14"/>
        <item x="15"/>
        <item x="4"/>
        <item t="default"/>
      </items>
    </pivotField>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2">
    <field x="1"/>
    <field x="2"/>
  </rowFields>
  <rowItems count="3">
    <i>
      <x/>
    </i>
    <i>
      <x v="1"/>
    </i>
    <i t="grand">
      <x/>
    </i>
  </rowItems>
  <colItems count="1">
    <i/>
  </colItems>
  <dataFields count="1">
    <dataField name="Sum of Amount" fld="5" baseField="0" baseItem="0" numFmtId="44"/>
  </dataFields>
  <formats count="1">
    <format dxfId="31">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810CF43-F8BF-4854-9D47-A125556ABBB7}" name="PivotTable4"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Description" colHeaderCaption="Type">
  <location ref="A1:D29" firstHeaderRow="1" firstDataRow="2" firstDataCol="1"/>
  <pivotFields count="10">
    <pivotField numFmtId="14" showAll="0">
      <items count="100">
        <item x="89"/>
        <item x="62"/>
        <item x="13"/>
        <item x="63"/>
        <item x="43"/>
        <item x="42"/>
        <item x="1"/>
        <item x="64"/>
        <item x="14"/>
        <item x="45"/>
        <item x="80"/>
        <item x="65"/>
        <item x="15"/>
        <item x="44"/>
        <item x="2"/>
        <item x="66"/>
        <item x="16"/>
        <item x="98"/>
        <item x="81"/>
        <item x="67"/>
        <item x="17"/>
        <item x="91"/>
        <item x="46"/>
        <item x="3"/>
        <item x="68"/>
        <item x="69"/>
        <item x="18"/>
        <item x="47"/>
        <item x="70"/>
        <item x="19"/>
        <item x="94"/>
        <item x="4"/>
        <item x="37"/>
        <item x="48"/>
        <item x="20"/>
        <item x="50"/>
        <item x="71"/>
        <item x="49"/>
        <item x="21"/>
        <item x="5"/>
        <item x="22"/>
        <item x="90"/>
        <item x="95"/>
        <item x="82"/>
        <item x="72"/>
        <item x="51"/>
        <item x="23"/>
        <item x="93"/>
        <item x="52"/>
        <item x="6"/>
        <item x="92"/>
        <item x="24"/>
        <item x="83"/>
        <item x="73"/>
        <item x="38"/>
        <item x="25"/>
        <item x="53"/>
        <item x="7"/>
        <item x="96"/>
        <item x="54"/>
        <item x="26"/>
        <item x="84"/>
        <item x="74"/>
        <item x="55"/>
        <item x="27"/>
        <item x="0"/>
        <item x="8"/>
        <item x="28"/>
        <item x="56"/>
        <item x="85"/>
        <item x="75"/>
        <item x="29"/>
        <item x="97"/>
        <item x="9"/>
        <item x="39"/>
        <item x="30"/>
        <item x="57"/>
        <item x="86"/>
        <item x="76"/>
        <item x="58"/>
        <item x="31"/>
        <item x="10"/>
        <item x="59"/>
        <item x="32"/>
        <item x="60"/>
        <item x="87"/>
        <item x="77"/>
        <item x="33"/>
        <item x="11"/>
        <item x="40"/>
        <item x="61"/>
        <item x="34"/>
        <item x="88"/>
        <item x="78"/>
        <item x="35"/>
        <item x="41"/>
        <item x="12"/>
        <item x="36"/>
        <item x="79"/>
        <item t="default"/>
      </items>
    </pivotField>
    <pivotField axis="axisCol" showAll="0">
      <items count="3">
        <item x="1"/>
        <item x="0"/>
        <item t="default"/>
      </items>
    </pivotField>
    <pivotField showAll="0"/>
    <pivotField showAll="0"/>
    <pivotField axis="axisRow" showAll="0">
      <items count="27">
        <item x="9"/>
        <item x="2"/>
        <item x="12"/>
        <item x="6"/>
        <item x="25"/>
        <item x="14"/>
        <item x="8"/>
        <item x="7"/>
        <item x="15"/>
        <item x="3"/>
        <item x="5"/>
        <item x="16"/>
        <item x="18"/>
        <item x="21"/>
        <item x="23"/>
        <item x="17"/>
        <item x="13"/>
        <item x="24"/>
        <item x="22"/>
        <item x="4"/>
        <item x="19"/>
        <item x="11"/>
        <item x="1"/>
        <item x="0"/>
        <item x="10"/>
        <item x="20"/>
        <item t="default"/>
      </items>
    </pivotField>
    <pivotField dataField="1" numFmtId="164" showAll="0"/>
    <pivotField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5">
        <item x="0"/>
        <item x="1"/>
        <item x="2"/>
        <item x="3"/>
        <item t="default"/>
      </items>
    </pivotField>
  </pivotFields>
  <rowFields count="1">
    <field x="4"/>
  </rowFields>
  <rowItems count="27">
    <i>
      <x/>
    </i>
    <i>
      <x v="1"/>
    </i>
    <i>
      <x v="2"/>
    </i>
    <i>
      <x v="3"/>
    </i>
    <i>
      <x v="4"/>
    </i>
    <i>
      <x v="5"/>
    </i>
    <i>
      <x v="6"/>
    </i>
    <i>
      <x v="7"/>
    </i>
    <i>
      <x v="8"/>
    </i>
    <i>
      <x v="9"/>
    </i>
    <i>
      <x v="10"/>
    </i>
    <i>
      <x v="11"/>
    </i>
    <i>
      <x v="12"/>
    </i>
    <i>
      <x v="13"/>
    </i>
    <i>
      <x v="14"/>
    </i>
    <i>
      <x v="15"/>
    </i>
    <i>
      <x v="16"/>
    </i>
    <i>
      <x v="17"/>
    </i>
    <i>
      <x v="18"/>
    </i>
    <i>
      <x v="19"/>
    </i>
    <i>
      <x v="20"/>
    </i>
    <i>
      <x v="21"/>
    </i>
    <i>
      <x v="22"/>
    </i>
    <i>
      <x v="23"/>
    </i>
    <i>
      <x v="24"/>
    </i>
    <i>
      <x v="25"/>
    </i>
    <i t="grand">
      <x/>
    </i>
  </rowItems>
  <colFields count="1">
    <field x="1"/>
  </colFields>
  <colItems count="3">
    <i>
      <x/>
    </i>
    <i>
      <x v="1"/>
    </i>
    <i t="grand">
      <x/>
    </i>
  </colItems>
  <dataFields count="1">
    <dataField name=" " fld="5" baseField="0" baseItem="0" numFmtId="164"/>
  </dataFields>
  <formats count="3">
    <format dxfId="28">
      <pivotArea dataOnly="0" labelOnly="1" fieldPosition="0">
        <references count="1">
          <reference field="1" count="1">
            <x v="0"/>
          </reference>
        </references>
      </pivotArea>
    </format>
    <format dxfId="29">
      <pivotArea dataOnly="0" labelOnly="1" fieldPosition="0">
        <references count="1">
          <reference field="1" count="1">
            <x v="1"/>
          </reference>
        </references>
      </pivotArea>
    </format>
    <format dxfId="30">
      <pivotArea field="1" type="button" dataOnly="0" labelOnly="1" outline="0" axis="axisCol" fieldPosition="0"/>
    </format>
  </formats>
  <chartFormats count="2">
    <chartFormat chart="0" format="0" series="1">
      <pivotArea type="data" outline="0" fieldPosition="0">
        <references count="2">
          <reference field="4294967294" count="1" selected="0">
            <x v="0"/>
          </reference>
          <reference field="1"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s>
  <pivotTableStyleInfo name="PivotStyleLight8" showRowHeaders="1" showColHeaders="1" showRowStripes="0" showColStripes="1"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6975C35-71BF-48D9-8A73-E7B4127F4927}" name="PivotTable5" cacheId="1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23" firstHeaderRow="1" firstDataRow="2" firstDataCol="1"/>
  <pivotFields count="10">
    <pivotField axis="axisRow" numFmtId="14" showAll="0">
      <items count="100">
        <item x="89"/>
        <item x="62"/>
        <item x="13"/>
        <item x="63"/>
        <item x="43"/>
        <item x="42"/>
        <item x="1"/>
        <item x="64"/>
        <item x="14"/>
        <item x="45"/>
        <item x="80"/>
        <item x="65"/>
        <item x="15"/>
        <item x="44"/>
        <item x="2"/>
        <item x="66"/>
        <item x="16"/>
        <item x="98"/>
        <item x="81"/>
        <item x="67"/>
        <item x="17"/>
        <item x="91"/>
        <item x="46"/>
        <item x="3"/>
        <item x="68"/>
        <item x="69"/>
        <item x="18"/>
        <item x="47"/>
        <item x="70"/>
        <item x="19"/>
        <item x="94"/>
        <item x="4"/>
        <item x="37"/>
        <item x="48"/>
        <item x="20"/>
        <item x="50"/>
        <item x="71"/>
        <item x="49"/>
        <item x="21"/>
        <item x="5"/>
        <item x="22"/>
        <item x="90"/>
        <item x="95"/>
        <item x="82"/>
        <item x="72"/>
        <item x="51"/>
        <item x="23"/>
        <item x="93"/>
        <item x="52"/>
        <item x="6"/>
        <item x="92"/>
        <item x="24"/>
        <item x="83"/>
        <item x="73"/>
        <item x="38"/>
        <item x="25"/>
        <item x="53"/>
        <item x="7"/>
        <item x="96"/>
        <item x="54"/>
        <item x="26"/>
        <item x="84"/>
        <item x="74"/>
        <item x="55"/>
        <item x="27"/>
        <item x="0"/>
        <item x="8"/>
        <item x="28"/>
        <item x="56"/>
        <item x="85"/>
        <item x="75"/>
        <item x="29"/>
        <item x="97"/>
        <item x="9"/>
        <item x="39"/>
        <item x="30"/>
        <item x="57"/>
        <item x="86"/>
        <item x="76"/>
        <item x="58"/>
        <item x="31"/>
        <item x="10"/>
        <item x="59"/>
        <item x="32"/>
        <item x="60"/>
        <item x="87"/>
        <item x="77"/>
        <item x="33"/>
        <item x="11"/>
        <item x="40"/>
        <item x="61"/>
        <item x="34"/>
        <item x="88"/>
        <item x="78"/>
        <item x="35"/>
        <item x="41"/>
        <item x="12"/>
        <item x="36"/>
        <item x="79"/>
        <item t="default"/>
      </items>
    </pivotField>
    <pivotField axis="axisCol" showAll="0">
      <items count="3">
        <item x="1"/>
        <item x="0"/>
        <item t="default"/>
      </items>
    </pivotField>
    <pivotField showAll="0"/>
    <pivotField showAll="0"/>
    <pivotField showAll="0"/>
    <pivotField dataField="1" numFmtId="164" showAll="0"/>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 axis="axisRow" showAll="0">
      <items count="7">
        <item x="0"/>
        <item x="1"/>
        <item x="2"/>
        <item x="3"/>
        <item x="4"/>
        <item x="5"/>
        <item t="default"/>
      </items>
    </pivotField>
    <pivotField axis="axisRow" showAll="0">
      <items count="5">
        <item sd="0" x="0"/>
        <item x="1"/>
        <item x="2"/>
        <item sd="0" x="3"/>
        <item t="default"/>
      </items>
    </pivotField>
  </pivotFields>
  <rowFields count="4">
    <field x="9"/>
    <field x="8"/>
    <field x="7"/>
    <field x="0"/>
  </rowFields>
  <rowItems count="21">
    <i>
      <x v="1"/>
    </i>
    <i r="1">
      <x v="1"/>
    </i>
    <i r="2">
      <x v="3"/>
    </i>
    <i r="1">
      <x v="2"/>
    </i>
    <i r="2">
      <x v="4"/>
    </i>
    <i r="2">
      <x v="5"/>
    </i>
    <i r="2">
      <x v="6"/>
    </i>
    <i r="1">
      <x v="3"/>
    </i>
    <i r="2">
      <x v="7"/>
    </i>
    <i r="2">
      <x v="8"/>
    </i>
    <i r="2">
      <x v="9"/>
    </i>
    <i r="1">
      <x v="4"/>
    </i>
    <i r="2">
      <x v="10"/>
    </i>
    <i r="2">
      <x v="11"/>
    </i>
    <i r="2">
      <x v="12"/>
    </i>
    <i>
      <x v="2"/>
    </i>
    <i r="1">
      <x v="1"/>
    </i>
    <i r="2">
      <x v="1"/>
    </i>
    <i r="2">
      <x v="2"/>
    </i>
    <i r="2">
      <x v="3"/>
    </i>
    <i t="grand">
      <x/>
    </i>
  </rowItems>
  <colFields count="1">
    <field x="1"/>
  </colFields>
  <colItems count="3">
    <i>
      <x/>
    </i>
    <i>
      <x v="1"/>
    </i>
    <i t="grand">
      <x/>
    </i>
  </colItems>
  <dataFields count="1">
    <dataField name="Sum of Amount" fld="5" baseField="0" baseItem="0" numFmtId="164"/>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 count="1" selected="0">
            <x v="1"/>
          </reference>
        </references>
      </pivotArea>
    </chartFormat>
    <chartFormat chart="0" format="2" series="1">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Number" xr10:uid="{DBC7732E-181C-454F-B71A-74AA524C86D0}" sourceName="Account Number">
  <pivotTables>
    <pivotTable tabId="23" name="PivotTable2"/>
  </pivotTables>
  <data>
    <tabular pivotCacheId="47097108">
      <items count="18">
        <i x="9" s="1"/>
        <i x="12" s="1"/>
        <i x="5" s="1"/>
        <i x="7" s="1"/>
        <i x="17" s="1"/>
        <i x="8" s="1"/>
        <i x="1" s="1"/>
        <i x="6" s="1"/>
        <i x="2" s="1"/>
        <i x="16" s="1"/>
        <i x="3" s="1"/>
        <i x="13" s="1"/>
        <i x="0" s="1"/>
        <i x="11" s="1"/>
        <i x="10" s="1"/>
        <i x="14" s="1"/>
        <i x="15"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scription" xr10:uid="{804D4BA3-2B47-4D8D-BEEE-C98DE4E067E7}" sourceName="Description">
  <pivotTables>
    <pivotTable tabId="24" name="PivotTable4"/>
  </pivotTables>
  <data>
    <tabular pivotCacheId="47097108">
      <items count="26">
        <i x="9" s="1"/>
        <i x="2" s="1"/>
        <i x="12" s="1"/>
        <i x="6" s="1"/>
        <i x="25" s="1"/>
        <i x="14" s="1"/>
        <i x="8" s="1"/>
        <i x="7" s="1"/>
        <i x="15" s="1"/>
        <i x="3" s="1"/>
        <i x="5" s="1"/>
        <i x="16" s="1"/>
        <i x="18" s="1"/>
        <i x="21" s="1"/>
        <i x="23" s="1"/>
        <i x="17" s="1"/>
        <i x="13" s="1"/>
        <i x="24" s="1"/>
        <i x="22" s="1"/>
        <i x="4" s="1"/>
        <i x="19" s="1"/>
        <i x="11" s="1"/>
        <i x="1" s="1"/>
        <i x="0" s="1"/>
        <i x="10" s="1"/>
        <i x="2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Number" xr10:uid="{7C4928DF-D082-4DA4-9C86-368E81AF6F55}" cache="Slicer_Account_Number" caption="Account Number" rowHeight="22542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tion" xr10:uid="{2F4365DD-E93C-4351-862E-8B5724F4582D}" cache="Slicer_Description" caption="Description"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ransact" displayName="Transact" ref="A4:G153" totalsRowShown="0" headerRowDxfId="50" dataDxfId="48" headerRowBorderDxfId="49" tableBorderDxfId="47" headerRowCellStyle="Comma">
  <autoFilter ref="A4:G153" xr:uid="{00000000-0009-0000-0100-000001000000}"/>
  <sortState xmlns:xlrd2="http://schemas.microsoft.com/office/spreadsheetml/2017/richdata2" ref="A5:G153">
    <sortCondition ref="D4:D153"/>
  </sortState>
  <tableColumns count="7">
    <tableColumn id="1" xr3:uid="{00000000-0010-0000-0000-000001000000}" name="Transaction Date" dataDxfId="46"/>
    <tableColumn id="2" xr3:uid="{00000000-0010-0000-0000-000002000000}" name="Type" dataDxfId="45"/>
    <tableColumn id="3" xr3:uid="{00000000-0010-0000-0000-000003000000}" name="Customer / Supplier" dataDxfId="44"/>
    <tableColumn id="4" xr3:uid="{00000000-0010-0000-0000-000004000000}" name="Reference" dataDxfId="43"/>
    <tableColumn id="5" xr3:uid="{00000000-0010-0000-0000-000005000000}" name="Description" dataDxfId="42"/>
    <tableColumn id="6" xr3:uid="{00000000-0010-0000-0000-000006000000}" name="Amount" dataDxfId="41" dataCellStyle="Comma"/>
    <tableColumn id="7" xr3:uid="{00000000-0010-0000-0000-000007000000}" name="Account Number" dataDxfId="4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2170C92-C753-41CB-83F8-4980917CF31A}" name="Table2" displayName="Table2" ref="A4:O37" totalsRowShown="0" headerRowDxfId="39" headerRowBorderDxfId="38" tableBorderDxfId="37" headerRowCellStyle="Comma">
  <autoFilter ref="A4:O37" xr:uid="{12170C92-C753-41CB-83F8-4980917CF31A}"/>
  <tableColumns count="15">
    <tableColumn id="1" xr3:uid="{D4EAFFBA-6814-4D18-97F6-6592B7E676A6}" name="Acc No" dataDxfId="36"/>
    <tableColumn id="2" xr3:uid="{E25693F7-A10C-481F-AA2C-DEF697B04EC2}" name="Account Description" dataDxfId="35"/>
    <tableColumn id="3" xr3:uid="{3169768D-2612-4D3D-8A48-B2492AA01E2C}" name="Apr-2011" dataDxfId="34">
      <calculatedColumnFormula array="1">SUMIFS(CBAmount,CBDate,"&gt;="&amp;DATE(YEAR(C$4),MONTH(C$4),1),CBDate,"&lt;="&amp;EOMONTH(C$4, 0),CBAccount,$A5)</calculatedColumnFormula>
    </tableColumn>
    <tableColumn id="4" xr3:uid="{42D96E7A-69B8-4362-B0A1-165BFA700227}" name="May-2011"/>
    <tableColumn id="5" xr3:uid="{41DAE1A5-3AB5-487A-B337-2693B4920C99}" name="Jun-2011"/>
    <tableColumn id="6" xr3:uid="{4320EC95-2E91-4C8D-A482-677DEF154FF2}" name="Jul-2011"/>
    <tableColumn id="7" xr3:uid="{CA117EAC-EFDB-4502-A9B9-E026DA9A4DB1}" name="Aug-2011"/>
    <tableColumn id="8" xr3:uid="{A7F5A97C-D1A8-4B15-BE4D-A72FBA9152BC}" name="Sep-2011"/>
    <tableColumn id="9" xr3:uid="{BFD17031-3359-4E74-89E9-6397414C9223}" name="Oct-2011"/>
    <tableColumn id="10" xr3:uid="{B1D28848-E901-4D8F-B0F7-9956FF24310D}" name="Nov-2011"/>
    <tableColumn id="11" xr3:uid="{C2B33E48-5FC1-4CBD-A319-5208D0B85D26}" name="Dec-2011"/>
    <tableColumn id="12" xr3:uid="{74901D17-0214-4981-8891-6947984C0F6E}" name="Jan-2012"/>
    <tableColumn id="13" xr3:uid="{D3150BF4-17CD-4A33-90CB-FC2CBEEEED4B}" name="Feb-2012"/>
    <tableColumn id="14" xr3:uid="{33475335-CC9C-4185-98AD-0E19368B2251}" name="Mar-2012"/>
    <tableColumn id="15" xr3:uid="{FF470229-D1E3-4DCD-B1FA-D54D568926CC}" name="Total"/>
  </tableColumns>
  <tableStyleInfo name="TableStyleMedium9"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pex">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pex">
      <a:fillStyleLst>
        <a:solidFill>
          <a:schemeClr val="phClr"/>
        </a:solidFill>
        <a:gradFill rotWithShape="1">
          <a:gsLst>
            <a:gs pos="20000">
              <a:schemeClr val="phClr">
                <a:tint val="9000"/>
              </a:schemeClr>
            </a:gs>
            <a:gs pos="100000">
              <a:schemeClr val="phClr">
                <a:tint val="70000"/>
                <a:satMod val="100000"/>
              </a:schemeClr>
            </a:gs>
          </a:gsLst>
          <a:path path="circle">
            <a:fillToRect l="-15000" t="-15000" r="115000" b="115000"/>
          </a:path>
        </a:gradFill>
        <a:gradFill rotWithShape="1">
          <a:gsLst>
            <a:gs pos="0">
              <a:schemeClr val="phClr">
                <a:shade val="60000"/>
              </a:schemeClr>
            </a:gs>
            <a:gs pos="33000">
              <a:schemeClr val="phClr">
                <a:tint val="86500"/>
              </a:schemeClr>
            </a:gs>
            <a:gs pos="46750">
              <a:schemeClr val="phClr">
                <a:tint val="71000"/>
                <a:satMod val="112000"/>
              </a:schemeClr>
            </a:gs>
            <a:gs pos="53000">
              <a:schemeClr val="phClr">
                <a:tint val="71000"/>
                <a:satMod val="112000"/>
              </a:schemeClr>
            </a:gs>
            <a:gs pos="68000">
              <a:schemeClr val="phClr">
                <a:tint val="86000"/>
              </a:schemeClr>
            </a:gs>
            <a:gs pos="100000">
              <a:schemeClr val="phClr">
                <a:shade val="60000"/>
              </a:schemeClr>
            </a:gs>
          </a:gsLst>
          <a:lin ang="8350000" scaled="1"/>
        </a:gradFill>
      </a:fillStyleLst>
      <a:lnStyleLst>
        <a:ln w="9525" cap="flat" cmpd="sng" algn="ctr">
          <a:solidFill>
            <a:schemeClr val="phClr">
              <a:shade val="48000"/>
              <a:satMod val="11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130000" dist="101600" dir="2700000" algn="tl" rotWithShape="0">
              <a:srgbClr val="000000">
                <a:alpha val="35000"/>
              </a:srgbClr>
            </a:outerShdw>
          </a:effectLst>
        </a:effectStyle>
        <a:effectStyle>
          <a:effectLst>
            <a:outerShdw blurRad="190500" dist="228600" dir="2700000" sy="90000" rotWithShape="0">
              <a:srgbClr val="000000">
                <a:alpha val="25500"/>
              </a:srgbClr>
            </a:outerShdw>
          </a:effectLst>
        </a:effectStyle>
        <a:effectStyle>
          <a:effectLst>
            <a:outerShdw blurRad="190500" dist="228600" dir="2700000" sy="90000" rotWithShape="0">
              <a:srgbClr val="000000">
                <a:alpha val="25500"/>
              </a:srgbClr>
            </a:outerShdw>
          </a:effectLst>
          <a:scene3d>
            <a:camera prst="orthographicFront" fov="0">
              <a:rot lat="0" lon="0" rev="0"/>
            </a:camera>
            <a:lightRig rig="soft" dir="tl">
              <a:rot lat="0" lon="0" rev="20100000"/>
            </a:lightRig>
          </a:scene3d>
          <a:sp3d>
            <a:bevelT w="50800" h="50800"/>
          </a:sp3d>
        </a:effectStyle>
      </a:effectStyleLst>
      <a:bgFillStyleLst>
        <a:solidFill>
          <a:schemeClr val="phClr"/>
        </a:solidFill>
        <a:gradFill rotWithShape="1">
          <a:gsLst>
            <a:gs pos="0">
              <a:schemeClr val="phClr">
                <a:tint val="50000"/>
                <a:satMod val="180000"/>
              </a:schemeClr>
            </a:gs>
            <a:gs pos="100000">
              <a:schemeClr val="phClr">
                <a:shade val="45000"/>
                <a:satMod val="120000"/>
              </a:schemeClr>
            </a:gs>
          </a:gsLst>
          <a:path path="circle">
            <a:fillToRect r="100000" b="100000"/>
          </a:path>
        </a:gradFill>
        <a:blipFill>
          <a:blip xmlns:r="http://schemas.openxmlformats.org/officeDocument/2006/relationships" r:embed="rId1">
            <a:duotone>
              <a:schemeClr val="phClr">
                <a:shade val="3000"/>
                <a:satMod val="110000"/>
              </a:schemeClr>
              <a:schemeClr val="phClr">
                <a:tint val="60000"/>
                <a:satMod val="425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xcel-skills.co.uk/excel.asp"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49"/>
  <sheetViews>
    <sheetView workbookViewId="0">
      <selection activeCell="F38" sqref="F38"/>
    </sheetView>
  </sheetViews>
  <sheetFormatPr defaultRowHeight="12.75" x14ac:dyDescent="0.2"/>
  <cols>
    <col min="1" max="1" width="5.7109375" style="14" customWidth="1"/>
    <col min="2" max="2" width="80.7109375" style="3" customWidth="1"/>
    <col min="3" max="3" width="47.7109375" style="6" customWidth="1"/>
    <col min="4" max="16384" width="9.140625" style="4"/>
  </cols>
  <sheetData>
    <row r="1" spans="1:3" ht="15.75" x14ac:dyDescent="0.2">
      <c r="A1" s="2" t="s">
        <v>246</v>
      </c>
      <c r="C1" s="1" t="s">
        <v>247</v>
      </c>
    </row>
    <row r="2" spans="1:3" x14ac:dyDescent="0.2">
      <c r="A2" s="5" t="s">
        <v>0</v>
      </c>
    </row>
    <row r="3" spans="1:3" x14ac:dyDescent="0.2">
      <c r="A3" s="5" t="s">
        <v>7</v>
      </c>
    </row>
    <row r="5" spans="1:3" ht="38.25" customHeight="1" x14ac:dyDescent="0.2">
      <c r="A5" s="60" t="s">
        <v>4</v>
      </c>
      <c r="B5" s="60"/>
      <c r="C5" s="60"/>
    </row>
    <row r="6" spans="1:3" x14ac:dyDescent="0.2">
      <c r="A6" s="7"/>
      <c r="B6" s="8"/>
      <c r="C6" s="9"/>
    </row>
    <row r="7" spans="1:3" ht="25.5" customHeight="1" x14ac:dyDescent="0.2">
      <c r="A7" s="60" t="s">
        <v>5</v>
      </c>
      <c r="B7" s="60"/>
      <c r="C7" s="60"/>
    </row>
    <row r="8" spans="1:3" x14ac:dyDescent="0.2">
      <c r="A8" s="7"/>
      <c r="B8" s="8"/>
      <c r="C8" s="9"/>
    </row>
    <row r="9" spans="1:3" ht="25.5" customHeight="1" x14ac:dyDescent="0.2">
      <c r="A9" s="60" t="s">
        <v>6</v>
      </c>
      <c r="B9" s="60"/>
      <c r="C9" s="60"/>
    </row>
    <row r="11" spans="1:3" s="12" customFormat="1" ht="15" x14ac:dyDescent="0.2">
      <c r="A11" s="32" t="s">
        <v>1</v>
      </c>
      <c r="B11" s="10" t="s">
        <v>2</v>
      </c>
      <c r="C11" s="11" t="s">
        <v>3</v>
      </c>
    </row>
    <row r="12" spans="1:3" ht="72" x14ac:dyDescent="0.2">
      <c r="A12" s="33">
        <v>1</v>
      </c>
      <c r="B12" s="15" t="s">
        <v>199</v>
      </c>
      <c r="C12" s="13" t="s">
        <v>200</v>
      </c>
    </row>
    <row r="13" spans="1:3" ht="48" x14ac:dyDescent="0.2">
      <c r="A13" s="39">
        <v>2</v>
      </c>
      <c r="B13" s="40" t="s">
        <v>201</v>
      </c>
      <c r="C13" s="41" t="s">
        <v>202</v>
      </c>
    </row>
    <row r="14" spans="1:3" ht="36" x14ac:dyDescent="0.2">
      <c r="A14" s="39">
        <v>3</v>
      </c>
      <c r="B14" s="40" t="s">
        <v>203</v>
      </c>
      <c r="C14" s="41" t="s">
        <v>204</v>
      </c>
    </row>
    <row r="15" spans="1:3" ht="48" x14ac:dyDescent="0.2">
      <c r="A15" s="39">
        <v>4</v>
      </c>
      <c r="B15" s="40" t="s">
        <v>245</v>
      </c>
      <c r="C15" s="41" t="s">
        <v>205</v>
      </c>
    </row>
    <row r="16" spans="1:3" ht="24" x14ac:dyDescent="0.2">
      <c r="A16" s="39">
        <v>5</v>
      </c>
      <c r="B16" s="40" t="s">
        <v>206</v>
      </c>
      <c r="C16" s="41" t="s">
        <v>65</v>
      </c>
    </row>
    <row r="17" spans="1:7" ht="36" x14ac:dyDescent="0.2">
      <c r="A17" s="39">
        <v>6</v>
      </c>
      <c r="B17" s="40" t="s">
        <v>207</v>
      </c>
      <c r="C17" s="41" t="s">
        <v>204</v>
      </c>
    </row>
    <row r="18" spans="1:7" ht="60" x14ac:dyDescent="0.2">
      <c r="A18" s="39">
        <v>7</v>
      </c>
      <c r="B18" s="40" t="s">
        <v>208</v>
      </c>
      <c r="C18" s="41" t="s">
        <v>209</v>
      </c>
    </row>
    <row r="19" spans="1:7" ht="24" x14ac:dyDescent="0.2">
      <c r="A19" s="39">
        <v>8</v>
      </c>
      <c r="B19" s="40" t="s">
        <v>210</v>
      </c>
      <c r="C19" s="41" t="s">
        <v>209</v>
      </c>
    </row>
    <row r="20" spans="1:7" ht="36" x14ac:dyDescent="0.2">
      <c r="A20" s="39">
        <v>9</v>
      </c>
      <c r="B20" s="40" t="s">
        <v>211</v>
      </c>
      <c r="C20" s="41" t="s">
        <v>65</v>
      </c>
    </row>
    <row r="21" spans="1:7" ht="24" x14ac:dyDescent="0.2">
      <c r="A21" s="39">
        <v>10</v>
      </c>
      <c r="B21" s="40" t="s">
        <v>212</v>
      </c>
      <c r="C21" s="41" t="s">
        <v>65</v>
      </c>
    </row>
    <row r="22" spans="1:7" ht="24" x14ac:dyDescent="0.2">
      <c r="A22" s="39">
        <v>11</v>
      </c>
      <c r="B22" s="40" t="s">
        <v>213</v>
      </c>
      <c r="C22" s="41" t="s">
        <v>65</v>
      </c>
    </row>
    <row r="23" spans="1:7" ht="24" x14ac:dyDescent="0.2">
      <c r="A23" s="39">
        <v>12</v>
      </c>
      <c r="B23" s="40" t="s">
        <v>214</v>
      </c>
      <c r="C23" s="41" t="s">
        <v>65</v>
      </c>
    </row>
    <row r="24" spans="1:7" ht="48" x14ac:dyDescent="0.2">
      <c r="A24" s="39">
        <v>13</v>
      </c>
      <c r="B24" s="40" t="s">
        <v>215</v>
      </c>
      <c r="C24" s="41" t="s">
        <v>216</v>
      </c>
    </row>
    <row r="25" spans="1:7" x14ac:dyDescent="0.2">
      <c r="A25" s="39">
        <v>13.1</v>
      </c>
      <c r="B25" s="40" t="s">
        <v>217</v>
      </c>
      <c r="C25" s="41" t="s">
        <v>216</v>
      </c>
    </row>
    <row r="26" spans="1:7" ht="15" x14ac:dyDescent="0.25">
      <c r="A26" s="39">
        <v>13.2</v>
      </c>
      <c r="B26" s="40" t="s">
        <v>218</v>
      </c>
      <c r="C26" s="41" t="s">
        <v>216</v>
      </c>
      <c r="G26" s="48"/>
    </row>
    <row r="27" spans="1:7" ht="60" x14ac:dyDescent="0.2">
      <c r="A27" s="39">
        <v>13.3</v>
      </c>
      <c r="B27" s="40" t="s">
        <v>219</v>
      </c>
      <c r="C27" s="41" t="s">
        <v>216</v>
      </c>
    </row>
    <row r="28" spans="1:7" x14ac:dyDescent="0.2">
      <c r="A28" s="39">
        <v>13.4</v>
      </c>
      <c r="B28" s="40" t="s">
        <v>220</v>
      </c>
      <c r="C28" s="41" t="s">
        <v>216</v>
      </c>
    </row>
    <row r="29" spans="1:7" ht="72" x14ac:dyDescent="0.2">
      <c r="A29" s="39">
        <v>13.5</v>
      </c>
      <c r="B29" s="40" t="s">
        <v>221</v>
      </c>
      <c r="C29" s="41" t="s">
        <v>216</v>
      </c>
    </row>
    <row r="30" spans="1:7" ht="48" x14ac:dyDescent="0.2">
      <c r="A30" s="39">
        <v>13.6</v>
      </c>
      <c r="B30" s="40" t="s">
        <v>222</v>
      </c>
      <c r="C30" s="41" t="s">
        <v>216</v>
      </c>
    </row>
    <row r="31" spans="1:7" x14ac:dyDescent="0.2">
      <c r="A31" s="39">
        <v>13.7</v>
      </c>
      <c r="B31" s="40" t="s">
        <v>223</v>
      </c>
      <c r="C31" s="41" t="s">
        <v>216</v>
      </c>
    </row>
    <row r="32" spans="1:7" ht="36" x14ac:dyDescent="0.2">
      <c r="A32" s="39">
        <v>13.8</v>
      </c>
      <c r="B32" s="40" t="s">
        <v>224</v>
      </c>
      <c r="C32" s="41" t="s">
        <v>216</v>
      </c>
    </row>
    <row r="33" spans="1:5" ht="36" x14ac:dyDescent="0.2">
      <c r="A33" s="39">
        <v>13.9</v>
      </c>
      <c r="B33" s="40" t="s">
        <v>225</v>
      </c>
      <c r="C33" s="41" t="s">
        <v>216</v>
      </c>
    </row>
    <row r="34" spans="1:5" ht="48" x14ac:dyDescent="0.2">
      <c r="A34" s="39">
        <v>14</v>
      </c>
      <c r="B34" s="40" t="s">
        <v>226</v>
      </c>
      <c r="C34" s="41" t="s">
        <v>227</v>
      </c>
    </row>
    <row r="35" spans="1:5" ht="24" x14ac:dyDescent="0.2">
      <c r="A35" s="39">
        <v>15</v>
      </c>
      <c r="B35" s="40" t="s">
        <v>228</v>
      </c>
      <c r="C35" s="41" t="s">
        <v>227</v>
      </c>
    </row>
    <row r="36" spans="1:5" ht="24" x14ac:dyDescent="0.2">
      <c r="A36" s="39">
        <v>16</v>
      </c>
      <c r="B36" s="40" t="s">
        <v>229</v>
      </c>
      <c r="C36" s="41" t="s">
        <v>230</v>
      </c>
    </row>
    <row r="37" spans="1:5" ht="24" x14ac:dyDescent="0.2">
      <c r="A37" s="39">
        <v>17</v>
      </c>
      <c r="B37" s="40" t="s">
        <v>231</v>
      </c>
      <c r="C37" s="41" t="s">
        <v>230</v>
      </c>
    </row>
    <row r="38" spans="1:5" ht="36" x14ac:dyDescent="0.2">
      <c r="A38" s="39">
        <v>18</v>
      </c>
      <c r="B38" s="40" t="s">
        <v>232</v>
      </c>
      <c r="C38" s="41" t="s">
        <v>230</v>
      </c>
    </row>
    <row r="39" spans="1:5" x14ac:dyDescent="0.2">
      <c r="A39" s="39">
        <v>19</v>
      </c>
      <c r="B39" s="40" t="s">
        <v>233</v>
      </c>
      <c r="C39" s="41" t="s">
        <v>234</v>
      </c>
    </row>
    <row r="40" spans="1:5" ht="36" x14ac:dyDescent="0.2">
      <c r="A40" s="39">
        <v>20</v>
      </c>
      <c r="B40" s="40" t="s">
        <v>235</v>
      </c>
      <c r="C40" s="41" t="s">
        <v>216</v>
      </c>
    </row>
    <row r="41" spans="1:5" ht="24" x14ac:dyDescent="0.2">
      <c r="A41" s="39">
        <v>20.100000000000001</v>
      </c>
      <c r="B41" s="40" t="s">
        <v>236</v>
      </c>
      <c r="C41" s="41" t="s">
        <v>216</v>
      </c>
    </row>
    <row r="42" spans="1:5" x14ac:dyDescent="0.2">
      <c r="A42" s="39">
        <v>20.2</v>
      </c>
      <c r="B42" s="40" t="s">
        <v>237</v>
      </c>
      <c r="C42" s="41" t="s">
        <v>216</v>
      </c>
    </row>
    <row r="43" spans="1:5" x14ac:dyDescent="0.2">
      <c r="A43" s="39">
        <v>20.3</v>
      </c>
      <c r="B43" s="40" t="s">
        <v>238</v>
      </c>
      <c r="C43" s="41" t="s">
        <v>216</v>
      </c>
    </row>
    <row r="44" spans="1:5" x14ac:dyDescent="0.2">
      <c r="A44" s="39">
        <v>20.399999999999999</v>
      </c>
      <c r="B44" s="40" t="s">
        <v>239</v>
      </c>
      <c r="C44" s="41" t="s">
        <v>227</v>
      </c>
    </row>
    <row r="45" spans="1:5" ht="36" x14ac:dyDescent="0.2">
      <c r="A45" s="39">
        <v>21</v>
      </c>
      <c r="B45" s="40" t="s">
        <v>240</v>
      </c>
      <c r="C45" s="41" t="s">
        <v>230</v>
      </c>
    </row>
    <row r="46" spans="1:5" x14ac:dyDescent="0.2">
      <c r="A46" s="33">
        <v>22</v>
      </c>
      <c r="B46" s="15" t="s">
        <v>241</v>
      </c>
      <c r="C46" s="13" t="s">
        <v>242</v>
      </c>
      <c r="D46" s="56"/>
      <c r="E46" s="4" t="s">
        <v>286</v>
      </c>
    </row>
    <row r="47" spans="1:5" x14ac:dyDescent="0.2">
      <c r="A47" s="33">
        <v>23</v>
      </c>
      <c r="B47" s="15" t="s">
        <v>243</v>
      </c>
      <c r="C47" s="13" t="s">
        <v>230</v>
      </c>
      <c r="D47" s="56"/>
      <c r="E47" s="4" t="s">
        <v>285</v>
      </c>
    </row>
    <row r="48" spans="1:5" ht="48" x14ac:dyDescent="0.2">
      <c r="A48" s="39">
        <v>24</v>
      </c>
      <c r="B48" s="40" t="s">
        <v>249</v>
      </c>
      <c r="C48" s="41" t="s">
        <v>242</v>
      </c>
    </row>
    <row r="49" spans="1:3" x14ac:dyDescent="0.2">
      <c r="A49" s="34">
        <v>25</v>
      </c>
      <c r="B49" s="16" t="s">
        <v>244</v>
      </c>
      <c r="C49" s="17"/>
    </row>
  </sheetData>
  <mergeCells count="3">
    <mergeCell ref="A5:C5"/>
    <mergeCell ref="A7:C7"/>
    <mergeCell ref="A9:C9"/>
  </mergeCells>
  <hyperlinks>
    <hyperlink ref="C1" r:id="rId1" tooltip="Click to view a list of all our practical Excel tutorials!" xr:uid="{00000000-0004-0000-0000-000000000000}"/>
  </hyperlinks>
  <pageMargins left="0.70866141732283472" right="0.70866141732283472" top="0.74803149606299213" bottom="0.74803149606299213" header="0.31496062992125984" footer="0.31496062992125984"/>
  <pageSetup paperSize="9" scale="97" fitToHeight="0" orientation="landscape" r:id="rId2"/>
  <headerFooter>
    <oddFooter>&amp;C&amp;9Page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156"/>
  <sheetViews>
    <sheetView zoomScale="95" zoomScaleNormal="95" workbookViewId="0">
      <pane ySplit="4" topLeftCell="A123" activePane="bottomLeft" state="frozen"/>
      <selection pane="bottomLeft" activeCell="C10" sqref="A5:G153"/>
    </sheetView>
  </sheetViews>
  <sheetFormatPr defaultRowHeight="15" customHeight="1" x14ac:dyDescent="0.2"/>
  <cols>
    <col min="1" max="1" width="11.7109375" style="27" customWidth="1"/>
    <col min="2" max="2" width="9.7109375" style="19" customWidth="1"/>
    <col min="3" max="3" width="20.7109375" style="18" customWidth="1"/>
    <col min="4" max="4" width="15.7109375" style="18" customWidth="1"/>
    <col min="5" max="5" width="30.7109375" style="18" customWidth="1"/>
    <col min="6" max="6" width="17.28515625" style="20" customWidth="1"/>
    <col min="7" max="7" width="12.7109375" style="19" customWidth="1"/>
    <col min="8" max="16384" width="9.140625" style="18"/>
  </cols>
  <sheetData>
    <row r="1" spans="1:7" ht="18.75" x14ac:dyDescent="0.3">
      <c r="A1" s="25" t="s">
        <v>10</v>
      </c>
    </row>
    <row r="2" spans="1:7" ht="15" customHeight="1" x14ac:dyDescent="0.25">
      <c r="A2" s="26" t="s">
        <v>66</v>
      </c>
    </row>
    <row r="4" spans="1:7" s="28" customFormat="1" ht="25.5" x14ac:dyDescent="0.2">
      <c r="A4" s="29" t="s">
        <v>67</v>
      </c>
      <c r="B4" s="30" t="s">
        <v>68</v>
      </c>
      <c r="C4" s="29" t="s">
        <v>69</v>
      </c>
      <c r="D4" s="29" t="s">
        <v>70</v>
      </c>
      <c r="E4" s="29" t="s">
        <v>8</v>
      </c>
      <c r="F4" s="31" t="s">
        <v>198</v>
      </c>
      <c r="G4" s="30" t="s">
        <v>71</v>
      </c>
    </row>
    <row r="5" spans="1:7" ht="15" customHeight="1" x14ac:dyDescent="0.2">
      <c r="A5" s="27">
        <v>40854</v>
      </c>
      <c r="B5" s="19" t="s">
        <v>76</v>
      </c>
      <c r="C5" s="18" t="s">
        <v>165</v>
      </c>
      <c r="D5" s="18" t="s">
        <v>166</v>
      </c>
      <c r="E5" s="18" t="s">
        <v>167</v>
      </c>
      <c r="F5" s="20">
        <v>516.70499999999993</v>
      </c>
      <c r="G5" s="19" t="s">
        <v>49</v>
      </c>
    </row>
    <row r="6" spans="1:7" ht="15" customHeight="1" x14ac:dyDescent="0.2">
      <c r="A6" s="27">
        <v>40648</v>
      </c>
      <c r="B6" s="19" t="s">
        <v>76</v>
      </c>
      <c r="C6" s="18" t="s">
        <v>248</v>
      </c>
      <c r="D6" s="18" t="s">
        <v>85</v>
      </c>
      <c r="E6" s="18" t="s">
        <v>86</v>
      </c>
      <c r="F6" s="20">
        <v>56.999999999999993</v>
      </c>
      <c r="G6" s="19" t="s">
        <v>25</v>
      </c>
    </row>
    <row r="7" spans="1:7" ht="15" customHeight="1" x14ac:dyDescent="0.2">
      <c r="A7" s="27">
        <v>40678</v>
      </c>
      <c r="B7" s="19" t="s">
        <v>76</v>
      </c>
      <c r="C7" s="18" t="s">
        <v>248</v>
      </c>
      <c r="D7" s="18" t="s">
        <v>85</v>
      </c>
      <c r="E7" s="18" t="s">
        <v>86</v>
      </c>
      <c r="F7" s="20">
        <v>56.999999999999993</v>
      </c>
      <c r="G7" s="19" t="s">
        <v>25</v>
      </c>
    </row>
    <row r="8" spans="1:7" ht="15" customHeight="1" x14ac:dyDescent="0.2">
      <c r="A8" s="27">
        <v>40709</v>
      </c>
      <c r="B8" s="19" t="s">
        <v>76</v>
      </c>
      <c r="C8" s="18" t="s">
        <v>248</v>
      </c>
      <c r="D8" s="18" t="s">
        <v>85</v>
      </c>
      <c r="E8" s="18" t="s">
        <v>86</v>
      </c>
      <c r="F8" s="20">
        <v>56.999999999999993</v>
      </c>
      <c r="G8" s="19" t="s">
        <v>25</v>
      </c>
    </row>
    <row r="9" spans="1:7" ht="15" customHeight="1" x14ac:dyDescent="0.2">
      <c r="A9" s="27">
        <v>40709</v>
      </c>
      <c r="B9" s="19" t="s">
        <v>76</v>
      </c>
      <c r="C9" s="18" t="s">
        <v>121</v>
      </c>
      <c r="D9" s="18" t="s">
        <v>85</v>
      </c>
      <c r="E9" s="18" t="s">
        <v>122</v>
      </c>
      <c r="F9" s="20">
        <v>1367.9999999999998</v>
      </c>
      <c r="G9" s="19" t="s">
        <v>49</v>
      </c>
    </row>
    <row r="10" spans="1:7" ht="15" customHeight="1" x14ac:dyDescent="0.2">
      <c r="A10" s="27">
        <v>40739</v>
      </c>
      <c r="B10" s="19" t="s">
        <v>76</v>
      </c>
      <c r="C10" s="18" t="s">
        <v>248</v>
      </c>
      <c r="D10" s="18" t="s">
        <v>85</v>
      </c>
      <c r="E10" s="18" t="s">
        <v>86</v>
      </c>
      <c r="F10" s="20">
        <v>56.999999999999993</v>
      </c>
      <c r="G10" s="19" t="s">
        <v>25</v>
      </c>
    </row>
    <row r="11" spans="1:7" ht="15" customHeight="1" x14ac:dyDescent="0.2">
      <c r="A11" s="27">
        <v>40770</v>
      </c>
      <c r="B11" s="19" t="s">
        <v>76</v>
      </c>
      <c r="C11" s="18" t="s">
        <v>248</v>
      </c>
      <c r="D11" s="18" t="s">
        <v>85</v>
      </c>
      <c r="E11" s="18" t="s">
        <v>86</v>
      </c>
      <c r="F11" s="20">
        <v>56.999999999999993</v>
      </c>
      <c r="G11" s="19" t="s">
        <v>25</v>
      </c>
    </row>
    <row r="12" spans="1:7" ht="15" customHeight="1" x14ac:dyDescent="0.2">
      <c r="A12" s="27">
        <v>40801</v>
      </c>
      <c r="B12" s="19" t="s">
        <v>76</v>
      </c>
      <c r="C12" s="18" t="s">
        <v>248</v>
      </c>
      <c r="D12" s="18" t="s">
        <v>85</v>
      </c>
      <c r="E12" s="18" t="s">
        <v>86</v>
      </c>
      <c r="F12" s="20">
        <v>56.999999999999993</v>
      </c>
      <c r="G12" s="19" t="s">
        <v>25</v>
      </c>
    </row>
    <row r="13" spans="1:7" ht="15" customHeight="1" x14ac:dyDescent="0.2">
      <c r="A13" s="27">
        <v>40831</v>
      </c>
      <c r="B13" s="19" t="s">
        <v>76</v>
      </c>
      <c r="C13" s="18" t="s">
        <v>248</v>
      </c>
      <c r="D13" s="18" t="s">
        <v>85</v>
      </c>
      <c r="E13" s="18" t="s">
        <v>86</v>
      </c>
      <c r="F13" s="20">
        <v>56.999999999999993</v>
      </c>
      <c r="G13" s="19" t="s">
        <v>25</v>
      </c>
    </row>
    <row r="14" spans="1:7" ht="15" customHeight="1" x14ac:dyDescent="0.2">
      <c r="A14" s="27">
        <v>40862</v>
      </c>
      <c r="B14" s="19" t="s">
        <v>76</v>
      </c>
      <c r="C14" s="18" t="s">
        <v>248</v>
      </c>
      <c r="D14" s="18" t="s">
        <v>85</v>
      </c>
      <c r="E14" s="18" t="s">
        <v>86</v>
      </c>
      <c r="F14" s="20">
        <v>56.999999999999993</v>
      </c>
      <c r="G14" s="19" t="s">
        <v>25</v>
      </c>
    </row>
    <row r="15" spans="1:7" ht="15" customHeight="1" x14ac:dyDescent="0.2">
      <c r="A15" s="27">
        <v>40892</v>
      </c>
      <c r="B15" s="19" t="s">
        <v>76</v>
      </c>
      <c r="C15" s="18" t="s">
        <v>248</v>
      </c>
      <c r="D15" s="18" t="s">
        <v>85</v>
      </c>
      <c r="E15" s="18" t="s">
        <v>86</v>
      </c>
      <c r="F15" s="20">
        <v>56.999999999999993</v>
      </c>
      <c r="G15" s="19" t="s">
        <v>25</v>
      </c>
    </row>
    <row r="16" spans="1:7" ht="15" customHeight="1" x14ac:dyDescent="0.2">
      <c r="A16" s="27">
        <v>40923</v>
      </c>
      <c r="B16" s="19" t="s">
        <v>76</v>
      </c>
      <c r="C16" s="18" t="s">
        <v>248</v>
      </c>
      <c r="D16" s="18" t="s">
        <v>85</v>
      </c>
      <c r="E16" s="18" t="s">
        <v>86</v>
      </c>
      <c r="F16" s="20">
        <v>56.999999999999993</v>
      </c>
      <c r="G16" s="19" t="s">
        <v>25</v>
      </c>
    </row>
    <row r="17" spans="1:7" ht="15" customHeight="1" x14ac:dyDescent="0.2">
      <c r="A17" s="27">
        <v>40954</v>
      </c>
      <c r="B17" s="19" t="s">
        <v>76</v>
      </c>
      <c r="C17" s="18" t="s">
        <v>248</v>
      </c>
      <c r="D17" s="18" t="s">
        <v>85</v>
      </c>
      <c r="E17" s="18" t="s">
        <v>86</v>
      </c>
      <c r="F17" s="20">
        <v>56.999999999999993</v>
      </c>
      <c r="G17" s="19" t="s">
        <v>25</v>
      </c>
    </row>
    <row r="18" spans="1:7" ht="15" customHeight="1" x14ac:dyDescent="0.2">
      <c r="A18" s="27">
        <v>40983</v>
      </c>
      <c r="B18" s="19" t="s">
        <v>76</v>
      </c>
      <c r="C18" s="18" t="s">
        <v>248</v>
      </c>
      <c r="D18" s="18" t="s">
        <v>85</v>
      </c>
      <c r="E18" s="18" t="s">
        <v>86</v>
      </c>
      <c r="F18" s="20">
        <v>56.999999999999993</v>
      </c>
      <c r="G18" s="19" t="s">
        <v>25</v>
      </c>
    </row>
    <row r="19" spans="1:7" ht="15" customHeight="1" x14ac:dyDescent="0.2">
      <c r="A19" s="27">
        <v>40638</v>
      </c>
      <c r="B19" s="19" t="s">
        <v>76</v>
      </c>
      <c r="C19" s="18" t="s">
        <v>80</v>
      </c>
      <c r="D19" s="18" t="s">
        <v>81</v>
      </c>
      <c r="E19" s="18" t="s">
        <v>36</v>
      </c>
      <c r="F19" s="20">
        <v>364.79999999999995</v>
      </c>
      <c r="G19" s="19" t="s">
        <v>35</v>
      </c>
    </row>
    <row r="20" spans="1:7" ht="15" customHeight="1" x14ac:dyDescent="0.2">
      <c r="A20" s="27">
        <v>40659</v>
      </c>
      <c r="B20" s="19" t="s">
        <v>76</v>
      </c>
      <c r="C20" s="18" t="s">
        <v>89</v>
      </c>
      <c r="D20" s="18" t="s">
        <v>81</v>
      </c>
      <c r="E20" s="18" t="s">
        <v>90</v>
      </c>
      <c r="F20" s="20">
        <v>5699.9999999999991</v>
      </c>
      <c r="G20" s="19" t="s">
        <v>39</v>
      </c>
    </row>
    <row r="21" spans="1:7" ht="15" customHeight="1" x14ac:dyDescent="0.2">
      <c r="A21" s="27">
        <v>40659</v>
      </c>
      <c r="B21" s="19" t="s">
        <v>76</v>
      </c>
      <c r="C21" s="18" t="s">
        <v>91</v>
      </c>
      <c r="D21" s="18" t="s">
        <v>81</v>
      </c>
      <c r="E21" s="18" t="s">
        <v>92</v>
      </c>
      <c r="F21" s="20">
        <v>100</v>
      </c>
      <c r="G21" s="19" t="s">
        <v>59</v>
      </c>
    </row>
    <row r="22" spans="1:7" ht="15" customHeight="1" x14ac:dyDescent="0.2">
      <c r="A22" s="27">
        <v>40668</v>
      </c>
      <c r="B22" s="19" t="s">
        <v>76</v>
      </c>
      <c r="C22" s="18" t="s">
        <v>80</v>
      </c>
      <c r="D22" s="18" t="s">
        <v>81</v>
      </c>
      <c r="E22" s="18" t="s">
        <v>36</v>
      </c>
      <c r="F22" s="20">
        <v>364.79999999999995</v>
      </c>
      <c r="G22" s="19" t="s">
        <v>35</v>
      </c>
    </row>
    <row r="23" spans="1:7" ht="15" customHeight="1" x14ac:dyDescent="0.2">
      <c r="A23" s="27">
        <v>40689</v>
      </c>
      <c r="B23" s="19" t="s">
        <v>76</v>
      </c>
      <c r="C23" s="18" t="s">
        <v>89</v>
      </c>
      <c r="D23" s="18" t="s">
        <v>81</v>
      </c>
      <c r="E23" s="18" t="s">
        <v>90</v>
      </c>
      <c r="F23" s="20">
        <v>5699.9999999999991</v>
      </c>
      <c r="G23" s="19" t="s">
        <v>39</v>
      </c>
    </row>
    <row r="24" spans="1:7" ht="15" customHeight="1" x14ac:dyDescent="0.2">
      <c r="A24" s="27">
        <v>40689</v>
      </c>
      <c r="B24" s="19" t="s">
        <v>76</v>
      </c>
      <c r="C24" s="18" t="s">
        <v>91</v>
      </c>
      <c r="D24" s="18" t="s">
        <v>81</v>
      </c>
      <c r="E24" s="18" t="s">
        <v>92</v>
      </c>
      <c r="F24" s="20">
        <v>100</v>
      </c>
      <c r="G24" s="19" t="s">
        <v>59</v>
      </c>
    </row>
    <row r="25" spans="1:7" ht="15" customHeight="1" x14ac:dyDescent="0.2">
      <c r="A25" s="27">
        <v>40699</v>
      </c>
      <c r="B25" s="19" t="s">
        <v>76</v>
      </c>
      <c r="C25" s="18" t="s">
        <v>80</v>
      </c>
      <c r="D25" s="18" t="s">
        <v>81</v>
      </c>
      <c r="E25" s="18" t="s">
        <v>36</v>
      </c>
      <c r="F25" s="20">
        <v>364.79999999999995</v>
      </c>
      <c r="G25" s="19" t="s">
        <v>35</v>
      </c>
    </row>
    <row r="26" spans="1:7" ht="15" customHeight="1" x14ac:dyDescent="0.2">
      <c r="A26" s="27">
        <v>40720</v>
      </c>
      <c r="B26" s="19" t="s">
        <v>76</v>
      </c>
      <c r="C26" s="18" t="s">
        <v>89</v>
      </c>
      <c r="D26" s="18" t="s">
        <v>81</v>
      </c>
      <c r="E26" s="18" t="s">
        <v>90</v>
      </c>
      <c r="F26" s="20">
        <v>5699.9999999999991</v>
      </c>
      <c r="G26" s="19" t="s">
        <v>39</v>
      </c>
    </row>
    <row r="27" spans="1:7" ht="15" customHeight="1" x14ac:dyDescent="0.2">
      <c r="A27" s="27">
        <v>40720</v>
      </c>
      <c r="B27" s="19" t="s">
        <v>76</v>
      </c>
      <c r="C27" s="18" t="s">
        <v>91</v>
      </c>
      <c r="D27" s="18" t="s">
        <v>81</v>
      </c>
      <c r="E27" s="18" t="s">
        <v>125</v>
      </c>
      <c r="F27" s="20">
        <v>220</v>
      </c>
      <c r="G27" s="19" t="s">
        <v>15</v>
      </c>
    </row>
    <row r="28" spans="1:7" ht="15" customHeight="1" x14ac:dyDescent="0.2">
      <c r="A28" s="27">
        <v>40720</v>
      </c>
      <c r="B28" s="19" t="s">
        <v>76</v>
      </c>
      <c r="C28" s="18" t="s">
        <v>91</v>
      </c>
      <c r="D28" s="18" t="s">
        <v>81</v>
      </c>
      <c r="E28" s="18" t="s">
        <v>92</v>
      </c>
      <c r="F28" s="20">
        <v>100</v>
      </c>
      <c r="G28" s="19" t="s">
        <v>59</v>
      </c>
    </row>
    <row r="29" spans="1:7" ht="15" customHeight="1" x14ac:dyDescent="0.2">
      <c r="A29" s="27">
        <v>40729</v>
      </c>
      <c r="B29" s="19" t="s">
        <v>76</v>
      </c>
      <c r="C29" s="18" t="s">
        <v>80</v>
      </c>
      <c r="D29" s="18" t="s">
        <v>81</v>
      </c>
      <c r="E29" s="18" t="s">
        <v>36</v>
      </c>
      <c r="F29" s="20">
        <v>364.79999999999995</v>
      </c>
      <c r="G29" s="19" t="s">
        <v>35</v>
      </c>
    </row>
    <row r="30" spans="1:7" ht="15" customHeight="1" x14ac:dyDescent="0.2">
      <c r="A30" s="27">
        <v>40750</v>
      </c>
      <c r="B30" s="19" t="s">
        <v>76</v>
      </c>
      <c r="C30" s="18" t="s">
        <v>89</v>
      </c>
      <c r="D30" s="18" t="s">
        <v>81</v>
      </c>
      <c r="E30" s="18" t="s">
        <v>90</v>
      </c>
      <c r="F30" s="20">
        <v>5699.9999999999991</v>
      </c>
      <c r="G30" s="19" t="s">
        <v>39</v>
      </c>
    </row>
    <row r="31" spans="1:7" ht="15" customHeight="1" x14ac:dyDescent="0.2">
      <c r="A31" s="27">
        <v>40750</v>
      </c>
      <c r="B31" s="19" t="s">
        <v>76</v>
      </c>
      <c r="C31" s="18" t="s">
        <v>91</v>
      </c>
      <c r="D31" s="18" t="s">
        <v>81</v>
      </c>
      <c r="E31" s="18" t="s">
        <v>125</v>
      </c>
      <c r="F31" s="20">
        <v>220</v>
      </c>
      <c r="G31" s="19" t="s">
        <v>15</v>
      </c>
    </row>
    <row r="32" spans="1:7" ht="15" customHeight="1" x14ac:dyDescent="0.2">
      <c r="A32" s="27">
        <v>40750</v>
      </c>
      <c r="B32" s="19" t="s">
        <v>76</v>
      </c>
      <c r="C32" s="18" t="s">
        <v>91</v>
      </c>
      <c r="D32" s="18" t="s">
        <v>81</v>
      </c>
      <c r="E32" s="18" t="s">
        <v>92</v>
      </c>
      <c r="F32" s="20">
        <v>100</v>
      </c>
      <c r="G32" s="19" t="s">
        <v>59</v>
      </c>
    </row>
    <row r="33" spans="1:7" ht="15" customHeight="1" x14ac:dyDescent="0.2">
      <c r="A33" s="27">
        <v>40760</v>
      </c>
      <c r="B33" s="19" t="s">
        <v>76</v>
      </c>
      <c r="C33" s="18" t="s">
        <v>80</v>
      </c>
      <c r="D33" s="18" t="s">
        <v>81</v>
      </c>
      <c r="E33" s="18" t="s">
        <v>36</v>
      </c>
      <c r="F33" s="20">
        <v>364.79999999999995</v>
      </c>
      <c r="G33" s="19" t="s">
        <v>35</v>
      </c>
    </row>
    <row r="34" spans="1:7" ht="15" customHeight="1" x14ac:dyDescent="0.2">
      <c r="A34" s="27">
        <v>40781</v>
      </c>
      <c r="B34" s="19" t="s">
        <v>76</v>
      </c>
      <c r="C34" s="18" t="s">
        <v>89</v>
      </c>
      <c r="D34" s="18" t="s">
        <v>81</v>
      </c>
      <c r="E34" s="18" t="s">
        <v>90</v>
      </c>
      <c r="F34" s="20">
        <v>5699.9999999999991</v>
      </c>
      <c r="G34" s="19" t="s">
        <v>39</v>
      </c>
    </row>
    <row r="35" spans="1:7" ht="15" customHeight="1" x14ac:dyDescent="0.2">
      <c r="A35" s="27">
        <v>40781</v>
      </c>
      <c r="B35" s="19" t="s">
        <v>76</v>
      </c>
      <c r="C35" s="18" t="s">
        <v>91</v>
      </c>
      <c r="D35" s="18" t="s">
        <v>81</v>
      </c>
      <c r="E35" s="18" t="s">
        <v>125</v>
      </c>
      <c r="F35" s="20">
        <v>220</v>
      </c>
      <c r="G35" s="19" t="s">
        <v>15</v>
      </c>
    </row>
    <row r="36" spans="1:7" ht="15" customHeight="1" x14ac:dyDescent="0.2">
      <c r="A36" s="27">
        <v>40781</v>
      </c>
      <c r="B36" s="19" t="s">
        <v>76</v>
      </c>
      <c r="C36" s="18" t="s">
        <v>91</v>
      </c>
      <c r="D36" s="18" t="s">
        <v>81</v>
      </c>
      <c r="E36" s="18" t="s">
        <v>92</v>
      </c>
      <c r="F36" s="20">
        <v>100</v>
      </c>
      <c r="G36" s="19" t="s">
        <v>59</v>
      </c>
    </row>
    <row r="37" spans="1:7" ht="15" customHeight="1" x14ac:dyDescent="0.2">
      <c r="A37" s="27">
        <v>40791</v>
      </c>
      <c r="B37" s="19" t="s">
        <v>76</v>
      </c>
      <c r="C37" s="18" t="s">
        <v>80</v>
      </c>
      <c r="D37" s="18" t="s">
        <v>81</v>
      </c>
      <c r="E37" s="18" t="s">
        <v>36</v>
      </c>
      <c r="F37" s="20">
        <v>364.79999999999995</v>
      </c>
      <c r="G37" s="19" t="s">
        <v>35</v>
      </c>
    </row>
    <row r="38" spans="1:7" ht="15" customHeight="1" x14ac:dyDescent="0.2">
      <c r="A38" s="27">
        <v>40812</v>
      </c>
      <c r="B38" s="19" t="s">
        <v>76</v>
      </c>
      <c r="C38" s="18" t="s">
        <v>89</v>
      </c>
      <c r="D38" s="18" t="s">
        <v>81</v>
      </c>
      <c r="E38" s="18" t="s">
        <v>90</v>
      </c>
      <c r="F38" s="20">
        <v>5699.9999999999991</v>
      </c>
      <c r="G38" s="19" t="s">
        <v>39</v>
      </c>
    </row>
    <row r="39" spans="1:7" ht="15" customHeight="1" x14ac:dyDescent="0.2">
      <c r="A39" s="27">
        <v>40812</v>
      </c>
      <c r="B39" s="19" t="s">
        <v>76</v>
      </c>
      <c r="C39" s="18" t="s">
        <v>91</v>
      </c>
      <c r="D39" s="18" t="s">
        <v>81</v>
      </c>
      <c r="E39" s="18" t="s">
        <v>125</v>
      </c>
      <c r="F39" s="20">
        <v>220</v>
      </c>
      <c r="G39" s="19" t="s">
        <v>15</v>
      </c>
    </row>
    <row r="40" spans="1:7" ht="15" customHeight="1" x14ac:dyDescent="0.2">
      <c r="A40" s="27">
        <v>40812</v>
      </c>
      <c r="B40" s="19" t="s">
        <v>76</v>
      </c>
      <c r="C40" s="18" t="s">
        <v>91</v>
      </c>
      <c r="D40" s="18" t="s">
        <v>81</v>
      </c>
      <c r="E40" s="18" t="s">
        <v>92</v>
      </c>
      <c r="F40" s="20">
        <v>100</v>
      </c>
      <c r="G40" s="19" t="s">
        <v>59</v>
      </c>
    </row>
    <row r="41" spans="1:7" ht="15" customHeight="1" x14ac:dyDescent="0.2">
      <c r="A41" s="27">
        <v>40821</v>
      </c>
      <c r="B41" s="19" t="s">
        <v>76</v>
      </c>
      <c r="C41" s="18" t="s">
        <v>80</v>
      </c>
      <c r="D41" s="18" t="s">
        <v>81</v>
      </c>
      <c r="E41" s="18" t="s">
        <v>36</v>
      </c>
      <c r="F41" s="20">
        <v>364.79999999999995</v>
      </c>
      <c r="G41" s="19" t="s">
        <v>35</v>
      </c>
    </row>
    <row r="42" spans="1:7" ht="15" customHeight="1" x14ac:dyDescent="0.2">
      <c r="A42" s="27">
        <v>40842</v>
      </c>
      <c r="B42" s="19" t="s">
        <v>76</v>
      </c>
      <c r="C42" s="18" t="s">
        <v>89</v>
      </c>
      <c r="D42" s="18" t="s">
        <v>81</v>
      </c>
      <c r="E42" s="18" t="s">
        <v>90</v>
      </c>
      <c r="F42" s="20">
        <v>5699.9999999999991</v>
      </c>
      <c r="G42" s="19" t="s">
        <v>39</v>
      </c>
    </row>
    <row r="43" spans="1:7" ht="15" customHeight="1" x14ac:dyDescent="0.2">
      <c r="A43" s="27">
        <v>40842</v>
      </c>
      <c r="B43" s="19" t="s">
        <v>76</v>
      </c>
      <c r="C43" s="18" t="s">
        <v>91</v>
      </c>
      <c r="D43" s="18" t="s">
        <v>81</v>
      </c>
      <c r="E43" s="18" t="s">
        <v>125</v>
      </c>
      <c r="F43" s="20">
        <v>220</v>
      </c>
      <c r="G43" s="19" t="s">
        <v>15</v>
      </c>
    </row>
    <row r="44" spans="1:7" ht="15" customHeight="1" x14ac:dyDescent="0.2">
      <c r="A44" s="27">
        <v>40842</v>
      </c>
      <c r="B44" s="19" t="s">
        <v>76</v>
      </c>
      <c r="C44" s="18" t="s">
        <v>91</v>
      </c>
      <c r="D44" s="18" t="s">
        <v>81</v>
      </c>
      <c r="E44" s="18" t="s">
        <v>92</v>
      </c>
      <c r="F44" s="20">
        <v>100</v>
      </c>
      <c r="G44" s="19" t="s">
        <v>59</v>
      </c>
    </row>
    <row r="45" spans="1:7" ht="15" customHeight="1" x14ac:dyDescent="0.2">
      <c r="A45" s="27">
        <v>40852</v>
      </c>
      <c r="B45" s="19" t="s">
        <v>76</v>
      </c>
      <c r="C45" s="18" t="s">
        <v>80</v>
      </c>
      <c r="D45" s="18" t="s">
        <v>81</v>
      </c>
      <c r="E45" s="18" t="s">
        <v>36</v>
      </c>
      <c r="F45" s="20">
        <v>364.79999999999995</v>
      </c>
      <c r="G45" s="19" t="s">
        <v>35</v>
      </c>
    </row>
    <row r="46" spans="1:7" ht="15" customHeight="1" x14ac:dyDescent="0.2">
      <c r="A46" s="27">
        <v>40873</v>
      </c>
      <c r="B46" s="19" t="s">
        <v>76</v>
      </c>
      <c r="C46" s="18" t="s">
        <v>89</v>
      </c>
      <c r="D46" s="18" t="s">
        <v>81</v>
      </c>
      <c r="E46" s="18" t="s">
        <v>90</v>
      </c>
      <c r="F46" s="20">
        <v>5699.9999999999991</v>
      </c>
      <c r="G46" s="19" t="s">
        <v>39</v>
      </c>
    </row>
    <row r="47" spans="1:7" ht="15" customHeight="1" x14ac:dyDescent="0.2">
      <c r="A47" s="27">
        <v>40873</v>
      </c>
      <c r="B47" s="19" t="s">
        <v>76</v>
      </c>
      <c r="C47" s="18" t="s">
        <v>91</v>
      </c>
      <c r="D47" s="18" t="s">
        <v>81</v>
      </c>
      <c r="E47" s="18" t="s">
        <v>125</v>
      </c>
      <c r="F47" s="20">
        <v>220</v>
      </c>
      <c r="G47" s="19" t="s">
        <v>15</v>
      </c>
    </row>
    <row r="48" spans="1:7" ht="15" customHeight="1" x14ac:dyDescent="0.2">
      <c r="A48" s="27">
        <v>40873</v>
      </c>
      <c r="B48" s="19" t="s">
        <v>76</v>
      </c>
      <c r="C48" s="18" t="s">
        <v>91</v>
      </c>
      <c r="D48" s="18" t="s">
        <v>81</v>
      </c>
      <c r="E48" s="18" t="s">
        <v>92</v>
      </c>
      <c r="F48" s="20">
        <v>100</v>
      </c>
      <c r="G48" s="19" t="s">
        <v>59</v>
      </c>
    </row>
    <row r="49" spans="1:7" ht="15" customHeight="1" x14ac:dyDescent="0.2">
      <c r="A49" s="27">
        <v>40882</v>
      </c>
      <c r="B49" s="19" t="s">
        <v>76</v>
      </c>
      <c r="C49" s="18" t="s">
        <v>80</v>
      </c>
      <c r="D49" s="18" t="s">
        <v>81</v>
      </c>
      <c r="E49" s="18" t="s">
        <v>36</v>
      </c>
      <c r="F49" s="20">
        <v>364.79999999999995</v>
      </c>
      <c r="G49" s="19" t="s">
        <v>35</v>
      </c>
    </row>
    <row r="50" spans="1:7" ht="15" customHeight="1" x14ac:dyDescent="0.2">
      <c r="A50" s="27">
        <v>40903</v>
      </c>
      <c r="B50" s="19" t="s">
        <v>76</v>
      </c>
      <c r="C50" s="18" t="s">
        <v>89</v>
      </c>
      <c r="D50" s="18" t="s">
        <v>81</v>
      </c>
      <c r="E50" s="18" t="s">
        <v>90</v>
      </c>
      <c r="F50" s="20">
        <v>5699.9999999999991</v>
      </c>
      <c r="G50" s="19" t="s">
        <v>39</v>
      </c>
    </row>
    <row r="51" spans="1:7" ht="15" customHeight="1" x14ac:dyDescent="0.2">
      <c r="A51" s="27">
        <v>40903</v>
      </c>
      <c r="B51" s="19" t="s">
        <v>76</v>
      </c>
      <c r="C51" s="18" t="s">
        <v>91</v>
      </c>
      <c r="D51" s="18" t="s">
        <v>81</v>
      </c>
      <c r="E51" s="18" t="s">
        <v>125</v>
      </c>
      <c r="F51" s="20">
        <v>220</v>
      </c>
      <c r="G51" s="19" t="s">
        <v>15</v>
      </c>
    </row>
    <row r="52" spans="1:7" ht="15" customHeight="1" x14ac:dyDescent="0.2">
      <c r="A52" s="27">
        <v>40903</v>
      </c>
      <c r="B52" s="19" t="s">
        <v>76</v>
      </c>
      <c r="C52" s="18" t="s">
        <v>91</v>
      </c>
      <c r="D52" s="18" t="s">
        <v>81</v>
      </c>
      <c r="E52" s="18" t="s">
        <v>92</v>
      </c>
      <c r="F52" s="20">
        <v>100</v>
      </c>
      <c r="G52" s="19" t="s">
        <v>59</v>
      </c>
    </row>
    <row r="53" spans="1:7" ht="15" customHeight="1" x14ac:dyDescent="0.2">
      <c r="A53" s="27">
        <v>40913</v>
      </c>
      <c r="B53" s="19" t="s">
        <v>76</v>
      </c>
      <c r="C53" s="18" t="s">
        <v>80</v>
      </c>
      <c r="D53" s="18" t="s">
        <v>81</v>
      </c>
      <c r="E53" s="18" t="s">
        <v>36</v>
      </c>
      <c r="F53" s="20">
        <v>387.59999999999997</v>
      </c>
      <c r="G53" s="19" t="s">
        <v>35</v>
      </c>
    </row>
    <row r="54" spans="1:7" ht="15" customHeight="1" x14ac:dyDescent="0.2">
      <c r="A54" s="27">
        <v>40934</v>
      </c>
      <c r="B54" s="19" t="s">
        <v>76</v>
      </c>
      <c r="C54" s="18" t="s">
        <v>89</v>
      </c>
      <c r="D54" s="18" t="s">
        <v>81</v>
      </c>
      <c r="E54" s="18" t="s">
        <v>90</v>
      </c>
      <c r="F54" s="20">
        <v>5699.9999999999991</v>
      </c>
      <c r="G54" s="19" t="s">
        <v>39</v>
      </c>
    </row>
    <row r="55" spans="1:7" ht="15" customHeight="1" x14ac:dyDescent="0.2">
      <c r="A55" s="27">
        <v>40934</v>
      </c>
      <c r="B55" s="19" t="s">
        <v>76</v>
      </c>
      <c r="C55" s="18" t="s">
        <v>91</v>
      </c>
      <c r="D55" s="18" t="s">
        <v>81</v>
      </c>
      <c r="E55" s="18" t="s">
        <v>125</v>
      </c>
      <c r="F55" s="20">
        <v>220</v>
      </c>
      <c r="G55" s="19" t="s">
        <v>15</v>
      </c>
    </row>
    <row r="56" spans="1:7" ht="15" customHeight="1" x14ac:dyDescent="0.2">
      <c r="A56" s="27">
        <v>40934</v>
      </c>
      <c r="B56" s="19" t="s">
        <v>76</v>
      </c>
      <c r="C56" s="18" t="s">
        <v>91</v>
      </c>
      <c r="D56" s="18" t="s">
        <v>81</v>
      </c>
      <c r="E56" s="18" t="s">
        <v>92</v>
      </c>
      <c r="F56" s="20">
        <v>100</v>
      </c>
      <c r="G56" s="19" t="s">
        <v>59</v>
      </c>
    </row>
    <row r="57" spans="1:7" ht="15" customHeight="1" x14ac:dyDescent="0.2">
      <c r="A57" s="27">
        <v>40944</v>
      </c>
      <c r="B57" s="19" t="s">
        <v>76</v>
      </c>
      <c r="C57" s="18" t="s">
        <v>80</v>
      </c>
      <c r="D57" s="18" t="s">
        <v>81</v>
      </c>
      <c r="E57" s="18" t="s">
        <v>36</v>
      </c>
      <c r="F57" s="20">
        <v>387.59999999999997</v>
      </c>
      <c r="G57" s="19" t="s">
        <v>35</v>
      </c>
    </row>
    <row r="58" spans="1:7" ht="15" customHeight="1" x14ac:dyDescent="0.2">
      <c r="A58" s="27">
        <v>40965</v>
      </c>
      <c r="B58" s="19" t="s">
        <v>76</v>
      </c>
      <c r="C58" s="18" t="s">
        <v>89</v>
      </c>
      <c r="D58" s="18" t="s">
        <v>81</v>
      </c>
      <c r="E58" s="18" t="s">
        <v>90</v>
      </c>
      <c r="F58" s="20">
        <v>5699.9999999999991</v>
      </c>
      <c r="G58" s="19" t="s">
        <v>39</v>
      </c>
    </row>
    <row r="59" spans="1:7" ht="15" customHeight="1" x14ac:dyDescent="0.2">
      <c r="A59" s="27">
        <v>40965</v>
      </c>
      <c r="B59" s="19" t="s">
        <v>76</v>
      </c>
      <c r="C59" s="18" t="s">
        <v>91</v>
      </c>
      <c r="D59" s="18" t="s">
        <v>81</v>
      </c>
      <c r="E59" s="18" t="s">
        <v>125</v>
      </c>
      <c r="F59" s="20">
        <v>220</v>
      </c>
      <c r="G59" s="19" t="s">
        <v>15</v>
      </c>
    </row>
    <row r="60" spans="1:7" ht="15" customHeight="1" x14ac:dyDescent="0.2">
      <c r="A60" s="27">
        <v>40965</v>
      </c>
      <c r="B60" s="19" t="s">
        <v>76</v>
      </c>
      <c r="C60" s="18" t="s">
        <v>91</v>
      </c>
      <c r="D60" s="18" t="s">
        <v>81</v>
      </c>
      <c r="E60" s="18" t="s">
        <v>92</v>
      </c>
      <c r="F60" s="20">
        <v>100</v>
      </c>
      <c r="G60" s="19" t="s">
        <v>59</v>
      </c>
    </row>
    <row r="61" spans="1:7" ht="15" customHeight="1" x14ac:dyDescent="0.2">
      <c r="A61" s="27">
        <v>40973</v>
      </c>
      <c r="B61" s="19" t="s">
        <v>76</v>
      </c>
      <c r="C61" s="18" t="s">
        <v>80</v>
      </c>
      <c r="D61" s="18" t="s">
        <v>81</v>
      </c>
      <c r="E61" s="18" t="s">
        <v>36</v>
      </c>
      <c r="F61" s="20">
        <v>364.79999999999995</v>
      </c>
      <c r="G61" s="19" t="s">
        <v>35</v>
      </c>
    </row>
    <row r="62" spans="1:7" ht="15" customHeight="1" x14ac:dyDescent="0.2">
      <c r="A62" s="27">
        <v>40994</v>
      </c>
      <c r="B62" s="19" t="s">
        <v>76</v>
      </c>
      <c r="C62" s="18" t="s">
        <v>89</v>
      </c>
      <c r="D62" s="18" t="s">
        <v>81</v>
      </c>
      <c r="E62" s="18" t="s">
        <v>90</v>
      </c>
      <c r="F62" s="20">
        <v>5699.9999999999991</v>
      </c>
      <c r="G62" s="19" t="s">
        <v>39</v>
      </c>
    </row>
    <row r="63" spans="1:7" ht="15" customHeight="1" x14ac:dyDescent="0.2">
      <c r="A63" s="27">
        <v>40994</v>
      </c>
      <c r="B63" s="19" t="s">
        <v>76</v>
      </c>
      <c r="C63" s="18" t="s">
        <v>91</v>
      </c>
      <c r="D63" s="18" t="s">
        <v>81</v>
      </c>
      <c r="E63" s="18" t="s">
        <v>92</v>
      </c>
      <c r="F63" s="20">
        <v>100</v>
      </c>
      <c r="G63" s="19" t="s">
        <v>59</v>
      </c>
    </row>
    <row r="64" spans="1:7" ht="15" customHeight="1" x14ac:dyDescent="0.2">
      <c r="A64" s="27">
        <v>40741</v>
      </c>
      <c r="B64" s="19" t="s">
        <v>76</v>
      </c>
      <c r="C64" s="18" t="s">
        <v>131</v>
      </c>
      <c r="D64" s="18" t="s">
        <v>132</v>
      </c>
      <c r="E64" s="18" t="s">
        <v>133</v>
      </c>
      <c r="F64" s="20">
        <v>111.71999999999998</v>
      </c>
      <c r="G64" s="19" t="s">
        <v>29</v>
      </c>
    </row>
    <row r="65" spans="1:7" ht="15" customHeight="1" x14ac:dyDescent="0.2">
      <c r="A65" s="27">
        <v>40820</v>
      </c>
      <c r="B65" s="19" t="s">
        <v>76</v>
      </c>
      <c r="C65" s="18" t="s">
        <v>131</v>
      </c>
      <c r="D65" s="18" t="s">
        <v>155</v>
      </c>
      <c r="E65" s="18" t="s">
        <v>133</v>
      </c>
      <c r="F65" s="20">
        <v>59.279999999999994</v>
      </c>
      <c r="G65" s="19" t="s">
        <v>29</v>
      </c>
    </row>
    <row r="66" spans="1:7" ht="15" customHeight="1" x14ac:dyDescent="0.2">
      <c r="A66" s="27">
        <v>40899</v>
      </c>
      <c r="B66" s="19" t="s">
        <v>76</v>
      </c>
      <c r="C66" s="18" t="s">
        <v>131</v>
      </c>
      <c r="D66" s="18" t="s">
        <v>173</v>
      </c>
      <c r="E66" s="18" t="s">
        <v>133</v>
      </c>
      <c r="F66" s="20">
        <v>59.279999999999994</v>
      </c>
      <c r="G66" s="19" t="s">
        <v>29</v>
      </c>
    </row>
    <row r="67" spans="1:7" ht="15" customHeight="1" x14ac:dyDescent="0.2">
      <c r="A67" s="27">
        <v>40956</v>
      </c>
      <c r="B67" s="19" t="s">
        <v>76</v>
      </c>
      <c r="C67" s="18" t="s">
        <v>131</v>
      </c>
      <c r="D67" s="18" t="s">
        <v>187</v>
      </c>
      <c r="E67" s="18" t="s">
        <v>133</v>
      </c>
      <c r="F67" s="20">
        <v>111.71999999999998</v>
      </c>
      <c r="G67" s="19" t="s">
        <v>29</v>
      </c>
    </row>
    <row r="68" spans="1:7" ht="15" customHeight="1" x14ac:dyDescent="0.2">
      <c r="A68" s="27">
        <v>40978</v>
      </c>
      <c r="B68" s="19" t="s">
        <v>72</v>
      </c>
      <c r="C68" s="18" t="s">
        <v>82</v>
      </c>
      <c r="D68" s="18" t="s">
        <v>83</v>
      </c>
      <c r="E68" s="18" t="s">
        <v>84</v>
      </c>
      <c r="F68" s="20">
        <v>17100</v>
      </c>
      <c r="G68" s="19" t="s">
        <v>9</v>
      </c>
    </row>
    <row r="69" spans="1:7" ht="15" customHeight="1" x14ac:dyDescent="0.2">
      <c r="A69" s="27">
        <v>40647</v>
      </c>
      <c r="B69" s="19" t="s">
        <v>72</v>
      </c>
      <c r="C69" s="18" t="s">
        <v>101</v>
      </c>
      <c r="D69" s="18" t="s">
        <v>102</v>
      </c>
      <c r="E69" s="18" t="s">
        <v>84</v>
      </c>
      <c r="F69" s="20">
        <v>12767.999999999998</v>
      </c>
      <c r="G69" s="19" t="s">
        <v>9</v>
      </c>
    </row>
    <row r="70" spans="1:7" ht="15" customHeight="1" x14ac:dyDescent="0.2">
      <c r="A70" s="27">
        <v>40646</v>
      </c>
      <c r="B70" s="19" t="s">
        <v>72</v>
      </c>
      <c r="C70" s="18" t="s">
        <v>99</v>
      </c>
      <c r="D70" s="18" t="s">
        <v>100</v>
      </c>
      <c r="E70" s="18" t="s">
        <v>84</v>
      </c>
      <c r="F70" s="20">
        <v>9291</v>
      </c>
      <c r="G70" s="19" t="s">
        <v>9</v>
      </c>
    </row>
    <row r="71" spans="1:7" ht="15" customHeight="1" x14ac:dyDescent="0.2">
      <c r="A71" s="27">
        <v>40671</v>
      </c>
      <c r="B71" s="19" t="s">
        <v>72</v>
      </c>
      <c r="C71" s="18" t="s">
        <v>108</v>
      </c>
      <c r="D71" s="18" t="s">
        <v>109</v>
      </c>
      <c r="E71" s="18" t="s">
        <v>106</v>
      </c>
      <c r="F71" s="20">
        <v>17100</v>
      </c>
      <c r="G71" s="19" t="s">
        <v>9</v>
      </c>
    </row>
    <row r="72" spans="1:7" ht="15" customHeight="1" x14ac:dyDescent="0.2">
      <c r="A72" s="27">
        <v>40660</v>
      </c>
      <c r="B72" s="19" t="s">
        <v>72</v>
      </c>
      <c r="C72" s="18" t="s">
        <v>103</v>
      </c>
      <c r="D72" s="18" t="s">
        <v>104</v>
      </c>
      <c r="E72" s="18" t="s">
        <v>105</v>
      </c>
      <c r="F72" s="20">
        <v>7979.9999999999991</v>
      </c>
      <c r="G72" s="19" t="s">
        <v>9</v>
      </c>
    </row>
    <row r="73" spans="1:7" ht="15" customHeight="1" x14ac:dyDescent="0.2">
      <c r="A73" s="27">
        <v>40660</v>
      </c>
      <c r="B73" s="19" t="s">
        <v>72</v>
      </c>
      <c r="C73" s="18" t="s">
        <v>103</v>
      </c>
      <c r="D73" s="18" t="s">
        <v>104</v>
      </c>
      <c r="E73" s="18" t="s">
        <v>106</v>
      </c>
      <c r="F73" s="20">
        <v>3761.9999999999995</v>
      </c>
      <c r="G73" s="19" t="s">
        <v>9</v>
      </c>
    </row>
    <row r="74" spans="1:7" ht="15" customHeight="1" x14ac:dyDescent="0.2">
      <c r="A74" s="27">
        <v>40660</v>
      </c>
      <c r="B74" s="19" t="s">
        <v>72</v>
      </c>
      <c r="C74" s="18" t="s">
        <v>103</v>
      </c>
      <c r="D74" s="18" t="s">
        <v>104</v>
      </c>
      <c r="E74" s="18" t="s">
        <v>84</v>
      </c>
      <c r="F74" s="20">
        <v>37777.32</v>
      </c>
      <c r="G74" s="19" t="s">
        <v>9</v>
      </c>
    </row>
    <row r="75" spans="1:7" ht="15" customHeight="1" x14ac:dyDescent="0.2">
      <c r="A75" s="27">
        <v>40705</v>
      </c>
      <c r="B75" s="19" t="s">
        <v>72</v>
      </c>
      <c r="C75" s="18" t="s">
        <v>119</v>
      </c>
      <c r="D75" s="18" t="s">
        <v>120</v>
      </c>
      <c r="E75" s="18" t="s">
        <v>106</v>
      </c>
      <c r="F75" s="20">
        <v>4560</v>
      </c>
      <c r="G75" s="19" t="s">
        <v>9</v>
      </c>
    </row>
    <row r="76" spans="1:7" ht="15" customHeight="1" x14ac:dyDescent="0.2">
      <c r="A76" s="27">
        <v>40720</v>
      </c>
      <c r="B76" s="19" t="s">
        <v>72</v>
      </c>
      <c r="C76" s="18" t="s">
        <v>101</v>
      </c>
      <c r="D76" s="18" t="s">
        <v>126</v>
      </c>
      <c r="E76" s="18" t="s">
        <v>106</v>
      </c>
      <c r="F76" s="20">
        <v>15275.999999999998</v>
      </c>
      <c r="G76" s="19" t="s">
        <v>9</v>
      </c>
    </row>
    <row r="77" spans="1:7" ht="15" customHeight="1" x14ac:dyDescent="0.2">
      <c r="A77" s="27">
        <v>40725</v>
      </c>
      <c r="B77" s="19" t="s">
        <v>72</v>
      </c>
      <c r="C77" s="18" t="s">
        <v>127</v>
      </c>
      <c r="D77" s="18" t="s">
        <v>128</v>
      </c>
      <c r="E77" s="18" t="s">
        <v>105</v>
      </c>
      <c r="F77" s="20">
        <v>5130</v>
      </c>
      <c r="G77" s="19" t="s">
        <v>9</v>
      </c>
    </row>
    <row r="78" spans="1:7" ht="15" customHeight="1" x14ac:dyDescent="0.2">
      <c r="A78" s="27">
        <v>40747</v>
      </c>
      <c r="B78" s="19" t="s">
        <v>72</v>
      </c>
      <c r="C78" s="18" t="s">
        <v>134</v>
      </c>
      <c r="D78" s="18" t="s">
        <v>135</v>
      </c>
      <c r="E78" s="18" t="s">
        <v>106</v>
      </c>
      <c r="F78" s="20">
        <v>3191.9999999999995</v>
      </c>
      <c r="G78" s="19" t="s">
        <v>9</v>
      </c>
    </row>
    <row r="79" spans="1:7" ht="15" customHeight="1" x14ac:dyDescent="0.2">
      <c r="A79" s="27">
        <v>40759</v>
      </c>
      <c r="B79" s="19" t="s">
        <v>72</v>
      </c>
      <c r="C79" s="18" t="s">
        <v>138</v>
      </c>
      <c r="D79" s="18" t="s">
        <v>139</v>
      </c>
      <c r="E79" s="18" t="s">
        <v>84</v>
      </c>
      <c r="F79" s="20">
        <v>36480</v>
      </c>
      <c r="G79" s="19" t="s">
        <v>9</v>
      </c>
    </row>
    <row r="80" spans="1:7" ht="15" customHeight="1" x14ac:dyDescent="0.2">
      <c r="A80" s="27">
        <v>40755</v>
      </c>
      <c r="B80" s="19" t="s">
        <v>72</v>
      </c>
      <c r="C80" s="18" t="s">
        <v>134</v>
      </c>
      <c r="D80" s="18" t="s">
        <v>136</v>
      </c>
      <c r="E80" s="18" t="s">
        <v>84</v>
      </c>
      <c r="F80" s="20">
        <v>25079.999999999996</v>
      </c>
      <c r="G80" s="19" t="s">
        <v>9</v>
      </c>
    </row>
    <row r="81" spans="1:7" ht="15" customHeight="1" x14ac:dyDescent="0.2">
      <c r="A81" s="27">
        <v>40789</v>
      </c>
      <c r="B81" s="19" t="s">
        <v>72</v>
      </c>
      <c r="C81" s="18" t="s">
        <v>145</v>
      </c>
      <c r="D81" s="18" t="s">
        <v>146</v>
      </c>
      <c r="E81" s="18" t="s">
        <v>84</v>
      </c>
      <c r="F81" s="20">
        <v>26219.999999999996</v>
      </c>
      <c r="G81" s="19" t="s">
        <v>9</v>
      </c>
    </row>
    <row r="82" spans="1:7" ht="15" customHeight="1" x14ac:dyDescent="0.2">
      <c r="A82" s="27">
        <v>40798</v>
      </c>
      <c r="B82" s="19" t="s">
        <v>72</v>
      </c>
      <c r="C82" s="18" t="s">
        <v>150</v>
      </c>
      <c r="D82" s="18" t="s">
        <v>151</v>
      </c>
      <c r="E82" s="18" t="s">
        <v>84</v>
      </c>
      <c r="F82" s="20">
        <v>13679.999999999998</v>
      </c>
      <c r="G82" s="19" t="s">
        <v>9</v>
      </c>
    </row>
    <row r="83" spans="1:7" ht="15" customHeight="1" x14ac:dyDescent="0.2">
      <c r="A83" s="27">
        <v>40825</v>
      </c>
      <c r="B83" s="19" t="s">
        <v>72</v>
      </c>
      <c r="C83" s="18" t="s">
        <v>156</v>
      </c>
      <c r="D83" s="18" t="s">
        <v>157</v>
      </c>
      <c r="E83" s="18" t="s">
        <v>84</v>
      </c>
      <c r="F83" s="20">
        <v>20520</v>
      </c>
      <c r="G83" s="19" t="s">
        <v>9</v>
      </c>
    </row>
    <row r="84" spans="1:7" ht="15" customHeight="1" x14ac:dyDescent="0.2">
      <c r="A84" s="27">
        <v>40837</v>
      </c>
      <c r="B84" s="19" t="s">
        <v>72</v>
      </c>
      <c r="C84" s="18" t="s">
        <v>134</v>
      </c>
      <c r="D84" s="18" t="s">
        <v>159</v>
      </c>
      <c r="E84" s="18" t="s">
        <v>84</v>
      </c>
      <c r="F84" s="20">
        <v>15389.999999999998</v>
      </c>
      <c r="G84" s="19" t="s">
        <v>9</v>
      </c>
    </row>
    <row r="85" spans="1:7" ht="15" customHeight="1" x14ac:dyDescent="0.2">
      <c r="A85" s="27">
        <v>40850</v>
      </c>
      <c r="B85" s="19" t="s">
        <v>72</v>
      </c>
      <c r="C85" s="18" t="s">
        <v>99</v>
      </c>
      <c r="D85" s="18" t="s">
        <v>163</v>
      </c>
      <c r="E85" s="18" t="s">
        <v>106</v>
      </c>
      <c r="F85" s="20">
        <v>3761.9999999999995</v>
      </c>
      <c r="G85" s="19" t="s">
        <v>9</v>
      </c>
    </row>
    <row r="86" spans="1:7" ht="15" customHeight="1" x14ac:dyDescent="0.2">
      <c r="A86" s="27">
        <v>40850</v>
      </c>
      <c r="B86" s="19" t="s">
        <v>72</v>
      </c>
      <c r="C86" s="18" t="s">
        <v>99</v>
      </c>
      <c r="D86" s="18" t="s">
        <v>163</v>
      </c>
      <c r="E86" s="18" t="s">
        <v>105</v>
      </c>
      <c r="F86" s="20">
        <v>2451</v>
      </c>
      <c r="G86" s="19" t="s">
        <v>9</v>
      </c>
    </row>
    <row r="87" spans="1:7" ht="15" customHeight="1" x14ac:dyDescent="0.2">
      <c r="A87" s="27">
        <v>40850</v>
      </c>
      <c r="B87" s="19" t="s">
        <v>72</v>
      </c>
      <c r="C87" s="18" t="s">
        <v>99</v>
      </c>
      <c r="D87" s="18" t="s">
        <v>163</v>
      </c>
      <c r="E87" s="18" t="s">
        <v>164</v>
      </c>
      <c r="F87" s="20">
        <v>1026</v>
      </c>
      <c r="G87" s="19" t="s">
        <v>9</v>
      </c>
    </row>
    <row r="88" spans="1:7" ht="15" customHeight="1" x14ac:dyDescent="0.2">
      <c r="A88" s="27">
        <v>40877</v>
      </c>
      <c r="B88" s="19" t="s">
        <v>72</v>
      </c>
      <c r="C88" s="18" t="s">
        <v>168</v>
      </c>
      <c r="D88" s="18" t="s">
        <v>169</v>
      </c>
      <c r="E88" s="18" t="s">
        <v>106</v>
      </c>
      <c r="F88" s="20">
        <v>3761.9999999999995</v>
      </c>
      <c r="G88" s="19" t="s">
        <v>9</v>
      </c>
    </row>
    <row r="89" spans="1:7" ht="15" customHeight="1" x14ac:dyDescent="0.2">
      <c r="A89" s="27">
        <v>40882</v>
      </c>
      <c r="B89" s="19" t="s">
        <v>72</v>
      </c>
      <c r="C89" s="18" t="s">
        <v>101</v>
      </c>
      <c r="D89" s="18" t="s">
        <v>171</v>
      </c>
      <c r="E89" s="18" t="s">
        <v>84</v>
      </c>
      <c r="F89" s="20">
        <v>17100</v>
      </c>
      <c r="G89" s="19" t="s">
        <v>9</v>
      </c>
    </row>
    <row r="90" spans="1:7" ht="15" customHeight="1" x14ac:dyDescent="0.2">
      <c r="A90" s="27">
        <v>40907</v>
      </c>
      <c r="B90" s="19" t="s">
        <v>72</v>
      </c>
      <c r="C90" s="18" t="s">
        <v>108</v>
      </c>
      <c r="D90" s="18" t="s">
        <v>174</v>
      </c>
      <c r="E90" s="18" t="s">
        <v>84</v>
      </c>
      <c r="F90" s="20">
        <v>16986</v>
      </c>
      <c r="G90" s="19" t="s">
        <v>9</v>
      </c>
    </row>
    <row r="91" spans="1:7" ht="15" customHeight="1" x14ac:dyDescent="0.2">
      <c r="A91" s="27">
        <v>40912</v>
      </c>
      <c r="B91" s="19" t="s">
        <v>72</v>
      </c>
      <c r="C91" s="18" t="s">
        <v>176</v>
      </c>
      <c r="D91" s="18" t="s">
        <v>177</v>
      </c>
      <c r="E91" s="18" t="s">
        <v>105</v>
      </c>
      <c r="F91" s="20">
        <v>9311.5199999999986</v>
      </c>
      <c r="G91" s="19" t="s">
        <v>9</v>
      </c>
    </row>
    <row r="92" spans="1:7" ht="15" customHeight="1" x14ac:dyDescent="0.2">
      <c r="A92" s="27">
        <v>40933</v>
      </c>
      <c r="B92" s="19" t="s">
        <v>72</v>
      </c>
      <c r="C92" s="18" t="s">
        <v>179</v>
      </c>
      <c r="D92" s="18" t="s">
        <v>180</v>
      </c>
      <c r="E92" s="18" t="s">
        <v>105</v>
      </c>
      <c r="F92" s="20">
        <v>2792.9999999999995</v>
      </c>
      <c r="G92" s="19" t="s">
        <v>9</v>
      </c>
    </row>
    <row r="93" spans="1:7" ht="15" customHeight="1" x14ac:dyDescent="0.2">
      <c r="A93" s="27">
        <v>40935</v>
      </c>
      <c r="B93" s="19" t="s">
        <v>72</v>
      </c>
      <c r="C93" s="18" t="s">
        <v>127</v>
      </c>
      <c r="D93" s="18" t="s">
        <v>185</v>
      </c>
      <c r="E93" s="18" t="s">
        <v>84</v>
      </c>
      <c r="F93" s="20">
        <v>20520</v>
      </c>
      <c r="G93" s="19" t="s">
        <v>9</v>
      </c>
    </row>
    <row r="94" spans="1:7" ht="15" customHeight="1" x14ac:dyDescent="0.2">
      <c r="A94" s="27">
        <v>40934</v>
      </c>
      <c r="B94" s="19" t="s">
        <v>72</v>
      </c>
      <c r="C94" s="18" t="s">
        <v>150</v>
      </c>
      <c r="D94" s="18" t="s">
        <v>181</v>
      </c>
      <c r="E94" s="18" t="s">
        <v>84</v>
      </c>
      <c r="F94" s="20">
        <v>21887.999999999996</v>
      </c>
      <c r="G94" s="19" t="s">
        <v>9</v>
      </c>
    </row>
    <row r="95" spans="1:7" ht="15" customHeight="1" x14ac:dyDescent="0.2">
      <c r="A95" s="27">
        <v>40957</v>
      </c>
      <c r="B95" s="19" t="s">
        <v>72</v>
      </c>
      <c r="C95" s="18" t="s">
        <v>82</v>
      </c>
      <c r="D95" s="18" t="s">
        <v>188</v>
      </c>
      <c r="E95" s="18" t="s">
        <v>84</v>
      </c>
      <c r="F95" s="20">
        <v>19365.179999999997</v>
      </c>
      <c r="G95" s="19" t="s">
        <v>9</v>
      </c>
    </row>
    <row r="96" spans="1:7" ht="15" customHeight="1" x14ac:dyDescent="0.2">
      <c r="A96" s="27">
        <v>40635</v>
      </c>
      <c r="B96" s="19" t="s">
        <v>76</v>
      </c>
      <c r="C96" s="18" t="s">
        <v>94</v>
      </c>
      <c r="D96" s="18" t="s">
        <v>95</v>
      </c>
      <c r="E96" s="18" t="s">
        <v>96</v>
      </c>
      <c r="F96" s="20">
        <v>911.99999999999989</v>
      </c>
      <c r="G96" s="19" t="s">
        <v>21</v>
      </c>
    </row>
    <row r="97" spans="1:7" ht="15" customHeight="1" x14ac:dyDescent="0.2">
      <c r="A97" s="27">
        <v>40643</v>
      </c>
      <c r="B97" s="19" t="s">
        <v>76</v>
      </c>
      <c r="C97" s="18" t="s">
        <v>97</v>
      </c>
      <c r="D97" s="18" t="s">
        <v>95</v>
      </c>
      <c r="E97" s="18" t="s">
        <v>98</v>
      </c>
      <c r="F97" s="20">
        <v>227.99999999999997</v>
      </c>
      <c r="G97" s="19" t="s">
        <v>29</v>
      </c>
    </row>
    <row r="98" spans="1:7" ht="15" customHeight="1" x14ac:dyDescent="0.2">
      <c r="A98" s="27">
        <v>40657</v>
      </c>
      <c r="B98" s="19" t="s">
        <v>76</v>
      </c>
      <c r="C98" s="18" t="s">
        <v>97</v>
      </c>
      <c r="D98" s="18" t="s">
        <v>95</v>
      </c>
      <c r="E98" s="18" t="s">
        <v>98</v>
      </c>
      <c r="F98" s="20">
        <v>227.99999999999997</v>
      </c>
      <c r="G98" s="19" t="s">
        <v>29</v>
      </c>
    </row>
    <row r="99" spans="1:7" ht="15" customHeight="1" x14ac:dyDescent="0.2">
      <c r="A99" s="27">
        <v>40666</v>
      </c>
      <c r="B99" s="19" t="s">
        <v>76</v>
      </c>
      <c r="C99" s="18" t="s">
        <v>94</v>
      </c>
      <c r="D99" s="18" t="s">
        <v>95</v>
      </c>
      <c r="E99" s="18" t="s">
        <v>96</v>
      </c>
      <c r="F99" s="20">
        <v>911.99999999999989</v>
      </c>
      <c r="G99" s="19" t="s">
        <v>21</v>
      </c>
    </row>
    <row r="100" spans="1:7" ht="15" customHeight="1" x14ac:dyDescent="0.2">
      <c r="A100" s="27">
        <v>40671</v>
      </c>
      <c r="B100" s="19" t="s">
        <v>76</v>
      </c>
      <c r="C100" s="18" t="s">
        <v>97</v>
      </c>
      <c r="D100" s="18" t="s">
        <v>95</v>
      </c>
      <c r="E100" s="18" t="s">
        <v>98</v>
      </c>
      <c r="F100" s="20">
        <v>227.99999999999997</v>
      </c>
      <c r="G100" s="19" t="s">
        <v>29</v>
      </c>
    </row>
    <row r="101" spans="1:7" ht="15" customHeight="1" x14ac:dyDescent="0.2">
      <c r="A101" s="27">
        <v>40685</v>
      </c>
      <c r="B101" s="19" t="s">
        <v>76</v>
      </c>
      <c r="C101" s="18" t="s">
        <v>97</v>
      </c>
      <c r="D101" s="18" t="s">
        <v>95</v>
      </c>
      <c r="E101" s="18" t="s">
        <v>98</v>
      </c>
      <c r="F101" s="20">
        <v>227.99999999999997</v>
      </c>
      <c r="G101" s="19" t="s">
        <v>29</v>
      </c>
    </row>
    <row r="102" spans="1:7" ht="15" customHeight="1" x14ac:dyDescent="0.2">
      <c r="A102" s="27">
        <v>40696</v>
      </c>
      <c r="B102" s="19" t="s">
        <v>76</v>
      </c>
      <c r="C102" s="18" t="s">
        <v>94</v>
      </c>
      <c r="D102" s="18" t="s">
        <v>95</v>
      </c>
      <c r="E102" s="18" t="s">
        <v>96</v>
      </c>
      <c r="F102" s="20">
        <v>911.99999999999989</v>
      </c>
      <c r="G102" s="19" t="s">
        <v>21</v>
      </c>
    </row>
    <row r="103" spans="1:7" ht="15" customHeight="1" x14ac:dyDescent="0.2">
      <c r="A103" s="27">
        <v>40699</v>
      </c>
      <c r="B103" s="19" t="s">
        <v>76</v>
      </c>
      <c r="C103" s="18" t="s">
        <v>97</v>
      </c>
      <c r="D103" s="18" t="s">
        <v>95</v>
      </c>
      <c r="E103" s="18" t="s">
        <v>98</v>
      </c>
      <c r="F103" s="20">
        <v>227.99999999999997</v>
      </c>
      <c r="G103" s="19" t="s">
        <v>29</v>
      </c>
    </row>
    <row r="104" spans="1:7" ht="15" customHeight="1" x14ac:dyDescent="0.2">
      <c r="A104" s="27">
        <v>40713</v>
      </c>
      <c r="B104" s="19" t="s">
        <v>76</v>
      </c>
      <c r="C104" s="18" t="s">
        <v>97</v>
      </c>
      <c r="D104" s="18" t="s">
        <v>95</v>
      </c>
      <c r="E104" s="18" t="s">
        <v>98</v>
      </c>
      <c r="F104" s="20">
        <v>227.99999999999997</v>
      </c>
      <c r="G104" s="19" t="s">
        <v>29</v>
      </c>
    </row>
    <row r="105" spans="1:7" ht="15" customHeight="1" x14ac:dyDescent="0.2">
      <c r="A105" s="27">
        <v>40719</v>
      </c>
      <c r="B105" s="19" t="s">
        <v>76</v>
      </c>
      <c r="C105" s="18" t="s">
        <v>123</v>
      </c>
      <c r="D105" s="18" t="s">
        <v>95</v>
      </c>
      <c r="E105" s="18" t="s">
        <v>124</v>
      </c>
      <c r="F105" s="20">
        <v>5700</v>
      </c>
      <c r="G105" s="19" t="s">
        <v>11</v>
      </c>
    </row>
    <row r="106" spans="1:7" ht="15" customHeight="1" x14ac:dyDescent="0.2">
      <c r="A106" s="27">
        <v>40727</v>
      </c>
      <c r="B106" s="19" t="s">
        <v>76</v>
      </c>
      <c r="C106" s="18" t="s">
        <v>94</v>
      </c>
      <c r="D106" s="18" t="s">
        <v>95</v>
      </c>
      <c r="E106" s="18" t="s">
        <v>96</v>
      </c>
      <c r="F106" s="20">
        <v>911.99999999999989</v>
      </c>
      <c r="G106" s="19" t="s">
        <v>21</v>
      </c>
    </row>
    <row r="107" spans="1:7" ht="15" customHeight="1" x14ac:dyDescent="0.2">
      <c r="A107" s="27">
        <v>40727</v>
      </c>
      <c r="B107" s="19" t="s">
        <v>76</v>
      </c>
      <c r="C107" s="18" t="s">
        <v>97</v>
      </c>
      <c r="D107" s="18" t="s">
        <v>95</v>
      </c>
      <c r="E107" s="18" t="s">
        <v>98</v>
      </c>
      <c r="F107" s="20">
        <v>250.17299999999997</v>
      </c>
      <c r="G107" s="19" t="s">
        <v>29</v>
      </c>
    </row>
    <row r="108" spans="1:7" ht="15" customHeight="1" x14ac:dyDescent="0.2">
      <c r="A108" s="27">
        <v>40757</v>
      </c>
      <c r="B108" s="19" t="s">
        <v>76</v>
      </c>
      <c r="C108" s="18" t="s">
        <v>94</v>
      </c>
      <c r="D108" s="18" t="s">
        <v>95</v>
      </c>
      <c r="E108" s="18" t="s">
        <v>96</v>
      </c>
      <c r="F108" s="20">
        <v>911.99999999999989</v>
      </c>
      <c r="G108" s="19" t="s">
        <v>21</v>
      </c>
    </row>
    <row r="109" spans="1:7" ht="15" customHeight="1" x14ac:dyDescent="0.2">
      <c r="A109" s="27">
        <v>40788</v>
      </c>
      <c r="B109" s="19" t="s">
        <v>76</v>
      </c>
      <c r="C109" s="18" t="s">
        <v>94</v>
      </c>
      <c r="D109" s="18" t="s">
        <v>95</v>
      </c>
      <c r="E109" s="18" t="s">
        <v>96</v>
      </c>
      <c r="F109" s="20">
        <v>911.99999999999989</v>
      </c>
      <c r="G109" s="19" t="s">
        <v>21</v>
      </c>
    </row>
    <row r="110" spans="1:7" ht="15" customHeight="1" x14ac:dyDescent="0.2">
      <c r="A110" s="27">
        <v>40819</v>
      </c>
      <c r="B110" s="19" t="s">
        <v>76</v>
      </c>
      <c r="C110" s="18" t="s">
        <v>94</v>
      </c>
      <c r="D110" s="18" t="s">
        <v>95</v>
      </c>
      <c r="E110" s="18" t="s">
        <v>96</v>
      </c>
      <c r="F110" s="20">
        <v>911.99999999999989</v>
      </c>
      <c r="G110" s="19" t="s">
        <v>21</v>
      </c>
    </row>
    <row r="111" spans="1:7" ht="15" customHeight="1" x14ac:dyDescent="0.2">
      <c r="A111" s="27">
        <v>40849</v>
      </c>
      <c r="B111" s="19" t="s">
        <v>76</v>
      </c>
      <c r="C111" s="18" t="s">
        <v>161</v>
      </c>
      <c r="D111" s="18" t="s">
        <v>95</v>
      </c>
      <c r="E111" s="18" t="s">
        <v>162</v>
      </c>
      <c r="F111" s="20">
        <v>769.49999999999989</v>
      </c>
      <c r="G111" s="19" t="s">
        <v>53</v>
      </c>
    </row>
    <row r="112" spans="1:7" ht="15" customHeight="1" x14ac:dyDescent="0.2">
      <c r="A112" s="27">
        <v>40849</v>
      </c>
      <c r="B112" s="19" t="s">
        <v>76</v>
      </c>
      <c r="C112" s="18" t="s">
        <v>94</v>
      </c>
      <c r="D112" s="18" t="s">
        <v>95</v>
      </c>
      <c r="E112" s="18" t="s">
        <v>96</v>
      </c>
      <c r="F112" s="20">
        <v>911.99999999999989</v>
      </c>
      <c r="G112" s="19" t="s">
        <v>21</v>
      </c>
    </row>
    <row r="113" spans="1:7" ht="15" customHeight="1" x14ac:dyDescent="0.2">
      <c r="A113" s="27">
        <v>40880</v>
      </c>
      <c r="B113" s="19" t="s">
        <v>76</v>
      </c>
      <c r="C113" s="18" t="s">
        <v>94</v>
      </c>
      <c r="D113" s="18" t="s">
        <v>95</v>
      </c>
      <c r="E113" s="18" t="s">
        <v>96</v>
      </c>
      <c r="F113" s="20">
        <v>911.99999999999989</v>
      </c>
      <c r="G113" s="19" t="s">
        <v>21</v>
      </c>
    </row>
    <row r="114" spans="1:7" ht="15" customHeight="1" x14ac:dyDescent="0.2">
      <c r="A114" s="27">
        <v>40910</v>
      </c>
      <c r="B114" s="19" t="s">
        <v>76</v>
      </c>
      <c r="C114" s="18" t="s">
        <v>94</v>
      </c>
      <c r="D114" s="18" t="s">
        <v>95</v>
      </c>
      <c r="E114" s="18" t="s">
        <v>96</v>
      </c>
      <c r="F114" s="20">
        <v>911.99999999999989</v>
      </c>
      <c r="G114" s="19" t="s">
        <v>21</v>
      </c>
    </row>
    <row r="115" spans="1:7" ht="15" customHeight="1" x14ac:dyDescent="0.2">
      <c r="A115" s="27">
        <v>40941</v>
      </c>
      <c r="B115" s="19" t="s">
        <v>76</v>
      </c>
      <c r="C115" s="18" t="s">
        <v>94</v>
      </c>
      <c r="D115" s="18" t="s">
        <v>95</v>
      </c>
      <c r="E115" s="18" t="s">
        <v>96</v>
      </c>
      <c r="F115" s="20">
        <v>911.99999999999989</v>
      </c>
      <c r="G115" s="19" t="s">
        <v>21</v>
      </c>
    </row>
    <row r="116" spans="1:7" ht="15" customHeight="1" x14ac:dyDescent="0.2">
      <c r="A116" s="27">
        <v>40970</v>
      </c>
      <c r="B116" s="19" t="s">
        <v>76</v>
      </c>
      <c r="C116" s="18" t="s">
        <v>77</v>
      </c>
      <c r="D116" s="18" t="s">
        <v>78</v>
      </c>
      <c r="E116" s="18" t="s">
        <v>79</v>
      </c>
      <c r="F116" s="20">
        <v>165.29999999999998</v>
      </c>
      <c r="G116" s="19" t="s">
        <v>51</v>
      </c>
    </row>
    <row r="117" spans="1:7" ht="15" customHeight="1" x14ac:dyDescent="0.2">
      <c r="A117" s="27">
        <v>40999</v>
      </c>
      <c r="B117" s="19" t="s">
        <v>76</v>
      </c>
      <c r="C117" s="18" t="s">
        <v>77</v>
      </c>
      <c r="D117" s="18" t="s">
        <v>93</v>
      </c>
      <c r="E117" s="18" t="s">
        <v>79</v>
      </c>
      <c r="F117" s="20">
        <v>165.29999999999998</v>
      </c>
      <c r="G117" s="19" t="s">
        <v>51</v>
      </c>
    </row>
    <row r="118" spans="1:7" ht="15" customHeight="1" x14ac:dyDescent="0.2">
      <c r="A118" s="27">
        <v>40664</v>
      </c>
      <c r="B118" s="19" t="s">
        <v>76</v>
      </c>
      <c r="C118" s="18" t="s">
        <v>77</v>
      </c>
      <c r="D118" s="18" t="s">
        <v>107</v>
      </c>
      <c r="E118" s="18" t="s">
        <v>79</v>
      </c>
      <c r="F118" s="20">
        <v>165.29999999999998</v>
      </c>
      <c r="G118" s="19" t="s">
        <v>51</v>
      </c>
    </row>
    <row r="119" spans="1:7" ht="15" customHeight="1" x14ac:dyDescent="0.2">
      <c r="A119" s="27">
        <v>40694</v>
      </c>
      <c r="B119" s="19" t="s">
        <v>76</v>
      </c>
      <c r="C119" s="18" t="s">
        <v>77</v>
      </c>
      <c r="D119" s="18" t="s">
        <v>116</v>
      </c>
      <c r="E119" s="18" t="s">
        <v>79</v>
      </c>
      <c r="F119" s="20">
        <v>165.29999999999998</v>
      </c>
      <c r="G119" s="19" t="s">
        <v>51</v>
      </c>
    </row>
    <row r="120" spans="1:7" ht="15" customHeight="1" x14ac:dyDescent="0.2">
      <c r="A120" s="27">
        <v>40725</v>
      </c>
      <c r="B120" s="19" t="s">
        <v>76</v>
      </c>
      <c r="C120" s="18" t="s">
        <v>77</v>
      </c>
      <c r="D120" s="18" t="s">
        <v>129</v>
      </c>
      <c r="E120" s="18" t="s">
        <v>79</v>
      </c>
      <c r="F120" s="20">
        <v>165.29999999999998</v>
      </c>
      <c r="G120" s="19" t="s">
        <v>51</v>
      </c>
    </row>
    <row r="121" spans="1:7" ht="15" customHeight="1" x14ac:dyDescent="0.2">
      <c r="A121" s="27">
        <v>40755</v>
      </c>
      <c r="B121" s="19" t="s">
        <v>76</v>
      </c>
      <c r="C121" s="18" t="s">
        <v>77</v>
      </c>
      <c r="D121" s="18" t="s">
        <v>137</v>
      </c>
      <c r="E121" s="18" t="s">
        <v>79</v>
      </c>
      <c r="F121" s="20">
        <v>165.29999999999998</v>
      </c>
      <c r="G121" s="19" t="s">
        <v>51</v>
      </c>
    </row>
    <row r="122" spans="1:7" ht="15" customHeight="1" x14ac:dyDescent="0.2">
      <c r="A122" s="27">
        <v>40786</v>
      </c>
      <c r="B122" s="19" t="s">
        <v>76</v>
      </c>
      <c r="C122" s="18" t="s">
        <v>77</v>
      </c>
      <c r="D122" s="18" t="s">
        <v>144</v>
      </c>
      <c r="E122" s="18" t="s">
        <v>79</v>
      </c>
      <c r="F122" s="20">
        <v>204.05999999999997</v>
      </c>
      <c r="G122" s="19" t="s">
        <v>51</v>
      </c>
    </row>
    <row r="123" spans="1:7" ht="15" customHeight="1" x14ac:dyDescent="0.2">
      <c r="A123" s="27">
        <v>40817</v>
      </c>
      <c r="B123" s="19" t="s">
        <v>76</v>
      </c>
      <c r="C123" s="18" t="s">
        <v>77</v>
      </c>
      <c r="D123" s="18" t="s">
        <v>154</v>
      </c>
      <c r="E123" s="18" t="s">
        <v>79</v>
      </c>
      <c r="F123" s="20">
        <v>204.05999999999997</v>
      </c>
      <c r="G123" s="19" t="s">
        <v>51</v>
      </c>
    </row>
    <row r="124" spans="1:7" ht="15" customHeight="1" x14ac:dyDescent="0.2">
      <c r="A124" s="27">
        <v>40847</v>
      </c>
      <c r="B124" s="19" t="s">
        <v>76</v>
      </c>
      <c r="C124" s="18" t="s">
        <v>77</v>
      </c>
      <c r="D124" s="18" t="s">
        <v>160</v>
      </c>
      <c r="E124" s="18" t="s">
        <v>79</v>
      </c>
      <c r="F124" s="20">
        <v>204.05999999999997</v>
      </c>
      <c r="G124" s="19" t="s">
        <v>51</v>
      </c>
    </row>
    <row r="125" spans="1:7" ht="15" customHeight="1" x14ac:dyDescent="0.2">
      <c r="A125" s="27">
        <v>40878</v>
      </c>
      <c r="B125" s="19" t="s">
        <v>76</v>
      </c>
      <c r="C125" s="18" t="s">
        <v>77</v>
      </c>
      <c r="D125" s="18" t="s">
        <v>170</v>
      </c>
      <c r="E125" s="18" t="s">
        <v>79</v>
      </c>
      <c r="F125" s="20">
        <v>204.05999999999997</v>
      </c>
      <c r="G125" s="19" t="s">
        <v>51</v>
      </c>
    </row>
    <row r="126" spans="1:7" ht="15" customHeight="1" x14ac:dyDescent="0.2">
      <c r="A126" s="27">
        <v>40908</v>
      </c>
      <c r="B126" s="19" t="s">
        <v>76</v>
      </c>
      <c r="C126" s="18" t="s">
        <v>77</v>
      </c>
      <c r="D126" s="18" t="s">
        <v>175</v>
      </c>
      <c r="E126" s="18" t="s">
        <v>79</v>
      </c>
      <c r="F126" s="20">
        <v>204.05999999999997</v>
      </c>
      <c r="G126" s="19" t="s">
        <v>51</v>
      </c>
    </row>
    <row r="127" spans="1:7" ht="15" customHeight="1" x14ac:dyDescent="0.2">
      <c r="A127" s="27">
        <v>40939</v>
      </c>
      <c r="B127" s="19" t="s">
        <v>76</v>
      </c>
      <c r="C127" s="18" t="s">
        <v>77</v>
      </c>
      <c r="D127" s="18" t="s">
        <v>186</v>
      </c>
      <c r="E127" s="18" t="s">
        <v>79</v>
      </c>
      <c r="F127" s="20">
        <v>204.05999999999997</v>
      </c>
      <c r="G127" s="19" t="s">
        <v>51</v>
      </c>
    </row>
    <row r="128" spans="1:7" ht="15" customHeight="1" x14ac:dyDescent="0.2">
      <c r="A128" s="27">
        <v>40967</v>
      </c>
      <c r="B128" s="19" t="s">
        <v>76</v>
      </c>
      <c r="C128" s="18" t="s">
        <v>77</v>
      </c>
      <c r="D128" s="18" t="s">
        <v>189</v>
      </c>
      <c r="E128" s="18" t="s">
        <v>79</v>
      </c>
      <c r="F128" s="20">
        <v>351.11999999999995</v>
      </c>
      <c r="G128" s="19" t="s">
        <v>51</v>
      </c>
    </row>
    <row r="129" spans="1:7" ht="15" customHeight="1" x14ac:dyDescent="0.2">
      <c r="A129" s="27">
        <v>40633</v>
      </c>
      <c r="B129" s="19" t="s">
        <v>72</v>
      </c>
      <c r="C129" s="18" t="s">
        <v>73</v>
      </c>
      <c r="D129" s="18" t="s">
        <v>74</v>
      </c>
      <c r="E129" s="18" t="s">
        <v>75</v>
      </c>
      <c r="F129" s="20">
        <v>3400</v>
      </c>
      <c r="G129" s="19" t="s">
        <v>9</v>
      </c>
    </row>
    <row r="130" spans="1:7" ht="15" customHeight="1" x14ac:dyDescent="0.2">
      <c r="A130" s="27">
        <v>40933</v>
      </c>
      <c r="B130" s="19" t="s">
        <v>72</v>
      </c>
      <c r="C130" s="18" t="s">
        <v>134</v>
      </c>
      <c r="D130" s="18" t="s">
        <v>178</v>
      </c>
      <c r="E130" s="18" t="s">
        <v>84</v>
      </c>
      <c r="F130" s="20">
        <v>9120</v>
      </c>
      <c r="G130" s="19" t="s">
        <v>9</v>
      </c>
    </row>
    <row r="131" spans="1:7" ht="15" customHeight="1" x14ac:dyDescent="0.2">
      <c r="A131" s="27">
        <v>40782</v>
      </c>
      <c r="B131" s="19" t="s">
        <v>76</v>
      </c>
      <c r="C131" s="18" t="s">
        <v>140</v>
      </c>
      <c r="D131" s="18" t="s">
        <v>141</v>
      </c>
      <c r="E131" s="18" t="s">
        <v>142</v>
      </c>
      <c r="F131" s="20">
        <v>5100</v>
      </c>
      <c r="G131" s="19" t="s">
        <v>13</v>
      </c>
    </row>
    <row r="132" spans="1:7" ht="15" customHeight="1" x14ac:dyDescent="0.2">
      <c r="A132" s="27">
        <v>40659</v>
      </c>
      <c r="B132" s="19" t="s">
        <v>76</v>
      </c>
      <c r="C132" s="18" t="s">
        <v>87</v>
      </c>
      <c r="D132" s="18" t="s">
        <v>87</v>
      </c>
      <c r="E132" s="18" t="s">
        <v>88</v>
      </c>
      <c r="F132" s="20">
        <v>8000</v>
      </c>
      <c r="G132" s="19" t="s">
        <v>45</v>
      </c>
    </row>
    <row r="133" spans="1:7" ht="15" customHeight="1" x14ac:dyDescent="0.2">
      <c r="A133" s="27">
        <v>40689</v>
      </c>
      <c r="B133" s="19" t="s">
        <v>76</v>
      </c>
      <c r="C133" s="18" t="s">
        <v>87</v>
      </c>
      <c r="D133" s="18" t="s">
        <v>87</v>
      </c>
      <c r="E133" s="18" t="s">
        <v>88</v>
      </c>
      <c r="F133" s="20">
        <v>13000</v>
      </c>
      <c r="G133" s="19" t="s">
        <v>45</v>
      </c>
    </row>
    <row r="134" spans="1:7" ht="15" customHeight="1" x14ac:dyDescent="0.2">
      <c r="A134" s="27">
        <v>40720</v>
      </c>
      <c r="B134" s="19" t="s">
        <v>76</v>
      </c>
      <c r="C134" s="18" t="s">
        <v>87</v>
      </c>
      <c r="D134" s="18" t="s">
        <v>87</v>
      </c>
      <c r="E134" s="18" t="s">
        <v>88</v>
      </c>
      <c r="F134" s="20">
        <v>13000</v>
      </c>
      <c r="G134" s="19" t="s">
        <v>45</v>
      </c>
    </row>
    <row r="135" spans="1:7" ht="15" customHeight="1" x14ac:dyDescent="0.2">
      <c r="A135" s="27">
        <v>40750</v>
      </c>
      <c r="B135" s="19" t="s">
        <v>76</v>
      </c>
      <c r="C135" s="18" t="s">
        <v>87</v>
      </c>
      <c r="D135" s="18" t="s">
        <v>87</v>
      </c>
      <c r="E135" s="18" t="s">
        <v>88</v>
      </c>
      <c r="F135" s="20">
        <v>13000</v>
      </c>
      <c r="G135" s="19" t="s">
        <v>45</v>
      </c>
    </row>
    <row r="136" spans="1:7" ht="15" customHeight="1" x14ac:dyDescent="0.2">
      <c r="A136" s="27">
        <v>40781</v>
      </c>
      <c r="B136" s="19" t="s">
        <v>76</v>
      </c>
      <c r="C136" s="18" t="s">
        <v>87</v>
      </c>
      <c r="D136" s="18" t="s">
        <v>87</v>
      </c>
      <c r="E136" s="18" t="s">
        <v>88</v>
      </c>
      <c r="F136" s="20">
        <v>13000</v>
      </c>
      <c r="G136" s="19" t="s">
        <v>45</v>
      </c>
    </row>
    <row r="137" spans="1:7" ht="15" customHeight="1" x14ac:dyDescent="0.2">
      <c r="A137" s="27">
        <v>40812</v>
      </c>
      <c r="B137" s="19" t="s">
        <v>76</v>
      </c>
      <c r="C137" s="18" t="s">
        <v>87</v>
      </c>
      <c r="D137" s="18" t="s">
        <v>87</v>
      </c>
      <c r="E137" s="18" t="s">
        <v>88</v>
      </c>
      <c r="F137" s="20">
        <v>13000</v>
      </c>
      <c r="G137" s="19" t="s">
        <v>45</v>
      </c>
    </row>
    <row r="138" spans="1:7" ht="15" customHeight="1" x14ac:dyDescent="0.2">
      <c r="A138" s="27">
        <v>40842</v>
      </c>
      <c r="B138" s="19" t="s">
        <v>76</v>
      </c>
      <c r="C138" s="18" t="s">
        <v>87</v>
      </c>
      <c r="D138" s="18" t="s">
        <v>87</v>
      </c>
      <c r="E138" s="18" t="s">
        <v>88</v>
      </c>
      <c r="F138" s="20">
        <v>13000</v>
      </c>
      <c r="G138" s="19" t="s">
        <v>45</v>
      </c>
    </row>
    <row r="139" spans="1:7" ht="15" customHeight="1" x14ac:dyDescent="0.2">
      <c r="A139" s="27">
        <v>40873</v>
      </c>
      <c r="B139" s="19" t="s">
        <v>76</v>
      </c>
      <c r="C139" s="18" t="s">
        <v>87</v>
      </c>
      <c r="D139" s="18" t="s">
        <v>87</v>
      </c>
      <c r="E139" s="18" t="s">
        <v>88</v>
      </c>
      <c r="F139" s="20">
        <v>13000</v>
      </c>
      <c r="G139" s="19" t="s">
        <v>45</v>
      </c>
    </row>
    <row r="140" spans="1:7" ht="15" customHeight="1" x14ac:dyDescent="0.2">
      <c r="A140" s="27">
        <v>40903</v>
      </c>
      <c r="B140" s="19" t="s">
        <v>76</v>
      </c>
      <c r="C140" s="18" t="s">
        <v>87</v>
      </c>
      <c r="D140" s="18" t="s">
        <v>87</v>
      </c>
      <c r="E140" s="18" t="s">
        <v>88</v>
      </c>
      <c r="F140" s="20">
        <v>13000</v>
      </c>
      <c r="G140" s="19" t="s">
        <v>45</v>
      </c>
    </row>
    <row r="141" spans="1:7" ht="15" customHeight="1" x14ac:dyDescent="0.2">
      <c r="A141" s="27">
        <v>40934</v>
      </c>
      <c r="B141" s="19" t="s">
        <v>76</v>
      </c>
      <c r="C141" s="18" t="s">
        <v>87</v>
      </c>
      <c r="D141" s="18" t="s">
        <v>87</v>
      </c>
      <c r="E141" s="18" t="s">
        <v>88</v>
      </c>
      <c r="F141" s="20">
        <v>13000</v>
      </c>
      <c r="G141" s="19" t="s">
        <v>45</v>
      </c>
    </row>
    <row r="142" spans="1:7" ht="15" customHeight="1" x14ac:dyDescent="0.2">
      <c r="A142" s="27">
        <v>40965</v>
      </c>
      <c r="B142" s="19" t="s">
        <v>76</v>
      </c>
      <c r="C142" s="18" t="s">
        <v>87</v>
      </c>
      <c r="D142" s="18" t="s">
        <v>87</v>
      </c>
      <c r="E142" s="18" t="s">
        <v>88</v>
      </c>
      <c r="F142" s="20">
        <v>13000</v>
      </c>
      <c r="G142" s="19" t="s">
        <v>45</v>
      </c>
    </row>
    <row r="143" spans="1:7" ht="15" customHeight="1" x14ac:dyDescent="0.2">
      <c r="A143" s="27">
        <v>40994</v>
      </c>
      <c r="B143" s="19" t="s">
        <v>76</v>
      </c>
      <c r="C143" s="18" t="s">
        <v>87</v>
      </c>
      <c r="D143" s="18" t="s">
        <v>87</v>
      </c>
      <c r="E143" s="18" t="s">
        <v>88</v>
      </c>
      <c r="F143" s="20">
        <v>8000</v>
      </c>
      <c r="G143" s="19" t="s">
        <v>45</v>
      </c>
    </row>
    <row r="144" spans="1:7" ht="15" customHeight="1" x14ac:dyDescent="0.2">
      <c r="A144" s="27">
        <v>40935</v>
      </c>
      <c r="B144" s="19" t="s">
        <v>76</v>
      </c>
      <c r="C144" s="18" t="s">
        <v>182</v>
      </c>
      <c r="D144" s="18" t="s">
        <v>183</v>
      </c>
      <c r="E144" s="18" t="s">
        <v>184</v>
      </c>
      <c r="F144" s="20">
        <v>1273.3799999999999</v>
      </c>
      <c r="G144" s="19" t="s">
        <v>55</v>
      </c>
    </row>
    <row r="145" spans="1:9" ht="15" customHeight="1" x14ac:dyDescent="0.2">
      <c r="A145" s="27">
        <v>40704</v>
      </c>
      <c r="B145" s="19" t="s">
        <v>72</v>
      </c>
      <c r="C145" s="18" t="s">
        <v>91</v>
      </c>
      <c r="D145" s="18" t="s">
        <v>117</v>
      </c>
      <c r="E145" s="18" t="s">
        <v>118</v>
      </c>
      <c r="F145" s="20">
        <v>8100</v>
      </c>
      <c r="G145" s="19" t="s">
        <v>15</v>
      </c>
    </row>
    <row r="146" spans="1:9" ht="15" customHeight="1" x14ac:dyDescent="0.2">
      <c r="A146" s="27">
        <v>40807</v>
      </c>
      <c r="B146" s="19" t="s">
        <v>76</v>
      </c>
      <c r="C146" s="18" t="s">
        <v>152</v>
      </c>
      <c r="D146" s="18" t="s">
        <v>117</v>
      </c>
      <c r="E146" s="18" t="s">
        <v>153</v>
      </c>
      <c r="F146" s="20">
        <v>4752</v>
      </c>
      <c r="G146" s="19" t="s">
        <v>57</v>
      </c>
    </row>
    <row r="147" spans="1:9" ht="15" customHeight="1" x14ac:dyDescent="0.2">
      <c r="A147" s="27">
        <v>40792</v>
      </c>
      <c r="B147" s="19" t="s">
        <v>76</v>
      </c>
      <c r="C147" s="18" t="s">
        <v>147</v>
      </c>
      <c r="D147" s="18" t="s">
        <v>148</v>
      </c>
      <c r="E147" s="18" t="s">
        <v>149</v>
      </c>
      <c r="F147" s="20">
        <v>1821.7199999999998</v>
      </c>
      <c r="G147" s="19" t="s">
        <v>37</v>
      </c>
    </row>
    <row r="148" spans="1:9" ht="15" customHeight="1" x14ac:dyDescent="0.2">
      <c r="A148" s="27">
        <v>40685</v>
      </c>
      <c r="B148" s="19" t="s">
        <v>76</v>
      </c>
      <c r="C148" s="18" t="s">
        <v>110</v>
      </c>
      <c r="D148" s="18" t="s">
        <v>111</v>
      </c>
      <c r="E148" s="18" t="s">
        <v>112</v>
      </c>
      <c r="F148" s="20">
        <v>641.81999999999994</v>
      </c>
      <c r="G148" s="19" t="s">
        <v>55</v>
      </c>
    </row>
    <row r="149" spans="1:9" ht="15" customHeight="1" x14ac:dyDescent="0.2">
      <c r="A149" s="27">
        <v>40735</v>
      </c>
      <c r="B149" s="19" t="s">
        <v>76</v>
      </c>
      <c r="C149" s="18" t="s">
        <v>110</v>
      </c>
      <c r="D149" s="18" t="s">
        <v>130</v>
      </c>
      <c r="E149" s="18" t="s">
        <v>112</v>
      </c>
      <c r="F149" s="20">
        <v>229.14</v>
      </c>
      <c r="G149" s="19" t="s">
        <v>55</v>
      </c>
    </row>
    <row r="150" spans="1:9" ht="15" customHeight="1" x14ac:dyDescent="0.2">
      <c r="A150" s="27">
        <v>40785</v>
      </c>
      <c r="B150" s="19" t="s">
        <v>76</v>
      </c>
      <c r="C150" s="18" t="s">
        <v>110</v>
      </c>
      <c r="D150" s="18" t="s">
        <v>143</v>
      </c>
      <c r="E150" s="18" t="s">
        <v>112</v>
      </c>
      <c r="F150" s="20">
        <v>202.92</v>
      </c>
      <c r="G150" s="19" t="s">
        <v>55</v>
      </c>
    </row>
    <row r="151" spans="1:9" ht="15" customHeight="1" x14ac:dyDescent="0.2">
      <c r="A151" s="27">
        <v>40835</v>
      </c>
      <c r="B151" s="19" t="s">
        <v>76</v>
      </c>
      <c r="C151" s="18" t="s">
        <v>110</v>
      </c>
      <c r="D151" s="18" t="s">
        <v>158</v>
      </c>
      <c r="E151" s="18" t="s">
        <v>112</v>
      </c>
      <c r="F151" s="20">
        <v>3419.9999999999995</v>
      </c>
      <c r="G151" s="19" t="s">
        <v>55</v>
      </c>
    </row>
    <row r="152" spans="1:9" ht="15" customHeight="1" x14ac:dyDescent="0.2">
      <c r="A152" s="27">
        <v>40885</v>
      </c>
      <c r="B152" s="19" t="s">
        <v>76</v>
      </c>
      <c r="C152" s="18" t="s">
        <v>110</v>
      </c>
      <c r="D152" s="18" t="s">
        <v>172</v>
      </c>
      <c r="E152" s="18" t="s">
        <v>112</v>
      </c>
      <c r="F152" s="20">
        <v>227.99999999999997</v>
      </c>
      <c r="G152" s="19" t="s">
        <v>55</v>
      </c>
    </row>
    <row r="153" spans="1:9" ht="15" customHeight="1" x14ac:dyDescent="0.2">
      <c r="A153" s="27">
        <v>40690</v>
      </c>
      <c r="B153" s="19" t="s">
        <v>72</v>
      </c>
      <c r="C153" s="18" t="s">
        <v>113</v>
      </c>
      <c r="D153" s="18" t="s">
        <v>114</v>
      </c>
      <c r="E153" s="18" t="s">
        <v>115</v>
      </c>
      <c r="F153" s="20">
        <v>5962.2</v>
      </c>
      <c r="G153" s="19" t="s">
        <v>19</v>
      </c>
    </row>
    <row r="154" spans="1:9" ht="15" customHeight="1" x14ac:dyDescent="0.2">
      <c r="A154" s="38"/>
      <c r="B154" s="35"/>
      <c r="C154" s="36"/>
      <c r="D154" s="36"/>
      <c r="E154" s="36"/>
      <c r="F154" s="37"/>
      <c r="G154" s="35"/>
    </row>
    <row r="155" spans="1:9" ht="15" customHeight="1" x14ac:dyDescent="0.2">
      <c r="A155" s="38"/>
      <c r="B155" s="35"/>
      <c r="C155" s="36"/>
      <c r="D155" s="36"/>
      <c r="E155" s="36"/>
      <c r="F155" s="37"/>
      <c r="G155" s="35"/>
      <c r="I155" s="42"/>
    </row>
    <row r="156" spans="1:9" ht="15" customHeight="1" x14ac:dyDescent="0.2">
      <c r="A156" s="38"/>
      <c r="B156" s="35"/>
      <c r="C156" s="36"/>
      <c r="D156" s="36"/>
      <c r="E156" s="36"/>
      <c r="F156" s="37"/>
      <c r="G156" s="35"/>
    </row>
  </sheetData>
  <conditionalFormatting sqref="A5:G153">
    <cfRule type="expression" dxfId="33" priority="1">
      <formula>ISNA(MATCH($G5, Accounts, 0))</formula>
    </cfRule>
    <cfRule type="expression" dxfId="32" priority="2">
      <formula>AND(ISERROR(SEARCH("W", $B5)), ISERROR(SEARCH("D", $B5)))</formula>
    </cfRule>
  </conditionalFormatting>
  <dataValidations count="2">
    <dataValidation type="date" operator="greaterThanOrEqual" allowBlank="1" showErrorMessage="1" error="Please enter a date after 1st January 2010" prompt="Please input a date after 1st January 2010" sqref="A5:A153" xr:uid="{8747E6C8-0FF3-454D-A4C8-B645117C3B22}">
      <formula1>40179</formula1>
    </dataValidation>
    <dataValidation type="list" allowBlank="1" showInputMessage="1" showErrorMessage="1" error="Please enter 'W' for withdrawal or 'D' for deposit." prompt="Case-sensitive" sqref="B5:B153" xr:uid="{D9069F23-4476-4DC4-AA24-04842AA09305}">
      <formula1>"D,W"</formula1>
    </dataValidation>
  </dataValidations>
  <pageMargins left="0.70866141732283472" right="0.70866141732283472" top="0.74803149606299213" bottom="0.74803149606299213" header="0.31496062992125984" footer="0.31496062992125984"/>
  <pageSetup paperSize="9" scale="75" fitToHeight="0" orientation="portrait" r:id="rId1"/>
  <headerFooter>
    <oddFooter>Page &amp;P of &amp;N</oddFooter>
  </headerFooter>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S37"/>
  <sheetViews>
    <sheetView tabSelected="1" zoomScaleNormal="100" workbookViewId="0">
      <pane xSplit="2" ySplit="4" topLeftCell="C11" activePane="bottomRight" state="frozen"/>
      <selection pane="topRight" activeCell="C1" sqref="C1"/>
      <selection pane="bottomLeft" activeCell="A5" sqref="A5"/>
      <selection pane="bottomRight" activeCell="J40" sqref="J40"/>
    </sheetView>
  </sheetViews>
  <sheetFormatPr defaultRowHeight="15.95" customHeight="1" x14ac:dyDescent="0.2"/>
  <cols>
    <col min="1" max="1" width="9.140625" style="18"/>
    <col min="2" max="2" width="26.7109375" style="18" customWidth="1"/>
    <col min="3" max="14" width="12.7109375" style="20" customWidth="1"/>
    <col min="15" max="15" width="14.28515625" style="20" bestFit="1" customWidth="1"/>
    <col min="16" max="16" width="9.140625" style="18"/>
    <col min="17" max="17" width="14.7109375" style="18" bestFit="1" customWidth="1"/>
    <col min="18" max="18" width="12.5703125" style="18" bestFit="1" customWidth="1"/>
    <col min="19" max="19" width="10.5703125" style="18" bestFit="1" customWidth="1"/>
    <col min="20" max="16384" width="9.140625" style="18"/>
  </cols>
  <sheetData>
    <row r="1" spans="1:19" ht="18.75" x14ac:dyDescent="0.3">
      <c r="A1" s="21" t="s">
        <v>10</v>
      </c>
    </row>
    <row r="2" spans="1:19" ht="15.95" customHeight="1" x14ac:dyDescent="0.25">
      <c r="A2" s="22" t="s">
        <v>190</v>
      </c>
    </row>
    <row r="3" spans="1:19" ht="15.95" customHeight="1" x14ac:dyDescent="0.2">
      <c r="Q3"/>
      <c r="R3"/>
    </row>
    <row r="4" spans="1:19" s="23" customFormat="1" ht="15.95" customHeight="1" x14ac:dyDescent="0.2">
      <c r="A4" s="44" t="s">
        <v>191</v>
      </c>
      <c r="B4" s="44" t="s">
        <v>192</v>
      </c>
      <c r="C4" s="45" t="s">
        <v>257</v>
      </c>
      <c r="D4" s="45" t="s">
        <v>258</v>
      </c>
      <c r="E4" s="45" t="s">
        <v>259</v>
      </c>
      <c r="F4" s="45" t="s">
        <v>260</v>
      </c>
      <c r="G4" s="45" t="s">
        <v>261</v>
      </c>
      <c r="H4" s="45" t="s">
        <v>262</v>
      </c>
      <c r="I4" s="45" t="s">
        <v>263</v>
      </c>
      <c r="J4" s="45" t="s">
        <v>264</v>
      </c>
      <c r="K4" s="45" t="s">
        <v>265</v>
      </c>
      <c r="L4" s="45" t="s">
        <v>266</v>
      </c>
      <c r="M4" s="45" t="s">
        <v>267</v>
      </c>
      <c r="N4" s="45" t="s">
        <v>268</v>
      </c>
      <c r="O4" s="46" t="s">
        <v>193</v>
      </c>
    </row>
    <row r="5" spans="1:19" ht="15.95" customHeight="1" x14ac:dyDescent="0.2">
      <c r="A5" s="18" t="s">
        <v>9</v>
      </c>
      <c r="B5" s="18" t="s">
        <v>194</v>
      </c>
      <c r="C5" s="47" cm="1">
        <f t="array" ref="C5">SUMIFS(CBAmount,CBDate,"&gt;="&amp;DATE(YEAR(C$4),MONTH(C$4),1),CBDate,"&lt;="&amp;EOMONTH(C$4, 0),CBAccount,$A5,CBType,"D")-SUMIFS(CBAmount,CBDate,"&gt;="&amp;DATE(YEAR(C$4),MONTH(C$4),1),CBDate,"&lt;="&amp;EOMONTH(C$4, 0),CBAccount,$A5,CBType,"W")</f>
        <v>71578.320000000007</v>
      </c>
      <c r="D5" s="47" cm="1">
        <f t="array" ref="D5">SUMIFS(CBAmount,CBDate,"&gt;="&amp;DATE(YEAR(D$4),MONTH(D$4),1),CBDate,"&lt;="&amp;EOMONTH(D$4, 0),CBAccount,$A5,CBType,"D")-SUMIFS(CBAmount,CBDate,"&gt;="&amp;DATE(YEAR(D$4),MONTH(D$4),1),CBDate,"&lt;="&amp;EOMONTH(D$4, 0),CBAccount,$A5,CBType,"W")</f>
        <v>17100</v>
      </c>
      <c r="E5" s="47" cm="1">
        <f t="array" ref="E5">SUMIFS(CBAmount,CBDate,"&gt;="&amp;DATE(YEAR(E$4),MONTH(E$4),1),CBDate,"&lt;="&amp;EOMONTH(E$4, 0),CBAccount,$A5,CBType,"D")-SUMIFS(CBAmount,CBDate,"&gt;="&amp;DATE(YEAR(E$4),MONTH(E$4),1),CBDate,"&lt;="&amp;EOMONTH(E$4, 0),CBAccount,$A5,CBType,"W")</f>
        <v>19836</v>
      </c>
      <c r="F5" s="47" cm="1">
        <f t="array" ref="F5">SUMIFS(CBAmount,CBDate,"&gt;="&amp;DATE(YEAR(F$4),MONTH(F$4),1),CBDate,"&lt;="&amp;EOMONTH(F$4, 0),CBAccount,$A5,CBType,"D")-SUMIFS(CBAmount,CBDate,"&gt;="&amp;DATE(YEAR(F$4),MONTH(F$4),1),CBDate,"&lt;="&amp;EOMONTH(F$4, 0),CBAccount,$A5,CBType,"W")</f>
        <v>33402</v>
      </c>
      <c r="G5" s="47" cm="1">
        <f t="array" ref="G5">SUMIFS(CBAmount,CBDate,"&gt;="&amp;DATE(YEAR(G$4),MONTH(G$4),1),CBDate,"&lt;="&amp;EOMONTH(G$4, 0),CBAccount,$A5,CBType,"D")-SUMIFS(CBAmount,CBDate,"&gt;="&amp;DATE(YEAR(G$4),MONTH(G$4),1),CBDate,"&lt;="&amp;EOMONTH(G$4, 0),CBAccount,$A5,CBType,"W")</f>
        <v>36480</v>
      </c>
      <c r="H5" s="47" cm="1">
        <f t="array" ref="H5">SUMIFS(CBAmount,CBDate,"&gt;="&amp;DATE(YEAR(H$4),MONTH(H$4),1),CBDate,"&lt;="&amp;EOMONTH(H$4, 0),CBAccount,$A5,CBType,"D")-SUMIFS(CBAmount,CBDate,"&gt;="&amp;DATE(YEAR(H$4),MONTH(H$4),1),CBDate,"&lt;="&amp;EOMONTH(H$4, 0),CBAccount,$A5,CBType,"W")</f>
        <v>39899.999999999993</v>
      </c>
      <c r="I5" s="47" cm="1">
        <f t="array" ref="I5">SUMIFS(CBAmount,CBDate,"&gt;="&amp;DATE(YEAR(I$4),MONTH(I$4),1),CBDate,"&lt;="&amp;EOMONTH(I$4, 0),CBAccount,$A5,CBType,"D")-SUMIFS(CBAmount,CBDate,"&gt;="&amp;DATE(YEAR(I$4),MONTH(I$4),1),CBDate,"&lt;="&amp;EOMONTH(I$4, 0),CBAccount,$A5,CBType,"W")</f>
        <v>35910</v>
      </c>
      <c r="J5" s="47" cm="1">
        <f t="array" ref="J5">SUMIFS(CBAmount,CBDate,"&gt;="&amp;DATE(YEAR(J$4),MONTH(J$4),1),CBDate,"&lt;="&amp;EOMONTH(J$4, 0),CBAccount,$A5,CBType,"D")-SUMIFS(CBAmount,CBDate,"&gt;="&amp;DATE(YEAR(J$4),MONTH(J$4),1),CBDate,"&lt;="&amp;EOMONTH(J$4, 0),CBAccount,$A5,CBType,"W")</f>
        <v>11001</v>
      </c>
      <c r="K5" s="47" cm="1">
        <f t="array" ref="K5">SUMIFS(CBAmount,CBDate,"&gt;="&amp;DATE(YEAR(K$4),MONTH(K$4),1),CBDate,"&lt;="&amp;EOMONTH(K$4, 0),CBAccount,$A5,CBType,"D")-SUMIFS(CBAmount,CBDate,"&gt;="&amp;DATE(YEAR(K$4),MONTH(K$4),1),CBDate,"&lt;="&amp;EOMONTH(K$4, 0),CBAccount,$A5,CBType,"W")</f>
        <v>34086</v>
      </c>
      <c r="L5" s="47" cm="1">
        <f t="array" ref="L5">SUMIFS(CBAmount,CBDate,"&gt;="&amp;DATE(YEAR(L$4),MONTH(L$4),1),CBDate,"&lt;="&amp;EOMONTH(L$4, 0),CBAccount,$A5,CBType,"D")-SUMIFS(CBAmount,CBDate,"&gt;="&amp;DATE(YEAR(L$4),MONTH(L$4),1),CBDate,"&lt;="&amp;EOMONTH(L$4, 0),CBAccount,$A5,CBType,"W")</f>
        <v>63632.51999999999</v>
      </c>
      <c r="M5" s="47" cm="1">
        <f t="array" ref="M5">SUMIFS(CBAmount,CBDate,"&gt;="&amp;DATE(YEAR(M$4),MONTH(M$4),1),CBDate,"&lt;="&amp;EOMONTH(M$4, 0),CBAccount,$A5,CBType,"D")-SUMIFS(CBAmount,CBDate,"&gt;="&amp;DATE(YEAR(M$4),MONTH(M$4),1),CBDate,"&lt;="&amp;EOMONTH(M$4, 0),CBAccount,$A5,CBType,"W")</f>
        <v>19365.179999999997</v>
      </c>
      <c r="N5" s="47" cm="1">
        <f t="array" ref="N5">SUMIFS(CBAmount,CBDate,"&gt;="&amp;DATE(YEAR(N$4),MONTH(N$4),1),CBDate,"&lt;="&amp;EOMONTH(N$4, 0),CBAccount,$A5,CBType,"D")-SUMIFS(CBAmount,CBDate,"&gt;="&amp;DATE(YEAR(N$4),MONTH(N$4),1),CBDate,"&lt;="&amp;EOMONTH(N$4, 0),CBAccount,$A5,CBType,"W")</f>
        <v>17100</v>
      </c>
      <c r="O5" s="47">
        <f t="shared" ref="O5:O32" si="0">SUM(C5:N5)</f>
        <v>399391.01999999996</v>
      </c>
    </row>
    <row r="6" spans="1:19" ht="15.95" customHeight="1" x14ac:dyDescent="0.2">
      <c r="A6" s="18" t="s">
        <v>19</v>
      </c>
      <c r="B6" s="18" t="s">
        <v>20</v>
      </c>
      <c r="C6" s="47" cm="1">
        <f t="array" ref="C6">SUMIFS(CBAmount,CBDate,"&gt;="&amp;DATE(YEAR(C$4),MONTH(C$4),1),CBDate,"&lt;="&amp;EOMONTH(C$4, 0),CBAccount,$A6,CBType,"D")-SUMIFS(CBAmount,CBDate,"&gt;="&amp;DATE(YEAR(C$4),MONTH(C$4),1),CBDate,"&lt;="&amp;EOMONTH(C$4, 0),CBAccount,$A6,CBType,"W")</f>
        <v>0</v>
      </c>
      <c r="D6" s="47" cm="1">
        <f t="array" ref="D6">SUMIFS(CBAmount,CBDate,"&gt;="&amp;DATE(YEAR(D$4),MONTH(D$4),1),CBDate,"&lt;="&amp;EOMONTH(D$4, 0),CBAccount,$A6,CBType,"D")-SUMIFS(CBAmount,CBDate,"&gt;="&amp;DATE(YEAR(D$4),MONTH(D$4),1),CBDate,"&lt;="&amp;EOMONTH(D$4, 0),CBAccount,$A6,CBType,"W")</f>
        <v>5962.2</v>
      </c>
      <c r="E6" s="47" cm="1">
        <f t="array" ref="E6">SUMIFS(CBAmount,CBDate,"&gt;="&amp;DATE(YEAR(E$4),MONTH(E$4),1),CBDate,"&lt;="&amp;EOMONTH(E$4, 0),CBAccount,$A6,CBType,"D")-SUMIFS(CBAmount,CBDate,"&gt;="&amp;DATE(YEAR(E$4),MONTH(E$4),1),CBDate,"&lt;="&amp;EOMONTH(E$4, 0),CBAccount,$A6,CBType,"W")</f>
        <v>0</v>
      </c>
      <c r="F6" s="47" cm="1">
        <f t="array" ref="F6">SUMIFS(CBAmount,CBDate,"&gt;="&amp;DATE(YEAR(F$4),MONTH(F$4),1),CBDate,"&lt;="&amp;EOMONTH(F$4, 0),CBAccount,$A6,CBType,"D")-SUMIFS(CBAmount,CBDate,"&gt;="&amp;DATE(YEAR(F$4),MONTH(F$4),1),CBDate,"&lt;="&amp;EOMONTH(F$4, 0),CBAccount,$A6,CBType,"W")</f>
        <v>0</v>
      </c>
      <c r="G6" s="47" cm="1">
        <f t="array" ref="G6">SUMIFS(CBAmount,CBDate,"&gt;="&amp;DATE(YEAR(G$4),MONTH(G$4),1),CBDate,"&lt;="&amp;EOMONTH(G$4, 0),CBAccount,$A6,CBType,"D")-SUMIFS(CBAmount,CBDate,"&gt;="&amp;DATE(YEAR(G$4),MONTH(G$4),1),CBDate,"&lt;="&amp;EOMONTH(G$4, 0),CBAccount,$A6,CBType,"W")</f>
        <v>0</v>
      </c>
      <c r="H6" s="47" cm="1">
        <f t="array" ref="H6">SUMIFS(CBAmount,CBDate,"&gt;="&amp;DATE(YEAR(H$4),MONTH(H$4),1),CBDate,"&lt;="&amp;EOMONTH(H$4, 0),CBAccount,$A6,CBType,"D")-SUMIFS(CBAmount,CBDate,"&gt;="&amp;DATE(YEAR(H$4),MONTH(H$4),1),CBDate,"&lt;="&amp;EOMONTH(H$4, 0),CBAccount,$A6,CBType,"W")</f>
        <v>0</v>
      </c>
      <c r="I6" s="47" cm="1">
        <f t="array" ref="I6">SUMIFS(CBAmount,CBDate,"&gt;="&amp;DATE(YEAR(I$4),MONTH(I$4),1),CBDate,"&lt;="&amp;EOMONTH(I$4, 0),CBAccount,$A6,CBType,"D")-SUMIFS(CBAmount,CBDate,"&gt;="&amp;DATE(YEAR(I$4),MONTH(I$4),1),CBDate,"&lt;="&amp;EOMONTH(I$4, 0),CBAccount,$A6,CBType,"W")</f>
        <v>0</v>
      </c>
      <c r="J6" s="47" cm="1">
        <f t="array" ref="J6">SUMIFS(CBAmount,CBDate,"&gt;="&amp;DATE(YEAR(J$4),MONTH(J$4),1),CBDate,"&lt;="&amp;EOMONTH(J$4, 0),CBAccount,$A6,CBType,"D")-SUMIFS(CBAmount,CBDate,"&gt;="&amp;DATE(YEAR(J$4),MONTH(J$4),1),CBDate,"&lt;="&amp;EOMONTH(J$4, 0),CBAccount,$A6,CBType,"W")</f>
        <v>0</v>
      </c>
      <c r="K6" s="47" cm="1">
        <f t="array" ref="K6">SUMIFS(CBAmount,CBDate,"&gt;="&amp;DATE(YEAR(K$4),MONTH(K$4),1),CBDate,"&lt;="&amp;EOMONTH(K$4, 0),CBAccount,$A6,CBType,"D")-SUMIFS(CBAmount,CBDate,"&gt;="&amp;DATE(YEAR(K$4),MONTH(K$4),1),CBDate,"&lt;="&amp;EOMONTH(K$4, 0),CBAccount,$A6,CBType,"W")</f>
        <v>0</v>
      </c>
      <c r="L6" s="47" cm="1">
        <f t="array" ref="L6">SUMIFS(CBAmount,CBDate,"&gt;="&amp;DATE(YEAR(L$4),MONTH(L$4),1),CBDate,"&lt;="&amp;EOMONTH(L$4, 0),CBAccount,$A6,CBType,"D")-SUMIFS(CBAmount,CBDate,"&gt;="&amp;DATE(YEAR(L$4),MONTH(L$4),1),CBDate,"&lt;="&amp;EOMONTH(L$4, 0),CBAccount,$A6,CBType,"W")</f>
        <v>0</v>
      </c>
      <c r="M6" s="47" cm="1">
        <f t="array" ref="M6">SUMIFS(CBAmount,CBDate,"&gt;="&amp;DATE(YEAR(M$4),MONTH(M$4),1),CBDate,"&lt;="&amp;EOMONTH(M$4, 0),CBAccount,$A6,CBType,"D")-SUMIFS(CBAmount,CBDate,"&gt;="&amp;DATE(YEAR(M$4),MONTH(M$4),1),CBDate,"&lt;="&amp;EOMONTH(M$4, 0),CBAccount,$A6,CBType,"W")</f>
        <v>0</v>
      </c>
      <c r="N6" s="47" cm="1">
        <f t="array" ref="N6">SUMIFS(CBAmount,CBDate,"&gt;="&amp;DATE(YEAR(N$4),MONTH(N$4),1),CBDate,"&lt;="&amp;EOMONTH(N$4, 0),CBAccount,$A6,CBType,"D")-SUMIFS(CBAmount,CBDate,"&gt;="&amp;DATE(YEAR(N$4),MONTH(N$4),1),CBDate,"&lt;="&amp;EOMONTH(N$4, 0),CBAccount,$A6,CBType,"W")</f>
        <v>0</v>
      </c>
      <c r="O6" s="47">
        <f t="shared" si="0"/>
        <v>5962.2</v>
      </c>
    </row>
    <row r="7" spans="1:19" ht="15.95" customHeight="1" x14ac:dyDescent="0.2">
      <c r="A7" s="18" t="s">
        <v>21</v>
      </c>
      <c r="B7" s="18" t="s">
        <v>22</v>
      </c>
      <c r="C7" s="47" cm="1">
        <f t="array" ref="C7">SUMIFS(CBAmount,CBDate,"&gt;="&amp;DATE(YEAR(C$4),MONTH(C$4),1),CBDate,"&lt;="&amp;EOMONTH(C$4, 0),CBAccount,$A7,CBType,"D")-SUMIFS(CBAmount,CBDate,"&gt;="&amp;DATE(YEAR(C$4),MONTH(C$4),1),CBDate,"&lt;="&amp;EOMONTH(C$4, 0),CBAccount,$A7,CBType,"W")</f>
        <v>-911.99999999999989</v>
      </c>
      <c r="D7" s="47" cm="1">
        <f t="array" ref="D7">SUMIFS(CBAmount,CBDate,"&gt;="&amp;DATE(YEAR(D$4),MONTH(D$4),1),CBDate,"&lt;="&amp;EOMONTH(D$4, 0),CBAccount,$A7,CBType,"D")-SUMIFS(CBAmount,CBDate,"&gt;="&amp;DATE(YEAR(D$4),MONTH(D$4),1),CBDate,"&lt;="&amp;EOMONTH(D$4, 0),CBAccount,$A7,CBType,"W")</f>
        <v>-911.99999999999989</v>
      </c>
      <c r="E7" s="47" cm="1">
        <f t="array" ref="E7">SUMIFS(CBAmount,CBDate,"&gt;="&amp;DATE(YEAR(E$4),MONTH(E$4),1),CBDate,"&lt;="&amp;EOMONTH(E$4, 0),CBAccount,$A7,CBType,"D")-SUMIFS(CBAmount,CBDate,"&gt;="&amp;DATE(YEAR(E$4),MONTH(E$4),1),CBDate,"&lt;="&amp;EOMONTH(E$4, 0),CBAccount,$A7,CBType,"W")</f>
        <v>-911.99999999999989</v>
      </c>
      <c r="F7" s="47" cm="1">
        <f t="array" ref="F7">SUMIFS(CBAmount,CBDate,"&gt;="&amp;DATE(YEAR(F$4),MONTH(F$4),1),CBDate,"&lt;="&amp;EOMONTH(F$4, 0),CBAccount,$A7,CBType,"D")-SUMIFS(CBAmount,CBDate,"&gt;="&amp;DATE(YEAR(F$4),MONTH(F$4),1),CBDate,"&lt;="&amp;EOMONTH(F$4, 0),CBAccount,$A7,CBType,"W")</f>
        <v>-911.99999999999989</v>
      </c>
      <c r="G7" s="47" cm="1">
        <f t="array" ref="G7">SUMIFS(CBAmount,CBDate,"&gt;="&amp;DATE(YEAR(G$4),MONTH(G$4),1),CBDate,"&lt;="&amp;EOMONTH(G$4, 0),CBAccount,$A7,CBType,"D")-SUMIFS(CBAmount,CBDate,"&gt;="&amp;DATE(YEAR(G$4),MONTH(G$4),1),CBDate,"&lt;="&amp;EOMONTH(G$4, 0),CBAccount,$A7,CBType,"W")</f>
        <v>-911.99999999999989</v>
      </c>
      <c r="H7" s="47" cm="1">
        <f t="array" ref="H7">SUMIFS(CBAmount,CBDate,"&gt;="&amp;DATE(YEAR(H$4),MONTH(H$4),1),CBDate,"&lt;="&amp;EOMONTH(H$4, 0),CBAccount,$A7,CBType,"D")-SUMIFS(CBAmount,CBDate,"&gt;="&amp;DATE(YEAR(H$4),MONTH(H$4),1),CBDate,"&lt;="&amp;EOMONTH(H$4, 0),CBAccount,$A7,CBType,"W")</f>
        <v>-911.99999999999989</v>
      </c>
      <c r="I7" s="47" cm="1">
        <f t="array" ref="I7">SUMIFS(CBAmount,CBDate,"&gt;="&amp;DATE(YEAR(I$4),MONTH(I$4),1),CBDate,"&lt;="&amp;EOMONTH(I$4, 0),CBAccount,$A7,CBType,"D")-SUMIFS(CBAmount,CBDate,"&gt;="&amp;DATE(YEAR(I$4),MONTH(I$4),1),CBDate,"&lt;="&amp;EOMONTH(I$4, 0),CBAccount,$A7,CBType,"W")</f>
        <v>-911.99999999999989</v>
      </c>
      <c r="J7" s="47" cm="1">
        <f t="array" ref="J7">SUMIFS(CBAmount,CBDate,"&gt;="&amp;DATE(YEAR(J$4),MONTH(J$4),1),CBDate,"&lt;="&amp;EOMONTH(J$4, 0),CBAccount,$A7,CBType,"D")-SUMIFS(CBAmount,CBDate,"&gt;="&amp;DATE(YEAR(J$4),MONTH(J$4),1),CBDate,"&lt;="&amp;EOMONTH(J$4, 0),CBAccount,$A7,CBType,"W")</f>
        <v>-911.99999999999989</v>
      </c>
      <c r="K7" s="47" cm="1">
        <f t="array" ref="K7">SUMIFS(CBAmount,CBDate,"&gt;="&amp;DATE(YEAR(K$4),MONTH(K$4),1),CBDate,"&lt;="&amp;EOMONTH(K$4, 0),CBAccount,$A7,CBType,"D")-SUMIFS(CBAmount,CBDate,"&gt;="&amp;DATE(YEAR(K$4),MONTH(K$4),1),CBDate,"&lt;="&amp;EOMONTH(K$4, 0),CBAccount,$A7,CBType,"W")</f>
        <v>-911.99999999999989</v>
      </c>
      <c r="L7" s="47" cm="1">
        <f t="array" ref="L7">SUMIFS(CBAmount,CBDate,"&gt;="&amp;DATE(YEAR(L$4),MONTH(L$4),1),CBDate,"&lt;="&amp;EOMONTH(L$4, 0),CBAccount,$A7,CBType,"D")-SUMIFS(CBAmount,CBDate,"&gt;="&amp;DATE(YEAR(L$4),MONTH(L$4),1),CBDate,"&lt;="&amp;EOMONTH(L$4, 0),CBAccount,$A7,CBType,"W")</f>
        <v>-911.99999999999989</v>
      </c>
      <c r="M7" s="47" cm="1">
        <f t="array" ref="M7">SUMIFS(CBAmount,CBDate,"&gt;="&amp;DATE(YEAR(M$4),MONTH(M$4),1),CBDate,"&lt;="&amp;EOMONTH(M$4, 0),CBAccount,$A7,CBType,"D")-SUMIFS(CBAmount,CBDate,"&gt;="&amp;DATE(YEAR(M$4),MONTH(M$4),1),CBDate,"&lt;="&amp;EOMONTH(M$4, 0),CBAccount,$A7,CBType,"W")</f>
        <v>-911.99999999999989</v>
      </c>
      <c r="N7" s="47" cm="1">
        <f t="array" ref="N7">SUMIFS(CBAmount,CBDate,"&gt;="&amp;DATE(YEAR(N$4),MONTH(N$4),1),CBDate,"&lt;="&amp;EOMONTH(N$4, 0),CBAccount,$A7,CBType,"D")-SUMIFS(CBAmount,CBDate,"&gt;="&amp;DATE(YEAR(N$4),MONTH(N$4),1),CBDate,"&lt;="&amp;EOMONTH(N$4, 0),CBAccount,$A7,CBType,"W")</f>
        <v>0</v>
      </c>
      <c r="O7" s="47">
        <f t="shared" si="0"/>
        <v>-10031.999999999998</v>
      </c>
    </row>
    <row r="8" spans="1:19" ht="15.95" customHeight="1" x14ac:dyDescent="0.2">
      <c r="A8" s="18" t="s">
        <v>23</v>
      </c>
      <c r="B8" s="18" t="s">
        <v>24</v>
      </c>
      <c r="C8" s="47" cm="1">
        <f t="array" ref="C8">SUMIFS(CBAmount,CBDate,"&gt;="&amp;DATE(YEAR(C$4),MONTH(C$4),1),CBDate,"&lt;="&amp;EOMONTH(C$4, 0),CBAccount,$A8,CBType,"D")-SUMIFS(CBAmount,CBDate,"&gt;="&amp;DATE(YEAR(C$4),MONTH(C$4),1),CBDate,"&lt;="&amp;EOMONTH(C$4, 0),CBAccount,$A8,CBType,"W")</f>
        <v>0</v>
      </c>
      <c r="D8" s="47" cm="1">
        <f t="array" ref="D8">SUMIFS(CBAmount,CBDate,"&gt;="&amp;DATE(YEAR(D$4),MONTH(D$4),1),CBDate,"&lt;="&amp;EOMONTH(D$4, 0),CBAccount,$A8,CBType,"D")-SUMIFS(CBAmount,CBDate,"&gt;="&amp;DATE(YEAR(D$4),MONTH(D$4),1),CBDate,"&lt;="&amp;EOMONTH(D$4, 0),CBAccount,$A8,CBType,"W")</f>
        <v>0</v>
      </c>
      <c r="E8" s="47" cm="1">
        <f t="array" ref="E8">SUMIFS(CBAmount,CBDate,"&gt;="&amp;DATE(YEAR(E$4),MONTH(E$4),1),CBDate,"&lt;="&amp;EOMONTH(E$4, 0),CBAccount,$A8,CBType,"D")-SUMIFS(CBAmount,CBDate,"&gt;="&amp;DATE(YEAR(E$4),MONTH(E$4),1),CBDate,"&lt;="&amp;EOMONTH(E$4, 0),CBAccount,$A8,CBType,"W")</f>
        <v>0</v>
      </c>
      <c r="F8" s="47" cm="1">
        <f t="array" ref="F8">SUMIFS(CBAmount,CBDate,"&gt;="&amp;DATE(YEAR(F$4),MONTH(F$4),1),CBDate,"&lt;="&amp;EOMONTH(F$4, 0),CBAccount,$A8,CBType,"D")-SUMIFS(CBAmount,CBDate,"&gt;="&amp;DATE(YEAR(F$4),MONTH(F$4),1),CBDate,"&lt;="&amp;EOMONTH(F$4, 0),CBAccount,$A8,CBType,"W")</f>
        <v>0</v>
      </c>
      <c r="G8" s="47" cm="1">
        <f t="array" ref="G8">SUMIFS(CBAmount,CBDate,"&gt;="&amp;DATE(YEAR(G$4),MONTH(G$4),1),CBDate,"&lt;="&amp;EOMONTH(G$4, 0),CBAccount,$A8,CBType,"D")-SUMIFS(CBAmount,CBDate,"&gt;="&amp;DATE(YEAR(G$4),MONTH(G$4),1),CBDate,"&lt;="&amp;EOMONTH(G$4, 0),CBAccount,$A8,CBType,"W")</f>
        <v>0</v>
      </c>
      <c r="H8" s="47" cm="1">
        <f t="array" ref="H8">SUMIFS(CBAmount,CBDate,"&gt;="&amp;DATE(YEAR(H$4),MONTH(H$4),1),CBDate,"&lt;="&amp;EOMONTH(H$4, 0),CBAccount,$A8,CBType,"D")-SUMIFS(CBAmount,CBDate,"&gt;="&amp;DATE(YEAR(H$4),MONTH(H$4),1),CBDate,"&lt;="&amp;EOMONTH(H$4, 0),CBAccount,$A8,CBType,"W")</f>
        <v>0</v>
      </c>
      <c r="I8" s="47" cm="1">
        <f t="array" ref="I8">SUMIFS(CBAmount,CBDate,"&gt;="&amp;DATE(YEAR(I$4),MONTH(I$4),1),CBDate,"&lt;="&amp;EOMONTH(I$4, 0),CBAccount,$A8,CBType,"D")-SUMIFS(CBAmount,CBDate,"&gt;="&amp;DATE(YEAR(I$4),MONTH(I$4),1),CBDate,"&lt;="&amp;EOMONTH(I$4, 0),CBAccount,$A8,CBType,"W")</f>
        <v>0</v>
      </c>
      <c r="J8" s="47" cm="1">
        <f t="array" ref="J8">SUMIFS(CBAmount,CBDate,"&gt;="&amp;DATE(YEAR(J$4),MONTH(J$4),1),CBDate,"&lt;="&amp;EOMONTH(J$4, 0),CBAccount,$A8,CBType,"D")-SUMIFS(CBAmount,CBDate,"&gt;="&amp;DATE(YEAR(J$4),MONTH(J$4),1),CBDate,"&lt;="&amp;EOMONTH(J$4, 0),CBAccount,$A8,CBType,"W")</f>
        <v>0</v>
      </c>
      <c r="K8" s="47" cm="1">
        <f t="array" ref="K8">SUMIFS(CBAmount,CBDate,"&gt;="&amp;DATE(YEAR(K$4),MONTH(K$4),1),CBDate,"&lt;="&amp;EOMONTH(K$4, 0),CBAccount,$A8,CBType,"D")-SUMIFS(CBAmount,CBDate,"&gt;="&amp;DATE(YEAR(K$4),MONTH(K$4),1),CBDate,"&lt;="&amp;EOMONTH(K$4, 0),CBAccount,$A8,CBType,"W")</f>
        <v>0</v>
      </c>
      <c r="L8" s="47" cm="1">
        <f t="array" ref="L8">SUMIFS(CBAmount,CBDate,"&gt;="&amp;DATE(YEAR(L$4),MONTH(L$4),1),CBDate,"&lt;="&amp;EOMONTH(L$4, 0),CBAccount,$A8,CBType,"D")-SUMIFS(CBAmount,CBDate,"&gt;="&amp;DATE(YEAR(L$4),MONTH(L$4),1),CBDate,"&lt;="&amp;EOMONTH(L$4, 0),CBAccount,$A8,CBType,"W")</f>
        <v>0</v>
      </c>
      <c r="M8" s="47" cm="1">
        <f t="array" ref="M8">SUMIFS(CBAmount,CBDate,"&gt;="&amp;DATE(YEAR(M$4),MONTH(M$4),1),CBDate,"&lt;="&amp;EOMONTH(M$4, 0),CBAccount,$A8,CBType,"D")-SUMIFS(CBAmount,CBDate,"&gt;="&amp;DATE(YEAR(M$4),MONTH(M$4),1),CBDate,"&lt;="&amp;EOMONTH(M$4, 0),CBAccount,$A8,CBType,"W")</f>
        <v>0</v>
      </c>
      <c r="N8" s="47" cm="1">
        <f t="array" ref="N8">SUMIFS(CBAmount,CBDate,"&gt;="&amp;DATE(YEAR(N$4),MONTH(N$4),1),CBDate,"&lt;="&amp;EOMONTH(N$4, 0),CBAccount,$A8,CBType,"D")-SUMIFS(CBAmount,CBDate,"&gt;="&amp;DATE(YEAR(N$4),MONTH(N$4),1),CBDate,"&lt;="&amp;EOMONTH(N$4, 0),CBAccount,$A8,CBType,"W")</f>
        <v>0</v>
      </c>
      <c r="O8" s="47">
        <f t="shared" si="0"/>
        <v>0</v>
      </c>
    </row>
    <row r="9" spans="1:19" ht="15.95" customHeight="1" x14ac:dyDescent="0.2">
      <c r="A9" s="18" t="s">
        <v>25</v>
      </c>
      <c r="B9" s="18" t="s">
        <v>26</v>
      </c>
      <c r="C9" s="47" cm="1">
        <f t="array" ref="C9">SUMIFS(CBAmount,CBDate,"&gt;="&amp;DATE(YEAR(C$4),MONTH(C$4),1),CBDate,"&lt;="&amp;EOMONTH(C$4, 0),CBAccount,$A9,CBType,"D")-SUMIFS(CBAmount,CBDate,"&gt;="&amp;DATE(YEAR(C$4),MONTH(C$4),1),CBDate,"&lt;="&amp;EOMONTH(C$4, 0),CBAccount,$A9,CBType,"W")</f>
        <v>-56.999999999999993</v>
      </c>
      <c r="D9" s="47" cm="1">
        <f t="array" ref="D9">SUMIFS(CBAmount,CBDate,"&gt;="&amp;DATE(YEAR(D$4),MONTH(D$4),1),CBDate,"&lt;="&amp;EOMONTH(D$4, 0),CBAccount,$A9,CBType,"D")-SUMIFS(CBAmount,CBDate,"&gt;="&amp;DATE(YEAR(D$4),MONTH(D$4),1),CBDate,"&lt;="&amp;EOMONTH(D$4, 0),CBAccount,$A9,CBType,"W")</f>
        <v>-56.999999999999993</v>
      </c>
      <c r="E9" s="47" cm="1">
        <f t="array" ref="E9">SUMIFS(CBAmount,CBDate,"&gt;="&amp;DATE(YEAR(E$4),MONTH(E$4),1),CBDate,"&lt;="&amp;EOMONTH(E$4, 0),CBAccount,$A9,CBType,"D")-SUMIFS(CBAmount,CBDate,"&gt;="&amp;DATE(YEAR(E$4),MONTH(E$4),1),CBDate,"&lt;="&amp;EOMONTH(E$4, 0),CBAccount,$A9,CBType,"W")</f>
        <v>-56.999999999999993</v>
      </c>
      <c r="F9" s="47" cm="1">
        <f t="array" ref="F9">SUMIFS(CBAmount,CBDate,"&gt;="&amp;DATE(YEAR(F$4),MONTH(F$4),1),CBDate,"&lt;="&amp;EOMONTH(F$4, 0),CBAccount,$A9,CBType,"D")-SUMIFS(CBAmount,CBDate,"&gt;="&amp;DATE(YEAR(F$4),MONTH(F$4),1),CBDate,"&lt;="&amp;EOMONTH(F$4, 0),CBAccount,$A9,CBType,"W")</f>
        <v>-56.999999999999993</v>
      </c>
      <c r="G9" s="47" cm="1">
        <f t="array" ref="G9">SUMIFS(CBAmount,CBDate,"&gt;="&amp;DATE(YEAR(G$4),MONTH(G$4),1),CBDate,"&lt;="&amp;EOMONTH(G$4, 0),CBAccount,$A9,CBType,"D")-SUMIFS(CBAmount,CBDate,"&gt;="&amp;DATE(YEAR(G$4),MONTH(G$4),1),CBDate,"&lt;="&amp;EOMONTH(G$4, 0),CBAccount,$A9,CBType,"W")</f>
        <v>-56.999999999999993</v>
      </c>
      <c r="H9" s="47" cm="1">
        <f t="array" ref="H9">SUMIFS(CBAmount,CBDate,"&gt;="&amp;DATE(YEAR(H$4),MONTH(H$4),1),CBDate,"&lt;="&amp;EOMONTH(H$4, 0),CBAccount,$A9,CBType,"D")-SUMIFS(CBAmount,CBDate,"&gt;="&amp;DATE(YEAR(H$4),MONTH(H$4),1),CBDate,"&lt;="&amp;EOMONTH(H$4, 0),CBAccount,$A9,CBType,"W")</f>
        <v>-56.999999999999993</v>
      </c>
      <c r="I9" s="47" cm="1">
        <f t="array" ref="I9">SUMIFS(CBAmount,CBDate,"&gt;="&amp;DATE(YEAR(I$4),MONTH(I$4),1),CBDate,"&lt;="&amp;EOMONTH(I$4, 0),CBAccount,$A9,CBType,"D")-SUMIFS(CBAmount,CBDate,"&gt;="&amp;DATE(YEAR(I$4),MONTH(I$4),1),CBDate,"&lt;="&amp;EOMONTH(I$4, 0),CBAccount,$A9,CBType,"W")</f>
        <v>-56.999999999999993</v>
      </c>
      <c r="J9" s="47" cm="1">
        <f t="array" ref="J9">SUMIFS(CBAmount,CBDate,"&gt;="&amp;DATE(YEAR(J$4),MONTH(J$4),1),CBDate,"&lt;="&amp;EOMONTH(J$4, 0),CBAccount,$A9,CBType,"D")-SUMIFS(CBAmount,CBDate,"&gt;="&amp;DATE(YEAR(J$4),MONTH(J$4),1),CBDate,"&lt;="&amp;EOMONTH(J$4, 0),CBAccount,$A9,CBType,"W")</f>
        <v>-56.999999999999993</v>
      </c>
      <c r="K9" s="47" cm="1">
        <f t="array" ref="K9">SUMIFS(CBAmount,CBDate,"&gt;="&amp;DATE(YEAR(K$4),MONTH(K$4),1),CBDate,"&lt;="&amp;EOMONTH(K$4, 0),CBAccount,$A9,CBType,"D")-SUMIFS(CBAmount,CBDate,"&gt;="&amp;DATE(YEAR(K$4),MONTH(K$4),1),CBDate,"&lt;="&amp;EOMONTH(K$4, 0),CBAccount,$A9,CBType,"W")</f>
        <v>-56.999999999999993</v>
      </c>
      <c r="L9" s="47" cm="1">
        <f t="array" ref="L9">SUMIFS(CBAmount,CBDate,"&gt;="&amp;DATE(YEAR(L$4),MONTH(L$4),1),CBDate,"&lt;="&amp;EOMONTH(L$4, 0),CBAccount,$A9,CBType,"D")-SUMIFS(CBAmount,CBDate,"&gt;="&amp;DATE(YEAR(L$4),MONTH(L$4),1),CBDate,"&lt;="&amp;EOMONTH(L$4, 0),CBAccount,$A9,CBType,"W")</f>
        <v>-56.999999999999993</v>
      </c>
      <c r="M9" s="47" cm="1">
        <f t="array" ref="M9">SUMIFS(CBAmount,CBDate,"&gt;="&amp;DATE(YEAR(M$4),MONTH(M$4),1),CBDate,"&lt;="&amp;EOMONTH(M$4, 0),CBAccount,$A9,CBType,"D")-SUMIFS(CBAmount,CBDate,"&gt;="&amp;DATE(YEAR(M$4),MONTH(M$4),1),CBDate,"&lt;="&amp;EOMONTH(M$4, 0),CBAccount,$A9,CBType,"W")</f>
        <v>-56.999999999999993</v>
      </c>
      <c r="N9" s="47" cm="1">
        <f t="array" ref="N9">SUMIFS(CBAmount,CBDate,"&gt;="&amp;DATE(YEAR(N$4),MONTH(N$4),1),CBDate,"&lt;="&amp;EOMONTH(N$4, 0),CBAccount,$A9,CBType,"D")-SUMIFS(CBAmount,CBDate,"&gt;="&amp;DATE(YEAR(N$4),MONTH(N$4),1),CBDate,"&lt;="&amp;EOMONTH(N$4, 0),CBAccount,$A9,CBType,"W")</f>
        <v>-56.999999999999993</v>
      </c>
      <c r="O9" s="47">
        <f t="shared" si="0"/>
        <v>-683.99999999999989</v>
      </c>
    </row>
    <row r="10" spans="1:19" ht="15.95" customHeight="1" x14ac:dyDescent="0.2">
      <c r="A10" s="18" t="s">
        <v>27</v>
      </c>
      <c r="B10" s="18" t="s">
        <v>28</v>
      </c>
      <c r="C10" s="47" cm="1">
        <f t="array" ref="C10">SUMIFS(CBAmount,CBDate,"&gt;="&amp;DATE(YEAR(C$4),MONTH(C$4),1),CBDate,"&lt;="&amp;EOMONTH(C$4, 0),CBAccount,$A10,CBType,"D")-SUMIFS(CBAmount,CBDate,"&gt;="&amp;DATE(YEAR(C$4),MONTH(C$4),1),CBDate,"&lt;="&amp;EOMONTH(C$4, 0),CBAccount,$A10,CBType,"W")</f>
        <v>0</v>
      </c>
      <c r="D10" s="47" cm="1">
        <f t="array" ref="D10">SUMIFS(CBAmount,CBDate,"&gt;="&amp;DATE(YEAR(D$4),MONTH(D$4),1),CBDate,"&lt;="&amp;EOMONTH(D$4, 0),CBAccount,$A10,CBType,"D")-SUMIFS(CBAmount,CBDate,"&gt;="&amp;DATE(YEAR(D$4),MONTH(D$4),1),CBDate,"&lt;="&amp;EOMONTH(D$4, 0),CBAccount,$A10,CBType,"W")</f>
        <v>0</v>
      </c>
      <c r="E10" s="47" cm="1">
        <f t="array" ref="E10">SUMIFS(CBAmount,CBDate,"&gt;="&amp;DATE(YEAR(E$4),MONTH(E$4),1),CBDate,"&lt;="&amp;EOMONTH(E$4, 0),CBAccount,$A10,CBType,"D")-SUMIFS(CBAmount,CBDate,"&gt;="&amp;DATE(YEAR(E$4),MONTH(E$4),1),CBDate,"&lt;="&amp;EOMONTH(E$4, 0),CBAccount,$A10,CBType,"W")</f>
        <v>0</v>
      </c>
      <c r="F10" s="47" cm="1">
        <f t="array" ref="F10">SUMIFS(CBAmount,CBDate,"&gt;="&amp;DATE(YEAR(F$4),MONTH(F$4),1),CBDate,"&lt;="&amp;EOMONTH(F$4, 0),CBAccount,$A10,CBType,"D")-SUMIFS(CBAmount,CBDate,"&gt;="&amp;DATE(YEAR(F$4),MONTH(F$4),1),CBDate,"&lt;="&amp;EOMONTH(F$4, 0),CBAccount,$A10,CBType,"W")</f>
        <v>0</v>
      </c>
      <c r="G10" s="47" cm="1">
        <f t="array" ref="G10">SUMIFS(CBAmount,CBDate,"&gt;="&amp;DATE(YEAR(G$4),MONTH(G$4),1),CBDate,"&lt;="&amp;EOMONTH(G$4, 0),CBAccount,$A10,CBType,"D")-SUMIFS(CBAmount,CBDate,"&gt;="&amp;DATE(YEAR(G$4),MONTH(G$4),1),CBDate,"&lt;="&amp;EOMONTH(G$4, 0),CBAccount,$A10,CBType,"W")</f>
        <v>0</v>
      </c>
      <c r="H10" s="47" cm="1">
        <f t="array" ref="H10">SUMIFS(CBAmount,CBDate,"&gt;="&amp;DATE(YEAR(H$4),MONTH(H$4),1),CBDate,"&lt;="&amp;EOMONTH(H$4, 0),CBAccount,$A10,CBType,"D")-SUMIFS(CBAmount,CBDate,"&gt;="&amp;DATE(YEAR(H$4),MONTH(H$4),1),CBDate,"&lt;="&amp;EOMONTH(H$4, 0),CBAccount,$A10,CBType,"W")</f>
        <v>0</v>
      </c>
      <c r="I10" s="47" cm="1">
        <f t="array" ref="I10">SUMIFS(CBAmount,CBDate,"&gt;="&amp;DATE(YEAR(I$4),MONTH(I$4),1),CBDate,"&lt;="&amp;EOMONTH(I$4, 0),CBAccount,$A10,CBType,"D")-SUMIFS(CBAmount,CBDate,"&gt;="&amp;DATE(YEAR(I$4),MONTH(I$4),1),CBDate,"&lt;="&amp;EOMONTH(I$4, 0),CBAccount,$A10,CBType,"W")</f>
        <v>0</v>
      </c>
      <c r="J10" s="47" cm="1">
        <f t="array" ref="J10">SUMIFS(CBAmount,CBDate,"&gt;="&amp;DATE(YEAR(J$4),MONTH(J$4),1),CBDate,"&lt;="&amp;EOMONTH(J$4, 0),CBAccount,$A10,CBType,"D")-SUMIFS(CBAmount,CBDate,"&gt;="&amp;DATE(YEAR(J$4),MONTH(J$4),1),CBDate,"&lt;="&amp;EOMONTH(J$4, 0),CBAccount,$A10,CBType,"W")</f>
        <v>0</v>
      </c>
      <c r="K10" s="47" cm="1">
        <f t="array" ref="K10">SUMIFS(CBAmount,CBDate,"&gt;="&amp;DATE(YEAR(K$4),MONTH(K$4),1),CBDate,"&lt;="&amp;EOMONTH(K$4, 0),CBAccount,$A10,CBType,"D")-SUMIFS(CBAmount,CBDate,"&gt;="&amp;DATE(YEAR(K$4),MONTH(K$4),1),CBDate,"&lt;="&amp;EOMONTH(K$4, 0),CBAccount,$A10,CBType,"W")</f>
        <v>0</v>
      </c>
      <c r="L10" s="47" cm="1">
        <f t="array" ref="L10">SUMIFS(CBAmount,CBDate,"&gt;="&amp;DATE(YEAR(L$4),MONTH(L$4),1),CBDate,"&lt;="&amp;EOMONTH(L$4, 0),CBAccount,$A10,CBType,"D")-SUMIFS(CBAmount,CBDate,"&gt;="&amp;DATE(YEAR(L$4),MONTH(L$4),1),CBDate,"&lt;="&amp;EOMONTH(L$4, 0),CBAccount,$A10,CBType,"W")</f>
        <v>0</v>
      </c>
      <c r="M10" s="47" cm="1">
        <f t="array" ref="M10">SUMIFS(CBAmount,CBDate,"&gt;="&amp;DATE(YEAR(M$4),MONTH(M$4),1),CBDate,"&lt;="&amp;EOMONTH(M$4, 0),CBAccount,$A10,CBType,"D")-SUMIFS(CBAmount,CBDate,"&gt;="&amp;DATE(YEAR(M$4),MONTH(M$4),1),CBDate,"&lt;="&amp;EOMONTH(M$4, 0),CBAccount,$A10,CBType,"W")</f>
        <v>0</v>
      </c>
      <c r="N10" s="47" cm="1">
        <f t="array" ref="N10">SUMIFS(CBAmount,CBDate,"&gt;="&amp;DATE(YEAR(N$4),MONTH(N$4),1),CBDate,"&lt;="&amp;EOMONTH(N$4, 0),CBAccount,$A10,CBType,"D")-SUMIFS(CBAmount,CBDate,"&gt;="&amp;DATE(YEAR(N$4),MONTH(N$4),1),CBDate,"&lt;="&amp;EOMONTH(N$4, 0),CBAccount,$A10,CBType,"W")</f>
        <v>0</v>
      </c>
      <c r="O10" s="47">
        <f t="shared" si="0"/>
        <v>0</v>
      </c>
    </row>
    <row r="11" spans="1:19" ht="15.95" customHeight="1" x14ac:dyDescent="0.2">
      <c r="A11" s="18" t="s">
        <v>29</v>
      </c>
      <c r="B11" s="18" t="s">
        <v>30</v>
      </c>
      <c r="C11" s="47" cm="1">
        <f t="array" ref="C11">SUMIFS(CBAmount,CBDate,"&gt;="&amp;DATE(YEAR(C$4),MONTH(C$4),1),CBDate,"&lt;="&amp;EOMONTH(C$4, 0),CBAccount,$A11,CBType,"D")-SUMIFS(CBAmount,CBDate,"&gt;="&amp;DATE(YEAR(C$4),MONTH(C$4),1),CBDate,"&lt;="&amp;EOMONTH(C$4, 0),CBAccount,$A11,CBType,"W")</f>
        <v>-455.99999999999994</v>
      </c>
      <c r="D11" s="47" cm="1">
        <f t="array" ref="D11">SUMIFS(CBAmount,CBDate,"&gt;="&amp;DATE(YEAR(D$4),MONTH(D$4),1),CBDate,"&lt;="&amp;EOMONTH(D$4, 0),CBAccount,$A11,CBType,"D")-SUMIFS(CBAmount,CBDate,"&gt;="&amp;DATE(YEAR(D$4),MONTH(D$4),1),CBDate,"&lt;="&amp;EOMONTH(D$4, 0),CBAccount,$A11,CBType,"W")</f>
        <v>-455.99999999999994</v>
      </c>
      <c r="E11" s="47" cm="1">
        <f t="array" ref="E11">SUMIFS(CBAmount,CBDate,"&gt;="&amp;DATE(YEAR(E$4),MONTH(E$4),1),CBDate,"&lt;="&amp;EOMONTH(E$4, 0),CBAccount,$A11,CBType,"D")-SUMIFS(CBAmount,CBDate,"&gt;="&amp;DATE(YEAR(E$4),MONTH(E$4),1),CBDate,"&lt;="&amp;EOMONTH(E$4, 0),CBAccount,$A11,CBType,"W")</f>
        <v>-455.99999999999994</v>
      </c>
      <c r="F11" s="47" cm="1">
        <f t="array" ref="F11">SUMIFS(CBAmount,CBDate,"&gt;="&amp;DATE(YEAR(F$4),MONTH(F$4),1),CBDate,"&lt;="&amp;EOMONTH(F$4, 0),CBAccount,$A11,CBType,"D")-SUMIFS(CBAmount,CBDate,"&gt;="&amp;DATE(YEAR(F$4),MONTH(F$4),1),CBDate,"&lt;="&amp;EOMONTH(F$4, 0),CBAccount,$A11,CBType,"W")</f>
        <v>-361.89299999999997</v>
      </c>
      <c r="G11" s="47" cm="1">
        <f t="array" ref="G11">SUMIFS(CBAmount,CBDate,"&gt;="&amp;DATE(YEAR(G$4),MONTH(G$4),1),CBDate,"&lt;="&amp;EOMONTH(G$4, 0),CBAccount,$A11,CBType,"D")-SUMIFS(CBAmount,CBDate,"&gt;="&amp;DATE(YEAR(G$4),MONTH(G$4),1),CBDate,"&lt;="&amp;EOMONTH(G$4, 0),CBAccount,$A11,CBType,"W")</f>
        <v>0</v>
      </c>
      <c r="H11" s="47" cm="1">
        <f t="array" ref="H11">SUMIFS(CBAmount,CBDate,"&gt;="&amp;DATE(YEAR(H$4),MONTH(H$4),1),CBDate,"&lt;="&amp;EOMONTH(H$4, 0),CBAccount,$A11,CBType,"D")-SUMIFS(CBAmount,CBDate,"&gt;="&amp;DATE(YEAR(H$4),MONTH(H$4),1),CBDate,"&lt;="&amp;EOMONTH(H$4, 0),CBAccount,$A11,CBType,"W")</f>
        <v>0</v>
      </c>
      <c r="I11" s="47" cm="1">
        <f t="array" ref="I11">SUMIFS(CBAmount,CBDate,"&gt;="&amp;DATE(YEAR(I$4),MONTH(I$4),1),CBDate,"&lt;="&amp;EOMONTH(I$4, 0),CBAccount,$A11,CBType,"D")-SUMIFS(CBAmount,CBDate,"&gt;="&amp;DATE(YEAR(I$4),MONTH(I$4),1),CBDate,"&lt;="&amp;EOMONTH(I$4, 0),CBAccount,$A11,CBType,"W")</f>
        <v>-59.279999999999994</v>
      </c>
      <c r="J11" s="47" cm="1">
        <f t="array" ref="J11">SUMIFS(CBAmount,CBDate,"&gt;="&amp;DATE(YEAR(J$4),MONTH(J$4),1),CBDate,"&lt;="&amp;EOMONTH(J$4, 0),CBAccount,$A11,CBType,"D")-SUMIFS(CBAmount,CBDate,"&gt;="&amp;DATE(YEAR(J$4),MONTH(J$4),1),CBDate,"&lt;="&amp;EOMONTH(J$4, 0),CBAccount,$A11,CBType,"W")</f>
        <v>0</v>
      </c>
      <c r="K11" s="47" cm="1">
        <f t="array" ref="K11">SUMIFS(CBAmount,CBDate,"&gt;="&amp;DATE(YEAR(K$4),MONTH(K$4),1),CBDate,"&lt;="&amp;EOMONTH(K$4, 0),CBAccount,$A11,CBType,"D")-SUMIFS(CBAmount,CBDate,"&gt;="&amp;DATE(YEAR(K$4),MONTH(K$4),1),CBDate,"&lt;="&amp;EOMONTH(K$4, 0),CBAccount,$A11,CBType,"W")</f>
        <v>-59.279999999999994</v>
      </c>
      <c r="L11" s="47" cm="1">
        <f t="array" ref="L11">SUMIFS(CBAmount,CBDate,"&gt;="&amp;DATE(YEAR(L$4),MONTH(L$4),1),CBDate,"&lt;="&amp;EOMONTH(L$4, 0),CBAccount,$A11,CBType,"D")-SUMIFS(CBAmount,CBDate,"&gt;="&amp;DATE(YEAR(L$4),MONTH(L$4),1),CBDate,"&lt;="&amp;EOMONTH(L$4, 0),CBAccount,$A11,CBType,"W")</f>
        <v>0</v>
      </c>
      <c r="M11" s="47" cm="1">
        <f t="array" ref="M11">SUMIFS(CBAmount,CBDate,"&gt;="&amp;DATE(YEAR(M$4),MONTH(M$4),1),CBDate,"&lt;="&amp;EOMONTH(M$4, 0),CBAccount,$A11,CBType,"D")-SUMIFS(CBAmount,CBDate,"&gt;="&amp;DATE(YEAR(M$4),MONTH(M$4),1),CBDate,"&lt;="&amp;EOMONTH(M$4, 0),CBAccount,$A11,CBType,"W")</f>
        <v>-111.71999999999998</v>
      </c>
      <c r="N11" s="47" cm="1">
        <f t="array" ref="N11">SUMIFS(CBAmount,CBDate,"&gt;="&amp;DATE(YEAR(N$4),MONTH(N$4),1),CBDate,"&lt;="&amp;EOMONTH(N$4, 0),CBAccount,$A11,CBType,"D")-SUMIFS(CBAmount,CBDate,"&gt;="&amp;DATE(YEAR(N$4),MONTH(N$4),1),CBDate,"&lt;="&amp;EOMONTH(N$4, 0),CBAccount,$A11,CBType,"W")</f>
        <v>0</v>
      </c>
      <c r="O11" s="47">
        <f t="shared" si="0"/>
        <v>-1960.1729999999998</v>
      </c>
      <c r="P11"/>
    </row>
    <row r="12" spans="1:19" ht="15.95" customHeight="1" x14ac:dyDescent="0.2">
      <c r="A12" s="18" t="s">
        <v>31</v>
      </c>
      <c r="B12" s="18" t="s">
        <v>32</v>
      </c>
      <c r="C12" s="47" cm="1">
        <f t="array" ref="C12">SUMIFS(CBAmount,CBDate,"&gt;="&amp;DATE(YEAR(C$4),MONTH(C$4),1),CBDate,"&lt;="&amp;EOMONTH(C$4, 0),CBAccount,$A12,CBType,"D")-SUMIFS(CBAmount,CBDate,"&gt;="&amp;DATE(YEAR(C$4),MONTH(C$4),1),CBDate,"&lt;="&amp;EOMONTH(C$4, 0),CBAccount,$A12,CBType,"W")</f>
        <v>0</v>
      </c>
      <c r="D12" s="47" cm="1">
        <f t="array" ref="D12">SUMIFS(CBAmount,CBDate,"&gt;="&amp;DATE(YEAR(D$4),MONTH(D$4),1),CBDate,"&lt;="&amp;EOMONTH(D$4, 0),CBAccount,$A12,CBType,"D")-SUMIFS(CBAmount,CBDate,"&gt;="&amp;DATE(YEAR(D$4),MONTH(D$4),1),CBDate,"&lt;="&amp;EOMONTH(D$4, 0),CBAccount,$A12,CBType,"W")</f>
        <v>0</v>
      </c>
      <c r="E12" s="47" cm="1">
        <f t="array" ref="E12">SUMIFS(CBAmount,CBDate,"&gt;="&amp;DATE(YEAR(E$4),MONTH(E$4),1),CBDate,"&lt;="&amp;EOMONTH(E$4, 0),CBAccount,$A12,CBType,"D")-SUMIFS(CBAmount,CBDate,"&gt;="&amp;DATE(YEAR(E$4),MONTH(E$4),1),CBDate,"&lt;="&amp;EOMONTH(E$4, 0),CBAccount,$A12,CBType,"W")</f>
        <v>0</v>
      </c>
      <c r="F12" s="47" cm="1">
        <f t="array" ref="F12">SUMIFS(CBAmount,CBDate,"&gt;="&amp;DATE(YEAR(F$4),MONTH(F$4),1),CBDate,"&lt;="&amp;EOMONTH(F$4, 0),CBAccount,$A12,CBType,"D")-SUMIFS(CBAmount,CBDate,"&gt;="&amp;DATE(YEAR(F$4),MONTH(F$4),1),CBDate,"&lt;="&amp;EOMONTH(F$4, 0),CBAccount,$A12,CBType,"W")</f>
        <v>0</v>
      </c>
      <c r="G12" s="47" cm="1">
        <f t="array" ref="G12">SUMIFS(CBAmount,CBDate,"&gt;="&amp;DATE(YEAR(G$4),MONTH(G$4),1),CBDate,"&lt;="&amp;EOMONTH(G$4, 0),CBAccount,$A12,CBType,"D")-SUMIFS(CBAmount,CBDate,"&gt;="&amp;DATE(YEAR(G$4),MONTH(G$4),1),CBDate,"&lt;="&amp;EOMONTH(G$4, 0),CBAccount,$A12,CBType,"W")</f>
        <v>0</v>
      </c>
      <c r="H12" s="47" cm="1">
        <f t="array" ref="H12">SUMIFS(CBAmount,CBDate,"&gt;="&amp;DATE(YEAR(H$4),MONTH(H$4),1),CBDate,"&lt;="&amp;EOMONTH(H$4, 0),CBAccount,$A12,CBType,"D")-SUMIFS(CBAmount,CBDate,"&gt;="&amp;DATE(YEAR(H$4),MONTH(H$4),1),CBDate,"&lt;="&amp;EOMONTH(H$4, 0),CBAccount,$A12,CBType,"W")</f>
        <v>0</v>
      </c>
      <c r="I12" s="47" cm="1">
        <f t="array" ref="I12">SUMIFS(CBAmount,CBDate,"&gt;="&amp;DATE(YEAR(I$4),MONTH(I$4),1),CBDate,"&lt;="&amp;EOMONTH(I$4, 0),CBAccount,$A12,CBType,"D")-SUMIFS(CBAmount,CBDate,"&gt;="&amp;DATE(YEAR(I$4),MONTH(I$4),1),CBDate,"&lt;="&amp;EOMONTH(I$4, 0),CBAccount,$A12,CBType,"W")</f>
        <v>0</v>
      </c>
      <c r="J12" s="47" cm="1">
        <f t="array" ref="J12">SUMIFS(CBAmount,CBDate,"&gt;="&amp;DATE(YEAR(J$4),MONTH(J$4),1),CBDate,"&lt;="&amp;EOMONTH(J$4, 0),CBAccount,$A12,CBType,"D")-SUMIFS(CBAmount,CBDate,"&gt;="&amp;DATE(YEAR(J$4),MONTH(J$4),1),CBDate,"&lt;="&amp;EOMONTH(J$4, 0),CBAccount,$A12,CBType,"W")</f>
        <v>0</v>
      </c>
      <c r="K12" s="47" cm="1">
        <f t="array" ref="K12">SUMIFS(CBAmount,CBDate,"&gt;="&amp;DATE(YEAR(K$4),MONTH(K$4),1),CBDate,"&lt;="&amp;EOMONTH(K$4, 0),CBAccount,$A12,CBType,"D")-SUMIFS(CBAmount,CBDate,"&gt;="&amp;DATE(YEAR(K$4),MONTH(K$4),1),CBDate,"&lt;="&amp;EOMONTH(K$4, 0),CBAccount,$A12,CBType,"W")</f>
        <v>0</v>
      </c>
      <c r="L12" s="47" cm="1">
        <f t="array" ref="L12">SUMIFS(CBAmount,CBDate,"&gt;="&amp;DATE(YEAR(L$4),MONTH(L$4),1),CBDate,"&lt;="&amp;EOMONTH(L$4, 0),CBAccount,$A12,CBType,"D")-SUMIFS(CBAmount,CBDate,"&gt;="&amp;DATE(YEAR(L$4),MONTH(L$4),1),CBDate,"&lt;="&amp;EOMONTH(L$4, 0),CBAccount,$A12,CBType,"W")</f>
        <v>0</v>
      </c>
      <c r="M12" s="47" cm="1">
        <f t="array" ref="M12">SUMIFS(CBAmount,CBDate,"&gt;="&amp;DATE(YEAR(M$4),MONTH(M$4),1),CBDate,"&lt;="&amp;EOMONTH(M$4, 0),CBAccount,$A12,CBType,"D")-SUMIFS(CBAmount,CBDate,"&gt;="&amp;DATE(YEAR(M$4),MONTH(M$4),1),CBDate,"&lt;="&amp;EOMONTH(M$4, 0),CBAccount,$A12,CBType,"W")</f>
        <v>0</v>
      </c>
      <c r="N12" s="47" cm="1">
        <f t="array" ref="N12">SUMIFS(CBAmount,CBDate,"&gt;="&amp;DATE(YEAR(N$4),MONTH(N$4),1),CBDate,"&lt;="&amp;EOMONTH(N$4, 0),CBAccount,$A12,CBType,"D")-SUMIFS(CBAmount,CBDate,"&gt;="&amp;DATE(YEAR(N$4),MONTH(N$4),1),CBDate,"&lt;="&amp;EOMONTH(N$4, 0),CBAccount,$A12,CBType,"W")</f>
        <v>0</v>
      </c>
      <c r="O12" s="47">
        <f t="shared" si="0"/>
        <v>0</v>
      </c>
      <c r="P12"/>
      <c r="S12"/>
    </row>
    <row r="13" spans="1:19" ht="15.95" customHeight="1" x14ac:dyDescent="0.2">
      <c r="A13" s="18" t="s">
        <v>33</v>
      </c>
      <c r="B13" s="18" t="s">
        <v>34</v>
      </c>
      <c r="C13" s="47" cm="1">
        <f t="array" ref="C13">SUMIFS(CBAmount,CBDate,"&gt;="&amp;DATE(YEAR(C$4),MONTH(C$4),1),CBDate,"&lt;="&amp;EOMONTH(C$4, 0),CBAccount,$A13,CBType,"D")-SUMIFS(CBAmount,CBDate,"&gt;="&amp;DATE(YEAR(C$4),MONTH(C$4),1),CBDate,"&lt;="&amp;EOMONTH(C$4, 0),CBAccount,$A13,CBType,"W")</f>
        <v>0</v>
      </c>
      <c r="D13" s="47" cm="1">
        <f t="array" ref="D13">SUMIFS(CBAmount,CBDate,"&gt;="&amp;DATE(YEAR(D$4),MONTH(D$4),1),CBDate,"&lt;="&amp;EOMONTH(D$4, 0),CBAccount,$A13,CBType,"D")-SUMIFS(CBAmount,CBDate,"&gt;="&amp;DATE(YEAR(D$4),MONTH(D$4),1),CBDate,"&lt;="&amp;EOMONTH(D$4, 0),CBAccount,$A13,CBType,"W")</f>
        <v>0</v>
      </c>
      <c r="E13" s="47" cm="1">
        <f t="array" ref="E13">SUMIFS(CBAmount,CBDate,"&gt;="&amp;DATE(YEAR(E$4),MONTH(E$4),1),CBDate,"&lt;="&amp;EOMONTH(E$4, 0),CBAccount,$A13,CBType,"D")-SUMIFS(CBAmount,CBDate,"&gt;="&amp;DATE(YEAR(E$4),MONTH(E$4),1),CBDate,"&lt;="&amp;EOMONTH(E$4, 0),CBAccount,$A13,CBType,"W")</f>
        <v>0</v>
      </c>
      <c r="F13" s="47" cm="1">
        <f t="array" ref="F13">SUMIFS(CBAmount,CBDate,"&gt;="&amp;DATE(YEAR(F$4),MONTH(F$4),1),CBDate,"&lt;="&amp;EOMONTH(F$4, 0),CBAccount,$A13,CBType,"D")-SUMIFS(CBAmount,CBDate,"&gt;="&amp;DATE(YEAR(F$4),MONTH(F$4),1),CBDate,"&lt;="&amp;EOMONTH(F$4, 0),CBAccount,$A13,CBType,"W")</f>
        <v>0</v>
      </c>
      <c r="G13" s="47" cm="1">
        <f t="array" ref="G13">SUMIFS(CBAmount,CBDate,"&gt;="&amp;DATE(YEAR(G$4),MONTH(G$4),1),CBDate,"&lt;="&amp;EOMONTH(G$4, 0),CBAccount,$A13,CBType,"D")-SUMIFS(CBAmount,CBDate,"&gt;="&amp;DATE(YEAR(G$4),MONTH(G$4),1),CBDate,"&lt;="&amp;EOMONTH(G$4, 0),CBAccount,$A13,CBType,"W")</f>
        <v>0</v>
      </c>
      <c r="H13" s="47" cm="1">
        <f t="array" ref="H13">SUMIFS(CBAmount,CBDate,"&gt;="&amp;DATE(YEAR(H$4),MONTH(H$4),1),CBDate,"&lt;="&amp;EOMONTH(H$4, 0),CBAccount,$A13,CBType,"D")-SUMIFS(CBAmount,CBDate,"&gt;="&amp;DATE(YEAR(H$4),MONTH(H$4),1),CBDate,"&lt;="&amp;EOMONTH(H$4, 0),CBAccount,$A13,CBType,"W")</f>
        <v>0</v>
      </c>
      <c r="I13" s="47" cm="1">
        <f t="array" ref="I13">SUMIFS(CBAmount,CBDate,"&gt;="&amp;DATE(YEAR(I$4),MONTH(I$4),1),CBDate,"&lt;="&amp;EOMONTH(I$4, 0),CBAccount,$A13,CBType,"D")-SUMIFS(CBAmount,CBDate,"&gt;="&amp;DATE(YEAR(I$4),MONTH(I$4),1),CBDate,"&lt;="&amp;EOMONTH(I$4, 0),CBAccount,$A13,CBType,"W")</f>
        <v>0</v>
      </c>
      <c r="J13" s="47" cm="1">
        <f t="array" ref="J13">SUMIFS(CBAmount,CBDate,"&gt;="&amp;DATE(YEAR(J$4),MONTH(J$4),1),CBDate,"&lt;="&amp;EOMONTH(J$4, 0),CBAccount,$A13,CBType,"D")-SUMIFS(CBAmount,CBDate,"&gt;="&amp;DATE(YEAR(J$4),MONTH(J$4),1),CBDate,"&lt;="&amp;EOMONTH(J$4, 0),CBAccount,$A13,CBType,"W")</f>
        <v>0</v>
      </c>
      <c r="K13" s="47" cm="1">
        <f t="array" ref="K13">SUMIFS(CBAmount,CBDate,"&gt;="&amp;DATE(YEAR(K$4),MONTH(K$4),1),CBDate,"&lt;="&amp;EOMONTH(K$4, 0),CBAccount,$A13,CBType,"D")-SUMIFS(CBAmount,CBDate,"&gt;="&amp;DATE(YEAR(K$4),MONTH(K$4),1),CBDate,"&lt;="&amp;EOMONTH(K$4, 0),CBAccount,$A13,CBType,"W")</f>
        <v>0</v>
      </c>
      <c r="L13" s="47" cm="1">
        <f t="array" ref="L13">SUMIFS(CBAmount,CBDate,"&gt;="&amp;DATE(YEAR(L$4),MONTH(L$4),1),CBDate,"&lt;="&amp;EOMONTH(L$4, 0),CBAccount,$A13,CBType,"D")-SUMIFS(CBAmount,CBDate,"&gt;="&amp;DATE(YEAR(L$4),MONTH(L$4),1),CBDate,"&lt;="&amp;EOMONTH(L$4, 0),CBAccount,$A13,CBType,"W")</f>
        <v>0</v>
      </c>
      <c r="M13" s="47" cm="1">
        <f t="array" ref="M13">SUMIFS(CBAmount,CBDate,"&gt;="&amp;DATE(YEAR(M$4),MONTH(M$4),1),CBDate,"&lt;="&amp;EOMONTH(M$4, 0),CBAccount,$A13,CBType,"D")-SUMIFS(CBAmount,CBDate,"&gt;="&amp;DATE(YEAR(M$4),MONTH(M$4),1),CBDate,"&lt;="&amp;EOMONTH(M$4, 0),CBAccount,$A13,CBType,"W")</f>
        <v>0</v>
      </c>
      <c r="N13" s="47" cm="1">
        <f t="array" ref="N13">SUMIFS(CBAmount,CBDate,"&gt;="&amp;DATE(YEAR(N$4),MONTH(N$4),1),CBDate,"&lt;="&amp;EOMONTH(N$4, 0),CBAccount,$A13,CBType,"D")-SUMIFS(CBAmount,CBDate,"&gt;="&amp;DATE(YEAR(N$4),MONTH(N$4),1),CBDate,"&lt;="&amp;EOMONTH(N$4, 0),CBAccount,$A13,CBType,"W")</f>
        <v>0</v>
      </c>
      <c r="O13" s="47">
        <f t="shared" si="0"/>
        <v>0</v>
      </c>
      <c r="P13"/>
      <c r="S13"/>
    </row>
    <row r="14" spans="1:19" ht="15.95" customHeight="1" x14ac:dyDescent="0.2">
      <c r="A14" s="18" t="s">
        <v>35</v>
      </c>
      <c r="B14" s="18" t="s">
        <v>36</v>
      </c>
      <c r="C14" s="47" cm="1">
        <f t="array" ref="C14">SUMIFS(CBAmount,CBDate,"&gt;="&amp;DATE(YEAR(C$4),MONTH(C$4),1),CBDate,"&lt;="&amp;EOMONTH(C$4, 0),CBAccount,$A14,CBType,"D")-SUMIFS(CBAmount,CBDate,"&gt;="&amp;DATE(YEAR(C$4),MONTH(C$4),1),CBDate,"&lt;="&amp;EOMONTH(C$4, 0),CBAccount,$A14,CBType,"W")</f>
        <v>-364.79999999999995</v>
      </c>
      <c r="D14" s="47" cm="1">
        <f t="array" ref="D14">SUMIFS(CBAmount,CBDate,"&gt;="&amp;DATE(YEAR(D$4),MONTH(D$4),1),CBDate,"&lt;="&amp;EOMONTH(D$4, 0),CBAccount,$A14,CBType,"D")-SUMIFS(CBAmount,CBDate,"&gt;="&amp;DATE(YEAR(D$4),MONTH(D$4),1),CBDate,"&lt;="&amp;EOMONTH(D$4, 0),CBAccount,$A14,CBType,"W")</f>
        <v>-364.79999999999995</v>
      </c>
      <c r="E14" s="47" cm="1">
        <f t="array" ref="E14">SUMIFS(CBAmount,CBDate,"&gt;="&amp;DATE(YEAR(E$4),MONTH(E$4),1),CBDate,"&lt;="&amp;EOMONTH(E$4, 0),CBAccount,$A14,CBType,"D")-SUMIFS(CBAmount,CBDate,"&gt;="&amp;DATE(YEAR(E$4),MONTH(E$4),1),CBDate,"&lt;="&amp;EOMONTH(E$4, 0),CBAccount,$A14,CBType,"W")</f>
        <v>-364.79999999999995</v>
      </c>
      <c r="F14" s="47" cm="1">
        <f t="array" ref="F14">SUMIFS(CBAmount,CBDate,"&gt;="&amp;DATE(YEAR(F$4),MONTH(F$4),1),CBDate,"&lt;="&amp;EOMONTH(F$4, 0),CBAccount,$A14,CBType,"D")-SUMIFS(CBAmount,CBDate,"&gt;="&amp;DATE(YEAR(F$4),MONTH(F$4),1),CBDate,"&lt;="&amp;EOMONTH(F$4, 0),CBAccount,$A14,CBType,"W")</f>
        <v>-364.79999999999995</v>
      </c>
      <c r="G14" s="47" cm="1">
        <f t="array" ref="G14">SUMIFS(CBAmount,CBDate,"&gt;="&amp;DATE(YEAR(G$4),MONTH(G$4),1),CBDate,"&lt;="&amp;EOMONTH(G$4, 0),CBAccount,$A14,CBType,"D")-SUMIFS(CBAmount,CBDate,"&gt;="&amp;DATE(YEAR(G$4),MONTH(G$4),1),CBDate,"&lt;="&amp;EOMONTH(G$4, 0),CBAccount,$A14,CBType,"W")</f>
        <v>-364.79999999999995</v>
      </c>
      <c r="H14" s="47" cm="1">
        <f t="array" ref="H14">SUMIFS(CBAmount,CBDate,"&gt;="&amp;DATE(YEAR(H$4),MONTH(H$4),1),CBDate,"&lt;="&amp;EOMONTH(H$4, 0),CBAccount,$A14,CBType,"D")-SUMIFS(CBAmount,CBDate,"&gt;="&amp;DATE(YEAR(H$4),MONTH(H$4),1),CBDate,"&lt;="&amp;EOMONTH(H$4, 0),CBAccount,$A14,CBType,"W")</f>
        <v>-364.79999999999995</v>
      </c>
      <c r="I14" s="47" cm="1">
        <f t="array" ref="I14">SUMIFS(CBAmount,CBDate,"&gt;="&amp;DATE(YEAR(I$4),MONTH(I$4),1),CBDate,"&lt;="&amp;EOMONTH(I$4, 0),CBAccount,$A14,CBType,"D")-SUMIFS(CBAmount,CBDate,"&gt;="&amp;DATE(YEAR(I$4),MONTH(I$4),1),CBDate,"&lt;="&amp;EOMONTH(I$4, 0),CBAccount,$A14,CBType,"W")</f>
        <v>-364.79999999999995</v>
      </c>
      <c r="J14" s="47" cm="1">
        <f t="array" ref="J14">SUMIFS(CBAmount,CBDate,"&gt;="&amp;DATE(YEAR(J$4),MONTH(J$4),1),CBDate,"&lt;="&amp;EOMONTH(J$4, 0),CBAccount,$A14,CBType,"D")-SUMIFS(CBAmount,CBDate,"&gt;="&amp;DATE(YEAR(J$4),MONTH(J$4),1),CBDate,"&lt;="&amp;EOMONTH(J$4, 0),CBAccount,$A14,CBType,"W")</f>
        <v>-364.79999999999995</v>
      </c>
      <c r="K14" s="47" cm="1">
        <f t="array" ref="K14">SUMIFS(CBAmount,CBDate,"&gt;="&amp;DATE(YEAR(K$4),MONTH(K$4),1),CBDate,"&lt;="&amp;EOMONTH(K$4, 0),CBAccount,$A14,CBType,"D")-SUMIFS(CBAmount,CBDate,"&gt;="&amp;DATE(YEAR(K$4),MONTH(K$4),1),CBDate,"&lt;="&amp;EOMONTH(K$4, 0),CBAccount,$A14,CBType,"W")</f>
        <v>-364.79999999999995</v>
      </c>
      <c r="L14" s="47" cm="1">
        <f t="array" ref="L14">SUMIFS(CBAmount,CBDate,"&gt;="&amp;DATE(YEAR(L$4),MONTH(L$4),1),CBDate,"&lt;="&amp;EOMONTH(L$4, 0),CBAccount,$A14,CBType,"D")-SUMIFS(CBAmount,CBDate,"&gt;="&amp;DATE(YEAR(L$4),MONTH(L$4),1),CBDate,"&lt;="&amp;EOMONTH(L$4, 0),CBAccount,$A14,CBType,"W")</f>
        <v>-387.59999999999997</v>
      </c>
      <c r="M14" s="47" cm="1">
        <f t="array" ref="M14">SUMIFS(CBAmount,CBDate,"&gt;="&amp;DATE(YEAR(M$4),MONTH(M$4),1),CBDate,"&lt;="&amp;EOMONTH(M$4, 0),CBAccount,$A14,CBType,"D")-SUMIFS(CBAmount,CBDate,"&gt;="&amp;DATE(YEAR(M$4),MONTH(M$4),1),CBDate,"&lt;="&amp;EOMONTH(M$4, 0),CBAccount,$A14,CBType,"W")</f>
        <v>-387.59999999999997</v>
      </c>
      <c r="N14" s="47" cm="1">
        <f t="array" ref="N14">SUMIFS(CBAmount,CBDate,"&gt;="&amp;DATE(YEAR(N$4),MONTH(N$4),1),CBDate,"&lt;="&amp;EOMONTH(N$4, 0),CBAccount,$A14,CBType,"D")-SUMIFS(CBAmount,CBDate,"&gt;="&amp;DATE(YEAR(N$4),MONTH(N$4),1),CBDate,"&lt;="&amp;EOMONTH(N$4, 0),CBAccount,$A14,CBType,"W")</f>
        <v>-364.79999999999995</v>
      </c>
      <c r="O14" s="47">
        <f t="shared" si="0"/>
        <v>-4423.2</v>
      </c>
      <c r="P14"/>
      <c r="Q14"/>
      <c r="R14"/>
      <c r="S14"/>
    </row>
    <row r="15" spans="1:19" ht="15.95" customHeight="1" x14ac:dyDescent="0.2">
      <c r="A15" s="18" t="s">
        <v>37</v>
      </c>
      <c r="B15" s="18" t="s">
        <v>38</v>
      </c>
      <c r="C15" s="47" cm="1">
        <f t="array" ref="C15">SUMIFS(CBAmount,CBDate,"&gt;="&amp;DATE(YEAR(C$4),MONTH(C$4),1),CBDate,"&lt;="&amp;EOMONTH(C$4, 0),CBAccount,$A15,CBType,"D")-SUMIFS(CBAmount,CBDate,"&gt;="&amp;DATE(YEAR(C$4),MONTH(C$4),1),CBDate,"&lt;="&amp;EOMONTH(C$4, 0),CBAccount,$A15,CBType,"W")</f>
        <v>0</v>
      </c>
      <c r="D15" s="47" cm="1">
        <f t="array" ref="D15">SUMIFS(CBAmount,CBDate,"&gt;="&amp;DATE(YEAR(D$4),MONTH(D$4),1),CBDate,"&lt;="&amp;EOMONTH(D$4, 0),CBAccount,$A15,CBType,"D")-SUMIFS(CBAmount,CBDate,"&gt;="&amp;DATE(YEAR(D$4),MONTH(D$4),1),CBDate,"&lt;="&amp;EOMONTH(D$4, 0),CBAccount,$A15,CBType,"W")</f>
        <v>0</v>
      </c>
      <c r="E15" s="47" cm="1">
        <f t="array" ref="E15">SUMIFS(CBAmount,CBDate,"&gt;="&amp;DATE(YEAR(E$4),MONTH(E$4),1),CBDate,"&lt;="&amp;EOMONTH(E$4, 0),CBAccount,$A15,CBType,"D")-SUMIFS(CBAmount,CBDate,"&gt;="&amp;DATE(YEAR(E$4),MONTH(E$4),1),CBDate,"&lt;="&amp;EOMONTH(E$4, 0),CBAccount,$A15,CBType,"W")</f>
        <v>0</v>
      </c>
      <c r="F15" s="47" cm="1">
        <f t="array" ref="F15">SUMIFS(CBAmount,CBDate,"&gt;="&amp;DATE(YEAR(F$4),MONTH(F$4),1),CBDate,"&lt;="&amp;EOMONTH(F$4, 0),CBAccount,$A15,CBType,"D")-SUMIFS(CBAmount,CBDate,"&gt;="&amp;DATE(YEAR(F$4),MONTH(F$4),1),CBDate,"&lt;="&amp;EOMONTH(F$4, 0),CBAccount,$A15,CBType,"W")</f>
        <v>0</v>
      </c>
      <c r="G15" s="47" cm="1">
        <f t="array" ref="G15">SUMIFS(CBAmount,CBDate,"&gt;="&amp;DATE(YEAR(G$4),MONTH(G$4),1),CBDate,"&lt;="&amp;EOMONTH(G$4, 0),CBAccount,$A15,CBType,"D")-SUMIFS(CBAmount,CBDate,"&gt;="&amp;DATE(YEAR(G$4),MONTH(G$4),1),CBDate,"&lt;="&amp;EOMONTH(G$4, 0),CBAccount,$A15,CBType,"W")</f>
        <v>0</v>
      </c>
      <c r="H15" s="47" cm="1">
        <f t="array" ref="H15">SUMIFS(CBAmount,CBDate,"&gt;="&amp;DATE(YEAR(H$4),MONTH(H$4),1),CBDate,"&lt;="&amp;EOMONTH(H$4, 0),CBAccount,$A15,CBType,"D")-SUMIFS(CBAmount,CBDate,"&gt;="&amp;DATE(YEAR(H$4),MONTH(H$4),1),CBDate,"&lt;="&amp;EOMONTH(H$4, 0),CBAccount,$A15,CBType,"W")</f>
        <v>-1821.7199999999998</v>
      </c>
      <c r="I15" s="47" cm="1">
        <f t="array" ref="I15">SUMIFS(CBAmount,CBDate,"&gt;="&amp;DATE(YEAR(I$4),MONTH(I$4),1),CBDate,"&lt;="&amp;EOMONTH(I$4, 0),CBAccount,$A15,CBType,"D")-SUMIFS(CBAmount,CBDate,"&gt;="&amp;DATE(YEAR(I$4),MONTH(I$4),1),CBDate,"&lt;="&amp;EOMONTH(I$4, 0),CBAccount,$A15,CBType,"W")</f>
        <v>0</v>
      </c>
      <c r="J15" s="47" cm="1">
        <f t="array" ref="J15">SUMIFS(CBAmount,CBDate,"&gt;="&amp;DATE(YEAR(J$4),MONTH(J$4),1),CBDate,"&lt;="&amp;EOMONTH(J$4, 0),CBAccount,$A15,CBType,"D")-SUMIFS(CBAmount,CBDate,"&gt;="&amp;DATE(YEAR(J$4),MONTH(J$4),1),CBDate,"&lt;="&amp;EOMONTH(J$4, 0),CBAccount,$A15,CBType,"W")</f>
        <v>0</v>
      </c>
      <c r="K15" s="47" cm="1">
        <f t="array" ref="K15">SUMIFS(CBAmount,CBDate,"&gt;="&amp;DATE(YEAR(K$4),MONTH(K$4),1),CBDate,"&lt;="&amp;EOMONTH(K$4, 0),CBAccount,$A15,CBType,"D")-SUMIFS(CBAmount,CBDate,"&gt;="&amp;DATE(YEAR(K$4),MONTH(K$4),1),CBDate,"&lt;="&amp;EOMONTH(K$4, 0),CBAccount,$A15,CBType,"W")</f>
        <v>0</v>
      </c>
      <c r="L15" s="47" cm="1">
        <f t="array" ref="L15">SUMIFS(CBAmount,CBDate,"&gt;="&amp;DATE(YEAR(L$4),MONTH(L$4),1),CBDate,"&lt;="&amp;EOMONTH(L$4, 0),CBAccount,$A15,CBType,"D")-SUMIFS(CBAmount,CBDate,"&gt;="&amp;DATE(YEAR(L$4),MONTH(L$4),1),CBDate,"&lt;="&amp;EOMONTH(L$4, 0),CBAccount,$A15,CBType,"W")</f>
        <v>0</v>
      </c>
      <c r="M15" s="47" cm="1">
        <f t="array" ref="M15">SUMIFS(CBAmount,CBDate,"&gt;="&amp;DATE(YEAR(M$4),MONTH(M$4),1),CBDate,"&lt;="&amp;EOMONTH(M$4, 0),CBAccount,$A15,CBType,"D")-SUMIFS(CBAmount,CBDate,"&gt;="&amp;DATE(YEAR(M$4),MONTH(M$4),1),CBDate,"&lt;="&amp;EOMONTH(M$4, 0),CBAccount,$A15,CBType,"W")</f>
        <v>0</v>
      </c>
      <c r="N15" s="47" cm="1">
        <f t="array" ref="N15">SUMIFS(CBAmount,CBDate,"&gt;="&amp;DATE(YEAR(N$4),MONTH(N$4),1),CBDate,"&lt;="&amp;EOMONTH(N$4, 0),CBAccount,$A15,CBType,"D")-SUMIFS(CBAmount,CBDate,"&gt;="&amp;DATE(YEAR(N$4),MONTH(N$4),1),CBDate,"&lt;="&amp;EOMONTH(N$4, 0),CBAccount,$A15,CBType,"W")</f>
        <v>0</v>
      </c>
      <c r="O15" s="47">
        <f t="shared" si="0"/>
        <v>-1821.7199999999998</v>
      </c>
      <c r="P15"/>
      <c r="Q15"/>
      <c r="R15"/>
      <c r="S15"/>
    </row>
    <row r="16" spans="1:19" ht="15.95" customHeight="1" x14ac:dyDescent="0.2">
      <c r="A16" s="18" t="s">
        <v>39</v>
      </c>
      <c r="B16" s="18" t="s">
        <v>40</v>
      </c>
      <c r="C16" s="47" cm="1">
        <f t="array" ref="C16">SUMIFS(CBAmount,CBDate,"&gt;="&amp;DATE(YEAR(C$4),MONTH(C$4),1),CBDate,"&lt;="&amp;EOMONTH(C$4, 0),CBAccount,$A16,CBType,"D")-SUMIFS(CBAmount,CBDate,"&gt;="&amp;DATE(YEAR(C$4),MONTH(C$4),1),CBDate,"&lt;="&amp;EOMONTH(C$4, 0),CBAccount,$A16,CBType,"W")</f>
        <v>-5699.9999999999991</v>
      </c>
      <c r="D16" s="47" cm="1">
        <f t="array" ref="D16">SUMIFS(CBAmount,CBDate,"&gt;="&amp;DATE(YEAR(D$4),MONTH(D$4),1),CBDate,"&lt;="&amp;EOMONTH(D$4, 0),CBAccount,$A16,CBType,"D")-SUMIFS(CBAmount,CBDate,"&gt;="&amp;DATE(YEAR(D$4),MONTH(D$4),1),CBDate,"&lt;="&amp;EOMONTH(D$4, 0),CBAccount,$A16,CBType,"W")</f>
        <v>-5699.9999999999991</v>
      </c>
      <c r="E16" s="47" cm="1">
        <f t="array" ref="E16">SUMIFS(CBAmount,CBDate,"&gt;="&amp;DATE(YEAR(E$4),MONTH(E$4),1),CBDate,"&lt;="&amp;EOMONTH(E$4, 0),CBAccount,$A16,CBType,"D")-SUMIFS(CBAmount,CBDate,"&gt;="&amp;DATE(YEAR(E$4),MONTH(E$4),1),CBDate,"&lt;="&amp;EOMONTH(E$4, 0),CBAccount,$A16,CBType,"W")</f>
        <v>-5699.9999999999991</v>
      </c>
      <c r="F16" s="47" cm="1">
        <f t="array" ref="F16">SUMIFS(CBAmount,CBDate,"&gt;="&amp;DATE(YEAR(F$4),MONTH(F$4),1),CBDate,"&lt;="&amp;EOMONTH(F$4, 0),CBAccount,$A16,CBType,"D")-SUMIFS(CBAmount,CBDate,"&gt;="&amp;DATE(YEAR(F$4),MONTH(F$4),1),CBDate,"&lt;="&amp;EOMONTH(F$4, 0),CBAccount,$A16,CBType,"W")</f>
        <v>-5699.9999999999991</v>
      </c>
      <c r="G16" s="47" cm="1">
        <f t="array" ref="G16">SUMIFS(CBAmount,CBDate,"&gt;="&amp;DATE(YEAR(G$4),MONTH(G$4),1),CBDate,"&lt;="&amp;EOMONTH(G$4, 0),CBAccount,$A16,CBType,"D")-SUMIFS(CBAmount,CBDate,"&gt;="&amp;DATE(YEAR(G$4),MONTH(G$4),1),CBDate,"&lt;="&amp;EOMONTH(G$4, 0),CBAccount,$A16,CBType,"W")</f>
        <v>-5699.9999999999991</v>
      </c>
      <c r="H16" s="47" cm="1">
        <f t="array" ref="H16">SUMIFS(CBAmount,CBDate,"&gt;="&amp;DATE(YEAR(H$4),MONTH(H$4),1),CBDate,"&lt;="&amp;EOMONTH(H$4, 0),CBAccount,$A16,CBType,"D")-SUMIFS(CBAmount,CBDate,"&gt;="&amp;DATE(YEAR(H$4),MONTH(H$4),1),CBDate,"&lt;="&amp;EOMONTH(H$4, 0),CBAccount,$A16,CBType,"W")</f>
        <v>-5699.9999999999991</v>
      </c>
      <c r="I16" s="47" cm="1">
        <f t="array" ref="I16">SUMIFS(CBAmount,CBDate,"&gt;="&amp;DATE(YEAR(I$4),MONTH(I$4),1),CBDate,"&lt;="&amp;EOMONTH(I$4, 0),CBAccount,$A16,CBType,"D")-SUMIFS(CBAmount,CBDate,"&gt;="&amp;DATE(YEAR(I$4),MONTH(I$4),1),CBDate,"&lt;="&amp;EOMONTH(I$4, 0),CBAccount,$A16,CBType,"W")</f>
        <v>-5699.9999999999991</v>
      </c>
      <c r="J16" s="47" cm="1">
        <f t="array" ref="J16">SUMIFS(CBAmount,CBDate,"&gt;="&amp;DATE(YEAR(J$4),MONTH(J$4),1),CBDate,"&lt;="&amp;EOMONTH(J$4, 0),CBAccount,$A16,CBType,"D")-SUMIFS(CBAmount,CBDate,"&gt;="&amp;DATE(YEAR(J$4),MONTH(J$4),1),CBDate,"&lt;="&amp;EOMONTH(J$4, 0),CBAccount,$A16,CBType,"W")</f>
        <v>-5699.9999999999991</v>
      </c>
      <c r="K16" s="47" cm="1">
        <f t="array" ref="K16">SUMIFS(CBAmount,CBDate,"&gt;="&amp;DATE(YEAR(K$4),MONTH(K$4),1),CBDate,"&lt;="&amp;EOMONTH(K$4, 0),CBAccount,$A16,CBType,"D")-SUMIFS(CBAmount,CBDate,"&gt;="&amp;DATE(YEAR(K$4),MONTH(K$4),1),CBDate,"&lt;="&amp;EOMONTH(K$4, 0),CBAccount,$A16,CBType,"W")</f>
        <v>-5699.9999999999991</v>
      </c>
      <c r="L16" s="47" cm="1">
        <f t="array" ref="L16">SUMIFS(CBAmount,CBDate,"&gt;="&amp;DATE(YEAR(L$4),MONTH(L$4),1),CBDate,"&lt;="&amp;EOMONTH(L$4, 0),CBAccount,$A16,CBType,"D")-SUMIFS(CBAmount,CBDate,"&gt;="&amp;DATE(YEAR(L$4),MONTH(L$4),1),CBDate,"&lt;="&amp;EOMONTH(L$4, 0),CBAccount,$A16,CBType,"W")</f>
        <v>-5699.9999999999991</v>
      </c>
      <c r="M16" s="47" cm="1">
        <f t="array" ref="M16">SUMIFS(CBAmount,CBDate,"&gt;="&amp;DATE(YEAR(M$4),MONTH(M$4),1),CBDate,"&lt;="&amp;EOMONTH(M$4, 0),CBAccount,$A16,CBType,"D")-SUMIFS(CBAmount,CBDate,"&gt;="&amp;DATE(YEAR(M$4),MONTH(M$4),1),CBDate,"&lt;="&amp;EOMONTH(M$4, 0),CBAccount,$A16,CBType,"W")</f>
        <v>-5699.9999999999991</v>
      </c>
      <c r="N16" s="47" cm="1">
        <f t="array" ref="N16">SUMIFS(CBAmount,CBDate,"&gt;="&amp;DATE(YEAR(N$4),MONTH(N$4),1),CBDate,"&lt;="&amp;EOMONTH(N$4, 0),CBAccount,$A16,CBType,"D")-SUMIFS(CBAmount,CBDate,"&gt;="&amp;DATE(YEAR(N$4),MONTH(N$4),1),CBDate,"&lt;="&amp;EOMONTH(N$4, 0),CBAccount,$A16,CBType,"W")</f>
        <v>-5699.9999999999991</v>
      </c>
      <c r="O16" s="47">
        <f t="shared" si="0"/>
        <v>-68399.999999999985</v>
      </c>
    </row>
    <row r="17" spans="1:19" ht="15.95" customHeight="1" x14ac:dyDescent="0.2">
      <c r="A17" s="18" t="s">
        <v>41</v>
      </c>
      <c r="B17" s="18" t="s">
        <v>42</v>
      </c>
      <c r="C17" s="47" cm="1">
        <f t="array" ref="C17">SUMIFS(CBAmount,CBDate,"&gt;="&amp;DATE(YEAR(C$4),MONTH(C$4),1),CBDate,"&lt;="&amp;EOMONTH(C$4, 0),CBAccount,$A17,CBType,"D")-SUMIFS(CBAmount,CBDate,"&gt;="&amp;DATE(YEAR(C$4),MONTH(C$4),1),CBDate,"&lt;="&amp;EOMONTH(C$4, 0),CBAccount,$A17,CBType,"W")</f>
        <v>0</v>
      </c>
      <c r="D17" s="47" cm="1">
        <f t="array" ref="D17">SUMIFS(CBAmount,CBDate,"&gt;="&amp;DATE(YEAR(D$4),MONTH(D$4),1),CBDate,"&lt;="&amp;EOMONTH(D$4, 0),CBAccount,$A17,CBType,"D")-SUMIFS(CBAmount,CBDate,"&gt;="&amp;DATE(YEAR(D$4),MONTH(D$4),1),CBDate,"&lt;="&amp;EOMONTH(D$4, 0),CBAccount,$A17,CBType,"W")</f>
        <v>0</v>
      </c>
      <c r="E17" s="47" cm="1">
        <f t="array" ref="E17">SUMIFS(CBAmount,CBDate,"&gt;="&amp;DATE(YEAR(E$4),MONTH(E$4),1),CBDate,"&lt;="&amp;EOMONTH(E$4, 0),CBAccount,$A17,CBType,"D")-SUMIFS(CBAmount,CBDate,"&gt;="&amp;DATE(YEAR(E$4),MONTH(E$4),1),CBDate,"&lt;="&amp;EOMONTH(E$4, 0),CBAccount,$A17,CBType,"W")</f>
        <v>0</v>
      </c>
      <c r="F17" s="47" cm="1">
        <f t="array" ref="F17">SUMIFS(CBAmount,CBDate,"&gt;="&amp;DATE(YEAR(F$4),MONTH(F$4),1),CBDate,"&lt;="&amp;EOMONTH(F$4, 0),CBAccount,$A17,CBType,"D")-SUMIFS(CBAmount,CBDate,"&gt;="&amp;DATE(YEAR(F$4),MONTH(F$4),1),CBDate,"&lt;="&amp;EOMONTH(F$4, 0),CBAccount,$A17,CBType,"W")</f>
        <v>0</v>
      </c>
      <c r="G17" s="47" cm="1">
        <f t="array" ref="G17">SUMIFS(CBAmount,CBDate,"&gt;="&amp;DATE(YEAR(G$4),MONTH(G$4),1),CBDate,"&lt;="&amp;EOMONTH(G$4, 0),CBAccount,$A17,CBType,"D")-SUMIFS(CBAmount,CBDate,"&gt;="&amp;DATE(YEAR(G$4),MONTH(G$4),1),CBDate,"&lt;="&amp;EOMONTH(G$4, 0),CBAccount,$A17,CBType,"W")</f>
        <v>0</v>
      </c>
      <c r="H17" s="47" cm="1">
        <f t="array" ref="H17">SUMIFS(CBAmount,CBDate,"&gt;="&amp;DATE(YEAR(H$4),MONTH(H$4),1),CBDate,"&lt;="&amp;EOMONTH(H$4, 0),CBAccount,$A17,CBType,"D")-SUMIFS(CBAmount,CBDate,"&gt;="&amp;DATE(YEAR(H$4),MONTH(H$4),1),CBDate,"&lt;="&amp;EOMONTH(H$4, 0),CBAccount,$A17,CBType,"W")</f>
        <v>0</v>
      </c>
      <c r="I17" s="47" cm="1">
        <f t="array" ref="I17">SUMIFS(CBAmount,CBDate,"&gt;="&amp;DATE(YEAR(I$4),MONTH(I$4),1),CBDate,"&lt;="&amp;EOMONTH(I$4, 0),CBAccount,$A17,CBType,"D")-SUMIFS(CBAmount,CBDate,"&gt;="&amp;DATE(YEAR(I$4),MONTH(I$4),1),CBDate,"&lt;="&amp;EOMONTH(I$4, 0),CBAccount,$A17,CBType,"W")</f>
        <v>0</v>
      </c>
      <c r="J17" s="47" cm="1">
        <f t="array" ref="J17">SUMIFS(CBAmount,CBDate,"&gt;="&amp;DATE(YEAR(J$4),MONTH(J$4),1),CBDate,"&lt;="&amp;EOMONTH(J$4, 0),CBAccount,$A17,CBType,"D")-SUMIFS(CBAmount,CBDate,"&gt;="&amp;DATE(YEAR(J$4),MONTH(J$4),1),CBDate,"&lt;="&amp;EOMONTH(J$4, 0),CBAccount,$A17,CBType,"W")</f>
        <v>0</v>
      </c>
      <c r="K17" s="47" cm="1">
        <f t="array" ref="K17">SUMIFS(CBAmount,CBDate,"&gt;="&amp;DATE(YEAR(K$4),MONTH(K$4),1),CBDate,"&lt;="&amp;EOMONTH(K$4, 0),CBAccount,$A17,CBType,"D")-SUMIFS(CBAmount,CBDate,"&gt;="&amp;DATE(YEAR(K$4),MONTH(K$4),1),CBDate,"&lt;="&amp;EOMONTH(K$4, 0),CBAccount,$A17,CBType,"W")</f>
        <v>0</v>
      </c>
      <c r="L17" s="47" cm="1">
        <f t="array" ref="L17">SUMIFS(CBAmount,CBDate,"&gt;="&amp;DATE(YEAR(L$4),MONTH(L$4),1),CBDate,"&lt;="&amp;EOMONTH(L$4, 0),CBAccount,$A17,CBType,"D")-SUMIFS(CBAmount,CBDate,"&gt;="&amp;DATE(YEAR(L$4),MONTH(L$4),1),CBDate,"&lt;="&amp;EOMONTH(L$4, 0),CBAccount,$A17,CBType,"W")</f>
        <v>0</v>
      </c>
      <c r="M17" s="47" cm="1">
        <f t="array" ref="M17">SUMIFS(CBAmount,CBDate,"&gt;="&amp;DATE(YEAR(M$4),MONTH(M$4),1),CBDate,"&lt;="&amp;EOMONTH(M$4, 0),CBAccount,$A17,CBType,"D")-SUMIFS(CBAmount,CBDate,"&gt;="&amp;DATE(YEAR(M$4),MONTH(M$4),1),CBDate,"&lt;="&amp;EOMONTH(M$4, 0),CBAccount,$A17,CBType,"W")</f>
        <v>0</v>
      </c>
      <c r="N17" s="47" cm="1">
        <f t="array" ref="N17">SUMIFS(CBAmount,CBDate,"&gt;="&amp;DATE(YEAR(N$4),MONTH(N$4),1),CBDate,"&lt;="&amp;EOMONTH(N$4, 0),CBAccount,$A17,CBType,"D")-SUMIFS(CBAmount,CBDate,"&gt;="&amp;DATE(YEAR(N$4),MONTH(N$4),1),CBDate,"&lt;="&amp;EOMONTH(N$4, 0),CBAccount,$A17,CBType,"W")</f>
        <v>0</v>
      </c>
      <c r="O17" s="47">
        <f t="shared" si="0"/>
        <v>0</v>
      </c>
    </row>
    <row r="18" spans="1:19" ht="15.95" customHeight="1" x14ac:dyDescent="0.2">
      <c r="A18" s="18" t="s">
        <v>43</v>
      </c>
      <c r="B18" s="18" t="s">
        <v>44</v>
      </c>
      <c r="C18" s="47" cm="1">
        <f t="array" ref="C18">SUMIFS(CBAmount,CBDate,"&gt;="&amp;DATE(YEAR(C$4),MONTH(C$4),1),CBDate,"&lt;="&amp;EOMONTH(C$4, 0),CBAccount,$A18,CBType,"D")-SUMIFS(CBAmount,CBDate,"&gt;="&amp;DATE(YEAR(C$4),MONTH(C$4),1),CBDate,"&lt;="&amp;EOMONTH(C$4, 0),CBAccount,$A18,CBType,"W")</f>
        <v>0</v>
      </c>
      <c r="D18" s="47" cm="1">
        <f t="array" ref="D18">SUMIFS(CBAmount,CBDate,"&gt;="&amp;DATE(YEAR(D$4),MONTH(D$4),1),CBDate,"&lt;="&amp;EOMONTH(D$4, 0),CBAccount,$A18,CBType,"D")-SUMIFS(CBAmount,CBDate,"&gt;="&amp;DATE(YEAR(D$4),MONTH(D$4),1),CBDate,"&lt;="&amp;EOMONTH(D$4, 0),CBAccount,$A18,CBType,"W")</f>
        <v>0</v>
      </c>
      <c r="E18" s="47" cm="1">
        <f t="array" ref="E18">SUMIFS(CBAmount,CBDate,"&gt;="&amp;DATE(YEAR(E$4),MONTH(E$4),1),CBDate,"&lt;="&amp;EOMONTH(E$4, 0),CBAccount,$A18,CBType,"D")-SUMIFS(CBAmount,CBDate,"&gt;="&amp;DATE(YEAR(E$4),MONTH(E$4),1),CBDate,"&lt;="&amp;EOMONTH(E$4, 0),CBAccount,$A18,CBType,"W")</f>
        <v>0</v>
      </c>
      <c r="F18" s="47" cm="1">
        <f t="array" ref="F18">SUMIFS(CBAmount,CBDate,"&gt;="&amp;DATE(YEAR(F$4),MONTH(F$4),1),CBDate,"&lt;="&amp;EOMONTH(F$4, 0),CBAccount,$A18,CBType,"D")-SUMIFS(CBAmount,CBDate,"&gt;="&amp;DATE(YEAR(F$4),MONTH(F$4),1),CBDate,"&lt;="&amp;EOMONTH(F$4, 0),CBAccount,$A18,CBType,"W")</f>
        <v>0</v>
      </c>
      <c r="G18" s="47" cm="1">
        <f t="array" ref="G18">SUMIFS(CBAmount,CBDate,"&gt;="&amp;DATE(YEAR(G$4),MONTH(G$4),1),CBDate,"&lt;="&amp;EOMONTH(G$4, 0),CBAccount,$A18,CBType,"D")-SUMIFS(CBAmount,CBDate,"&gt;="&amp;DATE(YEAR(G$4),MONTH(G$4),1),CBDate,"&lt;="&amp;EOMONTH(G$4, 0),CBAccount,$A18,CBType,"W")</f>
        <v>0</v>
      </c>
      <c r="H18" s="47" cm="1">
        <f t="array" ref="H18">SUMIFS(CBAmount,CBDate,"&gt;="&amp;DATE(YEAR(H$4),MONTH(H$4),1),CBDate,"&lt;="&amp;EOMONTH(H$4, 0),CBAccount,$A18,CBType,"D")-SUMIFS(CBAmount,CBDate,"&gt;="&amp;DATE(YEAR(H$4),MONTH(H$4),1),CBDate,"&lt;="&amp;EOMONTH(H$4, 0),CBAccount,$A18,CBType,"W")</f>
        <v>0</v>
      </c>
      <c r="I18" s="47" cm="1">
        <f t="array" ref="I18">SUMIFS(CBAmount,CBDate,"&gt;="&amp;DATE(YEAR(I$4),MONTH(I$4),1),CBDate,"&lt;="&amp;EOMONTH(I$4, 0),CBAccount,$A18,CBType,"D")-SUMIFS(CBAmount,CBDate,"&gt;="&amp;DATE(YEAR(I$4),MONTH(I$4),1),CBDate,"&lt;="&amp;EOMONTH(I$4, 0),CBAccount,$A18,CBType,"W")</f>
        <v>0</v>
      </c>
      <c r="J18" s="47" cm="1">
        <f t="array" ref="J18">SUMIFS(CBAmount,CBDate,"&gt;="&amp;DATE(YEAR(J$4),MONTH(J$4),1),CBDate,"&lt;="&amp;EOMONTH(J$4, 0),CBAccount,$A18,CBType,"D")-SUMIFS(CBAmount,CBDate,"&gt;="&amp;DATE(YEAR(J$4),MONTH(J$4),1),CBDate,"&lt;="&amp;EOMONTH(J$4, 0),CBAccount,$A18,CBType,"W")</f>
        <v>0</v>
      </c>
      <c r="K18" s="47" cm="1">
        <f t="array" ref="K18">SUMIFS(CBAmount,CBDate,"&gt;="&amp;DATE(YEAR(K$4),MONTH(K$4),1),CBDate,"&lt;="&amp;EOMONTH(K$4, 0),CBAccount,$A18,CBType,"D")-SUMIFS(CBAmount,CBDate,"&gt;="&amp;DATE(YEAR(K$4),MONTH(K$4),1),CBDate,"&lt;="&amp;EOMONTH(K$4, 0),CBAccount,$A18,CBType,"W")</f>
        <v>0</v>
      </c>
      <c r="L18" s="47" cm="1">
        <f t="array" ref="L18">SUMIFS(CBAmount,CBDate,"&gt;="&amp;DATE(YEAR(L$4),MONTH(L$4),1),CBDate,"&lt;="&amp;EOMONTH(L$4, 0),CBAccount,$A18,CBType,"D")-SUMIFS(CBAmount,CBDate,"&gt;="&amp;DATE(YEAR(L$4),MONTH(L$4),1),CBDate,"&lt;="&amp;EOMONTH(L$4, 0),CBAccount,$A18,CBType,"W")</f>
        <v>0</v>
      </c>
      <c r="M18" s="47" cm="1">
        <f t="array" ref="M18">SUMIFS(CBAmount,CBDate,"&gt;="&amp;DATE(YEAR(M$4),MONTH(M$4),1),CBDate,"&lt;="&amp;EOMONTH(M$4, 0),CBAccount,$A18,CBType,"D")-SUMIFS(CBAmount,CBDate,"&gt;="&amp;DATE(YEAR(M$4),MONTH(M$4),1),CBDate,"&lt;="&amp;EOMONTH(M$4, 0),CBAccount,$A18,CBType,"W")</f>
        <v>0</v>
      </c>
      <c r="N18" s="47" cm="1">
        <f t="array" ref="N18">SUMIFS(CBAmount,CBDate,"&gt;="&amp;DATE(YEAR(N$4),MONTH(N$4),1),CBDate,"&lt;="&amp;EOMONTH(N$4, 0),CBAccount,$A18,CBType,"D")-SUMIFS(CBAmount,CBDate,"&gt;="&amp;DATE(YEAR(N$4),MONTH(N$4),1),CBDate,"&lt;="&amp;EOMONTH(N$4, 0),CBAccount,$A18,CBType,"W")</f>
        <v>0</v>
      </c>
      <c r="O18" s="47">
        <f t="shared" si="0"/>
        <v>0</v>
      </c>
    </row>
    <row r="19" spans="1:19" ht="15.95" customHeight="1" x14ac:dyDescent="0.2">
      <c r="A19" s="18" t="s">
        <v>45</v>
      </c>
      <c r="B19" s="18" t="s">
        <v>46</v>
      </c>
      <c r="C19" s="47" cm="1">
        <f t="array" ref="C19">SUMIFS(CBAmount,CBDate,"&gt;="&amp;DATE(YEAR(C$4),MONTH(C$4),1),CBDate,"&lt;="&amp;EOMONTH(C$4, 0),CBAccount,$A19,CBType,"D")-SUMIFS(CBAmount,CBDate,"&gt;="&amp;DATE(YEAR(C$4),MONTH(C$4),1),CBDate,"&lt;="&amp;EOMONTH(C$4, 0),CBAccount,$A19,CBType,"W")</f>
        <v>-8000</v>
      </c>
      <c r="D19" s="47" cm="1">
        <f t="array" ref="D19">SUMIFS(CBAmount,CBDate,"&gt;="&amp;DATE(YEAR(D$4),MONTH(D$4),1),CBDate,"&lt;="&amp;EOMONTH(D$4, 0),CBAccount,$A19,CBType,"D")-SUMIFS(CBAmount,CBDate,"&gt;="&amp;DATE(YEAR(D$4),MONTH(D$4),1),CBDate,"&lt;="&amp;EOMONTH(D$4, 0),CBAccount,$A19,CBType,"W")</f>
        <v>-13000</v>
      </c>
      <c r="E19" s="47" cm="1">
        <f t="array" ref="E19">SUMIFS(CBAmount,CBDate,"&gt;="&amp;DATE(YEAR(E$4),MONTH(E$4),1),CBDate,"&lt;="&amp;EOMONTH(E$4, 0),CBAccount,$A19,CBType,"D")-SUMIFS(CBAmount,CBDate,"&gt;="&amp;DATE(YEAR(E$4),MONTH(E$4),1),CBDate,"&lt;="&amp;EOMONTH(E$4, 0),CBAccount,$A19,CBType,"W")</f>
        <v>-13000</v>
      </c>
      <c r="F19" s="47" cm="1">
        <f t="array" ref="F19">SUMIFS(CBAmount,CBDate,"&gt;="&amp;DATE(YEAR(F$4),MONTH(F$4),1),CBDate,"&lt;="&amp;EOMONTH(F$4, 0),CBAccount,$A19,CBType,"D")-SUMIFS(CBAmount,CBDate,"&gt;="&amp;DATE(YEAR(F$4),MONTH(F$4),1),CBDate,"&lt;="&amp;EOMONTH(F$4, 0),CBAccount,$A19,CBType,"W")</f>
        <v>-13000</v>
      </c>
      <c r="G19" s="47" cm="1">
        <f t="array" ref="G19">SUMIFS(CBAmount,CBDate,"&gt;="&amp;DATE(YEAR(G$4),MONTH(G$4),1),CBDate,"&lt;="&amp;EOMONTH(G$4, 0),CBAccount,$A19,CBType,"D")-SUMIFS(CBAmount,CBDate,"&gt;="&amp;DATE(YEAR(G$4),MONTH(G$4),1),CBDate,"&lt;="&amp;EOMONTH(G$4, 0),CBAccount,$A19,CBType,"W")</f>
        <v>-13000</v>
      </c>
      <c r="H19" s="47" cm="1">
        <f t="array" ref="H19">SUMIFS(CBAmount,CBDate,"&gt;="&amp;DATE(YEAR(H$4),MONTH(H$4),1),CBDate,"&lt;="&amp;EOMONTH(H$4, 0),CBAccount,$A19,CBType,"D")-SUMIFS(CBAmount,CBDate,"&gt;="&amp;DATE(YEAR(H$4),MONTH(H$4),1),CBDate,"&lt;="&amp;EOMONTH(H$4, 0),CBAccount,$A19,CBType,"W")</f>
        <v>-13000</v>
      </c>
      <c r="I19" s="47" cm="1">
        <f t="array" ref="I19">SUMIFS(CBAmount,CBDate,"&gt;="&amp;DATE(YEAR(I$4),MONTH(I$4),1),CBDate,"&lt;="&amp;EOMONTH(I$4, 0),CBAccount,$A19,CBType,"D")-SUMIFS(CBAmount,CBDate,"&gt;="&amp;DATE(YEAR(I$4),MONTH(I$4),1),CBDate,"&lt;="&amp;EOMONTH(I$4, 0),CBAccount,$A19,CBType,"W")</f>
        <v>-13000</v>
      </c>
      <c r="J19" s="47" cm="1">
        <f t="array" ref="J19">SUMIFS(CBAmount,CBDate,"&gt;="&amp;DATE(YEAR(J$4),MONTH(J$4),1),CBDate,"&lt;="&amp;EOMONTH(J$4, 0),CBAccount,$A19,CBType,"D")-SUMIFS(CBAmount,CBDate,"&gt;="&amp;DATE(YEAR(J$4),MONTH(J$4),1),CBDate,"&lt;="&amp;EOMONTH(J$4, 0),CBAccount,$A19,CBType,"W")</f>
        <v>-13000</v>
      </c>
      <c r="K19" s="47" cm="1">
        <f t="array" ref="K19">SUMIFS(CBAmount,CBDate,"&gt;="&amp;DATE(YEAR(K$4),MONTH(K$4),1),CBDate,"&lt;="&amp;EOMONTH(K$4, 0),CBAccount,$A19,CBType,"D")-SUMIFS(CBAmount,CBDate,"&gt;="&amp;DATE(YEAR(K$4),MONTH(K$4),1),CBDate,"&lt;="&amp;EOMONTH(K$4, 0),CBAccount,$A19,CBType,"W")</f>
        <v>-13000</v>
      </c>
      <c r="L19" s="47" cm="1">
        <f t="array" ref="L19">SUMIFS(CBAmount,CBDate,"&gt;="&amp;DATE(YEAR(L$4),MONTH(L$4),1),CBDate,"&lt;="&amp;EOMONTH(L$4, 0),CBAccount,$A19,CBType,"D")-SUMIFS(CBAmount,CBDate,"&gt;="&amp;DATE(YEAR(L$4),MONTH(L$4),1),CBDate,"&lt;="&amp;EOMONTH(L$4, 0),CBAccount,$A19,CBType,"W")</f>
        <v>-13000</v>
      </c>
      <c r="M19" s="47" cm="1">
        <f t="array" ref="M19">SUMIFS(CBAmount,CBDate,"&gt;="&amp;DATE(YEAR(M$4),MONTH(M$4),1),CBDate,"&lt;="&amp;EOMONTH(M$4, 0),CBAccount,$A19,CBType,"D")-SUMIFS(CBAmount,CBDate,"&gt;="&amp;DATE(YEAR(M$4),MONTH(M$4),1),CBDate,"&lt;="&amp;EOMONTH(M$4, 0),CBAccount,$A19,CBType,"W")</f>
        <v>-13000</v>
      </c>
      <c r="N19" s="47" cm="1">
        <f t="array" ref="N19">SUMIFS(CBAmount,CBDate,"&gt;="&amp;DATE(YEAR(N$4),MONTH(N$4),1),CBDate,"&lt;="&amp;EOMONTH(N$4, 0),CBAccount,$A19,CBType,"D")-SUMIFS(CBAmount,CBDate,"&gt;="&amp;DATE(YEAR(N$4),MONTH(N$4),1),CBDate,"&lt;="&amp;EOMONTH(N$4, 0),CBAccount,$A19,CBType,"W")</f>
        <v>-8000</v>
      </c>
      <c r="O19" s="47">
        <f t="shared" si="0"/>
        <v>-146000</v>
      </c>
    </row>
    <row r="20" spans="1:19" ht="15.95" customHeight="1" x14ac:dyDescent="0.2">
      <c r="A20" s="18" t="s">
        <v>47</v>
      </c>
      <c r="B20" s="18" t="s">
        <v>48</v>
      </c>
      <c r="C20" s="47" cm="1">
        <f t="array" ref="C20">SUMIFS(CBAmount,CBDate,"&gt;="&amp;DATE(YEAR(C$4),MONTH(C$4),1),CBDate,"&lt;="&amp;EOMONTH(C$4, 0),CBAccount,$A20,CBType,"D")-SUMIFS(CBAmount,CBDate,"&gt;="&amp;DATE(YEAR(C$4),MONTH(C$4),1),CBDate,"&lt;="&amp;EOMONTH(C$4, 0),CBAccount,$A20,CBType,"W")</f>
        <v>0</v>
      </c>
      <c r="D20" s="47" cm="1">
        <f t="array" ref="D20">SUMIFS(CBAmount,CBDate,"&gt;="&amp;DATE(YEAR(D$4),MONTH(D$4),1),CBDate,"&lt;="&amp;EOMONTH(D$4, 0),CBAccount,$A20,CBType,"D")-SUMIFS(CBAmount,CBDate,"&gt;="&amp;DATE(YEAR(D$4),MONTH(D$4),1),CBDate,"&lt;="&amp;EOMONTH(D$4, 0),CBAccount,$A20,CBType,"W")</f>
        <v>0</v>
      </c>
      <c r="E20" s="47" cm="1">
        <f t="array" ref="E20">SUMIFS(CBAmount,CBDate,"&gt;="&amp;DATE(YEAR(E$4),MONTH(E$4),1),CBDate,"&lt;="&amp;EOMONTH(E$4, 0),CBAccount,$A20,CBType,"D")-SUMIFS(CBAmount,CBDate,"&gt;="&amp;DATE(YEAR(E$4),MONTH(E$4),1),CBDate,"&lt;="&amp;EOMONTH(E$4, 0),CBAccount,$A20,CBType,"W")</f>
        <v>0</v>
      </c>
      <c r="F20" s="47" cm="1">
        <f t="array" ref="F20">SUMIFS(CBAmount,CBDate,"&gt;="&amp;DATE(YEAR(F$4),MONTH(F$4),1),CBDate,"&lt;="&amp;EOMONTH(F$4, 0),CBAccount,$A20,CBType,"D")-SUMIFS(CBAmount,CBDate,"&gt;="&amp;DATE(YEAR(F$4),MONTH(F$4),1),CBDate,"&lt;="&amp;EOMONTH(F$4, 0),CBAccount,$A20,CBType,"W")</f>
        <v>0</v>
      </c>
      <c r="G20" s="47" cm="1">
        <f t="array" ref="G20">SUMIFS(CBAmount,CBDate,"&gt;="&amp;DATE(YEAR(G$4),MONTH(G$4),1),CBDate,"&lt;="&amp;EOMONTH(G$4, 0),CBAccount,$A20,CBType,"D")-SUMIFS(CBAmount,CBDate,"&gt;="&amp;DATE(YEAR(G$4),MONTH(G$4),1),CBDate,"&lt;="&amp;EOMONTH(G$4, 0),CBAccount,$A20,CBType,"W")</f>
        <v>0</v>
      </c>
      <c r="H20" s="47" cm="1">
        <f t="array" ref="H20">SUMIFS(CBAmount,CBDate,"&gt;="&amp;DATE(YEAR(H$4),MONTH(H$4),1),CBDate,"&lt;="&amp;EOMONTH(H$4, 0),CBAccount,$A20,CBType,"D")-SUMIFS(CBAmount,CBDate,"&gt;="&amp;DATE(YEAR(H$4),MONTH(H$4),1),CBDate,"&lt;="&amp;EOMONTH(H$4, 0),CBAccount,$A20,CBType,"W")</f>
        <v>0</v>
      </c>
      <c r="I20" s="47" cm="1">
        <f t="array" ref="I20">SUMIFS(CBAmount,CBDate,"&gt;="&amp;DATE(YEAR(I$4),MONTH(I$4),1),CBDate,"&lt;="&amp;EOMONTH(I$4, 0),CBAccount,$A20,CBType,"D")-SUMIFS(CBAmount,CBDate,"&gt;="&amp;DATE(YEAR(I$4),MONTH(I$4),1),CBDate,"&lt;="&amp;EOMONTH(I$4, 0),CBAccount,$A20,CBType,"W")</f>
        <v>0</v>
      </c>
      <c r="J20" s="47" cm="1">
        <f t="array" ref="J20">SUMIFS(CBAmount,CBDate,"&gt;="&amp;DATE(YEAR(J$4),MONTH(J$4),1),CBDate,"&lt;="&amp;EOMONTH(J$4, 0),CBAccount,$A20,CBType,"D")-SUMIFS(CBAmount,CBDate,"&gt;="&amp;DATE(YEAR(J$4),MONTH(J$4),1),CBDate,"&lt;="&amp;EOMONTH(J$4, 0),CBAccount,$A20,CBType,"W")</f>
        <v>0</v>
      </c>
      <c r="K20" s="47" cm="1">
        <f t="array" ref="K20">SUMIFS(CBAmount,CBDate,"&gt;="&amp;DATE(YEAR(K$4),MONTH(K$4),1),CBDate,"&lt;="&amp;EOMONTH(K$4, 0),CBAccount,$A20,CBType,"D")-SUMIFS(CBAmount,CBDate,"&gt;="&amp;DATE(YEAR(K$4),MONTH(K$4),1),CBDate,"&lt;="&amp;EOMONTH(K$4, 0),CBAccount,$A20,CBType,"W")</f>
        <v>0</v>
      </c>
      <c r="L20" s="47" cm="1">
        <f t="array" ref="L20">SUMIFS(CBAmount,CBDate,"&gt;="&amp;DATE(YEAR(L$4),MONTH(L$4),1),CBDate,"&lt;="&amp;EOMONTH(L$4, 0),CBAccount,$A20,CBType,"D")-SUMIFS(CBAmount,CBDate,"&gt;="&amp;DATE(YEAR(L$4),MONTH(L$4),1),CBDate,"&lt;="&amp;EOMONTH(L$4, 0),CBAccount,$A20,CBType,"W")</f>
        <v>0</v>
      </c>
      <c r="M20" s="47" cm="1">
        <f t="array" ref="M20">SUMIFS(CBAmount,CBDate,"&gt;="&amp;DATE(YEAR(M$4),MONTH(M$4),1),CBDate,"&lt;="&amp;EOMONTH(M$4, 0),CBAccount,$A20,CBType,"D")-SUMIFS(CBAmount,CBDate,"&gt;="&amp;DATE(YEAR(M$4),MONTH(M$4),1),CBDate,"&lt;="&amp;EOMONTH(M$4, 0),CBAccount,$A20,CBType,"W")</f>
        <v>0</v>
      </c>
      <c r="N20" s="47" cm="1">
        <f t="array" ref="N20">SUMIFS(CBAmount,CBDate,"&gt;="&amp;DATE(YEAR(N$4),MONTH(N$4),1),CBDate,"&lt;="&amp;EOMONTH(N$4, 0),CBAccount,$A20,CBType,"D")-SUMIFS(CBAmount,CBDate,"&gt;="&amp;DATE(YEAR(N$4),MONTH(N$4),1),CBDate,"&lt;="&amp;EOMONTH(N$4, 0),CBAccount,$A20,CBType,"W")</f>
        <v>0</v>
      </c>
      <c r="O20" s="47">
        <f t="shared" si="0"/>
        <v>0</v>
      </c>
    </row>
    <row r="21" spans="1:19" ht="15.95" customHeight="1" x14ac:dyDescent="0.2">
      <c r="A21" s="18" t="s">
        <v>49</v>
      </c>
      <c r="B21" s="18" t="s">
        <v>50</v>
      </c>
      <c r="C21" s="47" cm="1">
        <f t="array" ref="C21">SUMIFS(CBAmount,CBDate,"&gt;="&amp;DATE(YEAR(C$4),MONTH(C$4),1),CBDate,"&lt;="&amp;EOMONTH(C$4, 0),CBAccount,$A21,CBType,"D")-SUMIFS(CBAmount,CBDate,"&gt;="&amp;DATE(YEAR(C$4),MONTH(C$4),1),CBDate,"&lt;="&amp;EOMONTH(C$4, 0),CBAccount,$A21,CBType,"W")</f>
        <v>0</v>
      </c>
      <c r="D21" s="47" cm="1">
        <f t="array" ref="D21">SUMIFS(CBAmount,CBDate,"&gt;="&amp;DATE(YEAR(D$4),MONTH(D$4),1),CBDate,"&lt;="&amp;EOMONTH(D$4, 0),CBAccount,$A21,CBType,"D")-SUMIFS(CBAmount,CBDate,"&gt;="&amp;DATE(YEAR(D$4),MONTH(D$4),1),CBDate,"&lt;="&amp;EOMONTH(D$4, 0),CBAccount,$A21,CBType,"W")</f>
        <v>0</v>
      </c>
      <c r="E21" s="47" cm="1">
        <f t="array" ref="E21">SUMIFS(CBAmount,CBDate,"&gt;="&amp;DATE(YEAR(E$4),MONTH(E$4),1),CBDate,"&lt;="&amp;EOMONTH(E$4, 0),CBAccount,$A21,CBType,"D")-SUMIFS(CBAmount,CBDate,"&gt;="&amp;DATE(YEAR(E$4),MONTH(E$4),1),CBDate,"&lt;="&amp;EOMONTH(E$4, 0),CBAccount,$A21,CBType,"W")</f>
        <v>-1367.9999999999998</v>
      </c>
      <c r="F21" s="47" cm="1">
        <f t="array" ref="F21">SUMIFS(CBAmount,CBDate,"&gt;="&amp;DATE(YEAR(F$4),MONTH(F$4),1),CBDate,"&lt;="&amp;EOMONTH(F$4, 0),CBAccount,$A21,CBType,"D")-SUMIFS(CBAmount,CBDate,"&gt;="&amp;DATE(YEAR(F$4),MONTH(F$4),1),CBDate,"&lt;="&amp;EOMONTH(F$4, 0),CBAccount,$A21,CBType,"W")</f>
        <v>0</v>
      </c>
      <c r="G21" s="47" cm="1">
        <f t="array" ref="G21">SUMIFS(CBAmount,CBDate,"&gt;="&amp;DATE(YEAR(G$4),MONTH(G$4),1),CBDate,"&lt;="&amp;EOMONTH(G$4, 0),CBAccount,$A21,CBType,"D")-SUMIFS(CBAmount,CBDate,"&gt;="&amp;DATE(YEAR(G$4),MONTH(G$4),1),CBDate,"&lt;="&amp;EOMONTH(G$4, 0),CBAccount,$A21,CBType,"W")</f>
        <v>0</v>
      </c>
      <c r="H21" s="47" cm="1">
        <f t="array" ref="H21">SUMIFS(CBAmount,CBDate,"&gt;="&amp;DATE(YEAR(H$4),MONTH(H$4),1),CBDate,"&lt;="&amp;EOMONTH(H$4, 0),CBAccount,$A21,CBType,"D")-SUMIFS(CBAmount,CBDate,"&gt;="&amp;DATE(YEAR(H$4),MONTH(H$4),1),CBDate,"&lt;="&amp;EOMONTH(H$4, 0),CBAccount,$A21,CBType,"W")</f>
        <v>0</v>
      </c>
      <c r="I21" s="47" cm="1">
        <f t="array" ref="I21">SUMIFS(CBAmount,CBDate,"&gt;="&amp;DATE(YEAR(I$4),MONTH(I$4),1),CBDate,"&lt;="&amp;EOMONTH(I$4, 0),CBAccount,$A21,CBType,"D")-SUMIFS(CBAmount,CBDate,"&gt;="&amp;DATE(YEAR(I$4),MONTH(I$4),1),CBDate,"&lt;="&amp;EOMONTH(I$4, 0),CBAccount,$A21,CBType,"W")</f>
        <v>0</v>
      </c>
      <c r="J21" s="47" cm="1">
        <f t="array" ref="J21">SUMIFS(CBAmount,CBDate,"&gt;="&amp;DATE(YEAR(J$4),MONTH(J$4),1),CBDate,"&lt;="&amp;EOMONTH(J$4, 0),CBAccount,$A21,CBType,"D")-SUMIFS(CBAmount,CBDate,"&gt;="&amp;DATE(YEAR(J$4),MONTH(J$4),1),CBDate,"&lt;="&amp;EOMONTH(J$4, 0),CBAccount,$A21,CBType,"W")</f>
        <v>-516.70499999999993</v>
      </c>
      <c r="K21" s="47" cm="1">
        <f t="array" ref="K21">SUMIFS(CBAmount,CBDate,"&gt;="&amp;DATE(YEAR(K$4),MONTH(K$4),1),CBDate,"&lt;="&amp;EOMONTH(K$4, 0),CBAccount,$A21,CBType,"D")-SUMIFS(CBAmount,CBDate,"&gt;="&amp;DATE(YEAR(K$4),MONTH(K$4),1),CBDate,"&lt;="&amp;EOMONTH(K$4, 0),CBAccount,$A21,CBType,"W")</f>
        <v>0</v>
      </c>
      <c r="L21" s="47" cm="1">
        <f t="array" ref="L21">SUMIFS(CBAmount,CBDate,"&gt;="&amp;DATE(YEAR(L$4),MONTH(L$4),1),CBDate,"&lt;="&amp;EOMONTH(L$4, 0),CBAccount,$A21,CBType,"D")-SUMIFS(CBAmount,CBDate,"&gt;="&amp;DATE(YEAR(L$4),MONTH(L$4),1),CBDate,"&lt;="&amp;EOMONTH(L$4, 0),CBAccount,$A21,CBType,"W")</f>
        <v>0</v>
      </c>
      <c r="M21" s="47" cm="1">
        <f t="array" ref="M21">SUMIFS(CBAmount,CBDate,"&gt;="&amp;DATE(YEAR(M$4),MONTH(M$4),1),CBDate,"&lt;="&amp;EOMONTH(M$4, 0),CBAccount,$A21,CBType,"D")-SUMIFS(CBAmount,CBDate,"&gt;="&amp;DATE(YEAR(M$4),MONTH(M$4),1),CBDate,"&lt;="&amp;EOMONTH(M$4, 0),CBAccount,$A21,CBType,"W")</f>
        <v>0</v>
      </c>
      <c r="N21" s="47" cm="1">
        <f t="array" ref="N21">SUMIFS(CBAmount,CBDate,"&gt;="&amp;DATE(YEAR(N$4),MONTH(N$4),1),CBDate,"&lt;="&amp;EOMONTH(N$4, 0),CBAccount,$A21,CBType,"D")-SUMIFS(CBAmount,CBDate,"&gt;="&amp;DATE(YEAR(N$4),MONTH(N$4),1),CBDate,"&lt;="&amp;EOMONTH(N$4, 0),CBAccount,$A21,CBType,"W")</f>
        <v>0</v>
      </c>
      <c r="O21" s="47">
        <f t="shared" si="0"/>
        <v>-1884.7049999999997</v>
      </c>
    </row>
    <row r="22" spans="1:19" ht="15.95" customHeight="1" x14ac:dyDescent="0.2">
      <c r="A22" s="18" t="s">
        <v>51</v>
      </c>
      <c r="B22" s="18" t="s">
        <v>52</v>
      </c>
      <c r="C22" s="47" cm="1">
        <f t="array" ref="C22">SUMIFS(CBAmount,CBDate,"&gt;="&amp;DATE(YEAR(C$4),MONTH(C$4),1),CBDate,"&lt;="&amp;EOMONTH(C$4, 0),CBAccount,$A22,CBType,"D")-SUMIFS(CBAmount,CBDate,"&gt;="&amp;DATE(YEAR(C$4),MONTH(C$4),1),CBDate,"&lt;="&amp;EOMONTH(C$4, 0),CBAccount,$A22,CBType,"W")</f>
        <v>0</v>
      </c>
      <c r="D22" s="47" cm="1">
        <f t="array" ref="D22">SUMIFS(CBAmount,CBDate,"&gt;="&amp;DATE(YEAR(D$4),MONTH(D$4),1),CBDate,"&lt;="&amp;EOMONTH(D$4, 0),CBAccount,$A22,CBType,"D")-SUMIFS(CBAmount,CBDate,"&gt;="&amp;DATE(YEAR(D$4),MONTH(D$4),1),CBDate,"&lt;="&amp;EOMONTH(D$4, 0),CBAccount,$A22,CBType,"W")</f>
        <v>-330.59999999999997</v>
      </c>
      <c r="E22" s="47" cm="1">
        <f t="array" ref="E22">SUMIFS(CBAmount,CBDate,"&gt;="&amp;DATE(YEAR(E$4),MONTH(E$4),1),CBDate,"&lt;="&amp;EOMONTH(E$4, 0),CBAccount,$A22,CBType,"D")-SUMIFS(CBAmount,CBDate,"&gt;="&amp;DATE(YEAR(E$4),MONTH(E$4),1),CBDate,"&lt;="&amp;EOMONTH(E$4, 0),CBAccount,$A22,CBType,"W")</f>
        <v>0</v>
      </c>
      <c r="F22" s="47" cm="1">
        <f t="array" ref="F22">SUMIFS(CBAmount,CBDate,"&gt;="&amp;DATE(YEAR(F$4),MONTH(F$4),1),CBDate,"&lt;="&amp;EOMONTH(F$4, 0),CBAccount,$A22,CBType,"D")-SUMIFS(CBAmount,CBDate,"&gt;="&amp;DATE(YEAR(F$4),MONTH(F$4),1),CBDate,"&lt;="&amp;EOMONTH(F$4, 0),CBAccount,$A22,CBType,"W")</f>
        <v>-330.59999999999997</v>
      </c>
      <c r="G22" s="47" cm="1">
        <f t="array" ref="G22">SUMIFS(CBAmount,CBDate,"&gt;="&amp;DATE(YEAR(G$4),MONTH(G$4),1),CBDate,"&lt;="&amp;EOMONTH(G$4, 0),CBAccount,$A22,CBType,"D")-SUMIFS(CBAmount,CBDate,"&gt;="&amp;DATE(YEAR(G$4),MONTH(G$4),1),CBDate,"&lt;="&amp;EOMONTH(G$4, 0),CBAccount,$A22,CBType,"W")</f>
        <v>-204.05999999999997</v>
      </c>
      <c r="H22" s="47" cm="1">
        <f t="array" ref="H22">SUMIFS(CBAmount,CBDate,"&gt;="&amp;DATE(YEAR(H$4),MONTH(H$4),1),CBDate,"&lt;="&amp;EOMONTH(H$4, 0),CBAccount,$A22,CBType,"D")-SUMIFS(CBAmount,CBDate,"&gt;="&amp;DATE(YEAR(H$4),MONTH(H$4),1),CBDate,"&lt;="&amp;EOMONTH(H$4, 0),CBAccount,$A22,CBType,"W")</f>
        <v>0</v>
      </c>
      <c r="I22" s="47" cm="1">
        <f t="array" ref="I22">SUMIFS(CBAmount,CBDate,"&gt;="&amp;DATE(YEAR(I$4),MONTH(I$4),1),CBDate,"&lt;="&amp;EOMONTH(I$4, 0),CBAccount,$A22,CBType,"D")-SUMIFS(CBAmount,CBDate,"&gt;="&amp;DATE(YEAR(I$4),MONTH(I$4),1),CBDate,"&lt;="&amp;EOMONTH(I$4, 0),CBAccount,$A22,CBType,"W")</f>
        <v>-408.11999999999995</v>
      </c>
      <c r="J22" s="47" cm="1">
        <f t="array" ref="J22">SUMIFS(CBAmount,CBDate,"&gt;="&amp;DATE(YEAR(J$4),MONTH(J$4),1),CBDate,"&lt;="&amp;EOMONTH(J$4, 0),CBAccount,$A22,CBType,"D")-SUMIFS(CBAmount,CBDate,"&gt;="&amp;DATE(YEAR(J$4),MONTH(J$4),1),CBDate,"&lt;="&amp;EOMONTH(J$4, 0),CBAccount,$A22,CBType,"W")</f>
        <v>0</v>
      </c>
      <c r="K22" s="47" cm="1">
        <f t="array" ref="K22">SUMIFS(CBAmount,CBDate,"&gt;="&amp;DATE(YEAR(K$4),MONTH(K$4),1),CBDate,"&lt;="&amp;EOMONTH(K$4, 0),CBAccount,$A22,CBType,"D")-SUMIFS(CBAmount,CBDate,"&gt;="&amp;DATE(YEAR(K$4),MONTH(K$4),1),CBDate,"&lt;="&amp;EOMONTH(K$4, 0),CBAccount,$A22,CBType,"W")</f>
        <v>-408.11999999999995</v>
      </c>
      <c r="L22" s="47" cm="1">
        <f t="array" ref="L22">SUMIFS(CBAmount,CBDate,"&gt;="&amp;DATE(YEAR(L$4),MONTH(L$4),1),CBDate,"&lt;="&amp;EOMONTH(L$4, 0),CBAccount,$A22,CBType,"D")-SUMIFS(CBAmount,CBDate,"&gt;="&amp;DATE(YEAR(L$4),MONTH(L$4),1),CBDate,"&lt;="&amp;EOMONTH(L$4, 0),CBAccount,$A22,CBType,"W")</f>
        <v>-204.05999999999997</v>
      </c>
      <c r="M22" s="47" cm="1">
        <f t="array" ref="M22">SUMIFS(CBAmount,CBDate,"&gt;="&amp;DATE(YEAR(M$4),MONTH(M$4),1),CBDate,"&lt;="&amp;EOMONTH(M$4, 0),CBAccount,$A22,CBType,"D")-SUMIFS(CBAmount,CBDate,"&gt;="&amp;DATE(YEAR(M$4),MONTH(M$4),1),CBDate,"&lt;="&amp;EOMONTH(M$4, 0),CBAccount,$A22,CBType,"W")</f>
        <v>-351.11999999999995</v>
      </c>
      <c r="N22" s="47" cm="1">
        <f t="array" ref="N22">SUMIFS(CBAmount,CBDate,"&gt;="&amp;DATE(YEAR(N$4),MONTH(N$4),1),CBDate,"&lt;="&amp;EOMONTH(N$4, 0),CBAccount,$A22,CBType,"D")-SUMIFS(CBAmount,CBDate,"&gt;="&amp;DATE(YEAR(N$4),MONTH(N$4),1),CBDate,"&lt;="&amp;EOMONTH(N$4, 0),CBAccount,$A22,CBType,"W")</f>
        <v>-330.59999999999997</v>
      </c>
      <c r="O22" s="47">
        <f t="shared" si="0"/>
        <v>-2567.2799999999997</v>
      </c>
    </row>
    <row r="23" spans="1:19" ht="15.95" customHeight="1" x14ac:dyDescent="0.2">
      <c r="A23" s="18" t="s">
        <v>53</v>
      </c>
      <c r="B23" s="18" t="s">
        <v>54</v>
      </c>
      <c r="C23" s="47" cm="1">
        <f t="array" ref="C23">SUMIFS(CBAmount,CBDate,"&gt;="&amp;DATE(YEAR(C$4),MONTH(C$4),1),CBDate,"&lt;="&amp;EOMONTH(C$4, 0),CBAccount,$A23,CBType,"D")-SUMIFS(CBAmount,CBDate,"&gt;="&amp;DATE(YEAR(C$4),MONTH(C$4),1),CBDate,"&lt;="&amp;EOMONTH(C$4, 0),CBAccount,$A23,CBType,"W")</f>
        <v>0</v>
      </c>
      <c r="D23" s="47" cm="1">
        <f t="array" ref="D23">SUMIFS(CBAmount,CBDate,"&gt;="&amp;DATE(YEAR(D$4),MONTH(D$4),1),CBDate,"&lt;="&amp;EOMONTH(D$4, 0),CBAccount,$A23,CBType,"D")-SUMIFS(CBAmount,CBDate,"&gt;="&amp;DATE(YEAR(D$4),MONTH(D$4),1),CBDate,"&lt;="&amp;EOMONTH(D$4, 0),CBAccount,$A23,CBType,"W")</f>
        <v>0</v>
      </c>
      <c r="E23" s="47" cm="1">
        <f t="array" ref="E23">SUMIFS(CBAmount,CBDate,"&gt;="&amp;DATE(YEAR(E$4),MONTH(E$4),1),CBDate,"&lt;="&amp;EOMONTH(E$4, 0),CBAccount,$A23,CBType,"D")-SUMIFS(CBAmount,CBDate,"&gt;="&amp;DATE(YEAR(E$4),MONTH(E$4),1),CBDate,"&lt;="&amp;EOMONTH(E$4, 0),CBAccount,$A23,CBType,"W")</f>
        <v>0</v>
      </c>
      <c r="F23" s="47" cm="1">
        <f t="array" ref="F23">SUMIFS(CBAmount,CBDate,"&gt;="&amp;DATE(YEAR(F$4),MONTH(F$4),1),CBDate,"&lt;="&amp;EOMONTH(F$4, 0),CBAccount,$A23,CBType,"D")-SUMIFS(CBAmount,CBDate,"&gt;="&amp;DATE(YEAR(F$4),MONTH(F$4),1),CBDate,"&lt;="&amp;EOMONTH(F$4, 0),CBAccount,$A23,CBType,"W")</f>
        <v>0</v>
      </c>
      <c r="G23" s="47" cm="1">
        <f t="array" ref="G23">SUMIFS(CBAmount,CBDate,"&gt;="&amp;DATE(YEAR(G$4),MONTH(G$4),1),CBDate,"&lt;="&amp;EOMONTH(G$4, 0),CBAccount,$A23,CBType,"D")-SUMIFS(CBAmount,CBDate,"&gt;="&amp;DATE(YEAR(G$4),MONTH(G$4),1),CBDate,"&lt;="&amp;EOMONTH(G$4, 0),CBAccount,$A23,CBType,"W")</f>
        <v>0</v>
      </c>
      <c r="H23" s="47" cm="1">
        <f t="array" ref="H23">SUMIFS(CBAmount,CBDate,"&gt;="&amp;DATE(YEAR(H$4),MONTH(H$4),1),CBDate,"&lt;="&amp;EOMONTH(H$4, 0),CBAccount,$A23,CBType,"D")-SUMIFS(CBAmount,CBDate,"&gt;="&amp;DATE(YEAR(H$4),MONTH(H$4),1),CBDate,"&lt;="&amp;EOMONTH(H$4, 0),CBAccount,$A23,CBType,"W")</f>
        <v>0</v>
      </c>
      <c r="I23" s="47" cm="1">
        <f t="array" ref="I23">SUMIFS(CBAmount,CBDate,"&gt;="&amp;DATE(YEAR(I$4),MONTH(I$4),1),CBDate,"&lt;="&amp;EOMONTH(I$4, 0),CBAccount,$A23,CBType,"D")-SUMIFS(CBAmount,CBDate,"&gt;="&amp;DATE(YEAR(I$4),MONTH(I$4),1),CBDate,"&lt;="&amp;EOMONTH(I$4, 0),CBAccount,$A23,CBType,"W")</f>
        <v>0</v>
      </c>
      <c r="J23" s="47" cm="1">
        <f t="array" ref="J23">SUMIFS(CBAmount,CBDate,"&gt;="&amp;DATE(YEAR(J$4),MONTH(J$4),1),CBDate,"&lt;="&amp;EOMONTH(J$4, 0),CBAccount,$A23,CBType,"D")-SUMIFS(CBAmount,CBDate,"&gt;="&amp;DATE(YEAR(J$4),MONTH(J$4),1),CBDate,"&lt;="&amp;EOMONTH(J$4, 0),CBAccount,$A23,CBType,"W")</f>
        <v>-769.49999999999989</v>
      </c>
      <c r="K23" s="47" cm="1">
        <f t="array" ref="K23">SUMIFS(CBAmount,CBDate,"&gt;="&amp;DATE(YEAR(K$4),MONTH(K$4),1),CBDate,"&lt;="&amp;EOMONTH(K$4, 0),CBAccount,$A23,CBType,"D")-SUMIFS(CBAmount,CBDate,"&gt;="&amp;DATE(YEAR(K$4),MONTH(K$4),1),CBDate,"&lt;="&amp;EOMONTH(K$4, 0),CBAccount,$A23,CBType,"W")</f>
        <v>0</v>
      </c>
      <c r="L23" s="47" cm="1">
        <f t="array" ref="L23">SUMIFS(CBAmount,CBDate,"&gt;="&amp;DATE(YEAR(L$4),MONTH(L$4),1),CBDate,"&lt;="&amp;EOMONTH(L$4, 0),CBAccount,$A23,CBType,"D")-SUMIFS(CBAmount,CBDate,"&gt;="&amp;DATE(YEAR(L$4),MONTH(L$4),1),CBDate,"&lt;="&amp;EOMONTH(L$4, 0),CBAccount,$A23,CBType,"W")</f>
        <v>0</v>
      </c>
      <c r="M23" s="47" cm="1">
        <f t="array" ref="M23">SUMIFS(CBAmount,CBDate,"&gt;="&amp;DATE(YEAR(M$4),MONTH(M$4),1),CBDate,"&lt;="&amp;EOMONTH(M$4, 0),CBAccount,$A23,CBType,"D")-SUMIFS(CBAmount,CBDate,"&gt;="&amp;DATE(YEAR(M$4),MONTH(M$4),1),CBDate,"&lt;="&amp;EOMONTH(M$4, 0),CBAccount,$A23,CBType,"W")</f>
        <v>0</v>
      </c>
      <c r="N23" s="47" cm="1">
        <f t="array" ref="N23">SUMIFS(CBAmount,CBDate,"&gt;="&amp;DATE(YEAR(N$4),MONTH(N$4),1),CBDate,"&lt;="&amp;EOMONTH(N$4, 0),CBAccount,$A23,CBType,"D")-SUMIFS(CBAmount,CBDate,"&gt;="&amp;DATE(YEAR(N$4),MONTH(N$4),1),CBDate,"&lt;="&amp;EOMONTH(N$4, 0),CBAccount,$A23,CBType,"W")</f>
        <v>0</v>
      </c>
      <c r="O23" s="47">
        <f t="shared" si="0"/>
        <v>-769.49999999999989</v>
      </c>
    </row>
    <row r="24" spans="1:19" ht="15.95" customHeight="1" x14ac:dyDescent="0.2">
      <c r="A24" s="18" t="s">
        <v>55</v>
      </c>
      <c r="B24" s="18" t="s">
        <v>56</v>
      </c>
      <c r="C24" s="47" cm="1">
        <f t="array" ref="C24">SUMIFS(CBAmount,CBDate,"&gt;="&amp;DATE(YEAR(C$4),MONTH(C$4),1),CBDate,"&lt;="&amp;EOMONTH(C$4, 0),CBAccount,$A24,CBType,"D")-SUMIFS(CBAmount,CBDate,"&gt;="&amp;DATE(YEAR(C$4),MONTH(C$4),1),CBDate,"&lt;="&amp;EOMONTH(C$4, 0),CBAccount,$A24,CBType,"W")</f>
        <v>0</v>
      </c>
      <c r="D24" s="47" cm="1">
        <f t="array" ref="D24">SUMIFS(CBAmount,CBDate,"&gt;="&amp;DATE(YEAR(D$4),MONTH(D$4),1),CBDate,"&lt;="&amp;EOMONTH(D$4, 0),CBAccount,$A24,CBType,"D")-SUMIFS(CBAmount,CBDate,"&gt;="&amp;DATE(YEAR(D$4),MONTH(D$4),1),CBDate,"&lt;="&amp;EOMONTH(D$4, 0),CBAccount,$A24,CBType,"W")</f>
        <v>-641.81999999999994</v>
      </c>
      <c r="E24" s="47" cm="1">
        <f t="array" ref="E24">SUMIFS(CBAmount,CBDate,"&gt;="&amp;DATE(YEAR(E$4),MONTH(E$4),1),CBDate,"&lt;="&amp;EOMONTH(E$4, 0),CBAccount,$A24,CBType,"D")-SUMIFS(CBAmount,CBDate,"&gt;="&amp;DATE(YEAR(E$4),MONTH(E$4),1),CBDate,"&lt;="&amp;EOMONTH(E$4, 0),CBAccount,$A24,CBType,"W")</f>
        <v>0</v>
      </c>
      <c r="F24" s="47" cm="1">
        <f t="array" ref="F24">SUMIFS(CBAmount,CBDate,"&gt;="&amp;DATE(YEAR(F$4),MONTH(F$4),1),CBDate,"&lt;="&amp;EOMONTH(F$4, 0),CBAccount,$A24,CBType,"D")-SUMIFS(CBAmount,CBDate,"&gt;="&amp;DATE(YEAR(F$4),MONTH(F$4),1),CBDate,"&lt;="&amp;EOMONTH(F$4, 0),CBAccount,$A24,CBType,"W")</f>
        <v>-229.14</v>
      </c>
      <c r="G24" s="47" cm="1">
        <f t="array" ref="G24">SUMIFS(CBAmount,CBDate,"&gt;="&amp;DATE(YEAR(G$4),MONTH(G$4),1),CBDate,"&lt;="&amp;EOMONTH(G$4, 0),CBAccount,$A24,CBType,"D")-SUMIFS(CBAmount,CBDate,"&gt;="&amp;DATE(YEAR(G$4),MONTH(G$4),1),CBDate,"&lt;="&amp;EOMONTH(G$4, 0),CBAccount,$A24,CBType,"W")</f>
        <v>-202.92</v>
      </c>
      <c r="H24" s="47" cm="1">
        <f t="array" ref="H24">SUMIFS(CBAmount,CBDate,"&gt;="&amp;DATE(YEAR(H$4),MONTH(H$4),1),CBDate,"&lt;="&amp;EOMONTH(H$4, 0),CBAccount,$A24,CBType,"D")-SUMIFS(CBAmount,CBDate,"&gt;="&amp;DATE(YEAR(H$4),MONTH(H$4),1),CBDate,"&lt;="&amp;EOMONTH(H$4, 0),CBAccount,$A24,CBType,"W")</f>
        <v>0</v>
      </c>
      <c r="I24" s="47" cm="1">
        <f t="array" ref="I24">SUMIFS(CBAmount,CBDate,"&gt;="&amp;DATE(YEAR(I$4),MONTH(I$4),1),CBDate,"&lt;="&amp;EOMONTH(I$4, 0),CBAccount,$A24,CBType,"D")-SUMIFS(CBAmount,CBDate,"&gt;="&amp;DATE(YEAR(I$4),MONTH(I$4),1),CBDate,"&lt;="&amp;EOMONTH(I$4, 0),CBAccount,$A24,CBType,"W")</f>
        <v>-3419.9999999999995</v>
      </c>
      <c r="J24" s="47" cm="1">
        <f t="array" ref="J24">SUMIFS(CBAmount,CBDate,"&gt;="&amp;DATE(YEAR(J$4),MONTH(J$4),1),CBDate,"&lt;="&amp;EOMONTH(J$4, 0),CBAccount,$A24,CBType,"D")-SUMIFS(CBAmount,CBDate,"&gt;="&amp;DATE(YEAR(J$4),MONTH(J$4),1),CBDate,"&lt;="&amp;EOMONTH(J$4, 0),CBAccount,$A24,CBType,"W")</f>
        <v>0</v>
      </c>
      <c r="K24" s="47" cm="1">
        <f t="array" ref="K24">SUMIFS(CBAmount,CBDate,"&gt;="&amp;DATE(YEAR(K$4),MONTH(K$4),1),CBDate,"&lt;="&amp;EOMONTH(K$4, 0),CBAccount,$A24,CBType,"D")-SUMIFS(CBAmount,CBDate,"&gt;="&amp;DATE(YEAR(K$4),MONTH(K$4),1),CBDate,"&lt;="&amp;EOMONTH(K$4, 0),CBAccount,$A24,CBType,"W")</f>
        <v>-227.99999999999997</v>
      </c>
      <c r="L24" s="47" cm="1">
        <f t="array" ref="L24">SUMIFS(CBAmount,CBDate,"&gt;="&amp;DATE(YEAR(L$4),MONTH(L$4),1),CBDate,"&lt;="&amp;EOMONTH(L$4, 0),CBAccount,$A24,CBType,"D")-SUMIFS(CBAmount,CBDate,"&gt;="&amp;DATE(YEAR(L$4),MONTH(L$4),1),CBDate,"&lt;="&amp;EOMONTH(L$4, 0),CBAccount,$A24,CBType,"W")</f>
        <v>-1273.3799999999999</v>
      </c>
      <c r="M24" s="47" cm="1">
        <f t="array" ref="M24">SUMIFS(CBAmount,CBDate,"&gt;="&amp;DATE(YEAR(M$4),MONTH(M$4),1),CBDate,"&lt;="&amp;EOMONTH(M$4, 0),CBAccount,$A24,CBType,"D")-SUMIFS(CBAmount,CBDate,"&gt;="&amp;DATE(YEAR(M$4),MONTH(M$4),1),CBDate,"&lt;="&amp;EOMONTH(M$4, 0),CBAccount,$A24,CBType,"W")</f>
        <v>0</v>
      </c>
      <c r="N24" s="47" cm="1">
        <f t="array" ref="N24">SUMIFS(CBAmount,CBDate,"&gt;="&amp;DATE(YEAR(N$4),MONTH(N$4),1),CBDate,"&lt;="&amp;EOMONTH(N$4, 0),CBAccount,$A24,CBType,"D")-SUMIFS(CBAmount,CBDate,"&gt;="&amp;DATE(YEAR(N$4),MONTH(N$4),1),CBDate,"&lt;="&amp;EOMONTH(N$4, 0),CBAccount,$A24,CBType,"W")</f>
        <v>0</v>
      </c>
      <c r="O24" s="47">
        <f t="shared" si="0"/>
        <v>-5995.2599999999993</v>
      </c>
    </row>
    <row r="25" spans="1:19" ht="15.95" customHeight="1" x14ac:dyDescent="0.2">
      <c r="A25" s="18" t="s">
        <v>57</v>
      </c>
      <c r="B25" s="18" t="s">
        <v>58</v>
      </c>
      <c r="C25" s="47" cm="1">
        <f t="array" ref="C25">SUMIFS(CBAmount,CBDate,"&gt;="&amp;DATE(YEAR(C$4),MONTH(C$4),1),CBDate,"&lt;="&amp;EOMONTH(C$4, 0),CBAccount,$A25,CBType,"D")-SUMIFS(CBAmount,CBDate,"&gt;="&amp;DATE(YEAR(C$4),MONTH(C$4),1),CBDate,"&lt;="&amp;EOMONTH(C$4, 0),CBAccount,$A25,CBType,"W")</f>
        <v>0</v>
      </c>
      <c r="D25" s="47" cm="1">
        <f t="array" ref="D25">SUMIFS(CBAmount,CBDate,"&gt;="&amp;DATE(YEAR(D$4),MONTH(D$4),1),CBDate,"&lt;="&amp;EOMONTH(D$4, 0),CBAccount,$A25,CBType,"D")-SUMIFS(CBAmount,CBDate,"&gt;="&amp;DATE(YEAR(D$4),MONTH(D$4),1),CBDate,"&lt;="&amp;EOMONTH(D$4, 0),CBAccount,$A25,CBType,"W")</f>
        <v>0</v>
      </c>
      <c r="E25" s="47" cm="1">
        <f t="array" ref="E25">SUMIFS(CBAmount,CBDate,"&gt;="&amp;DATE(YEAR(E$4),MONTH(E$4),1),CBDate,"&lt;="&amp;EOMONTH(E$4, 0),CBAccount,$A25,CBType,"D")-SUMIFS(CBAmount,CBDate,"&gt;="&amp;DATE(YEAR(E$4),MONTH(E$4),1),CBDate,"&lt;="&amp;EOMONTH(E$4, 0),CBAccount,$A25,CBType,"W")</f>
        <v>0</v>
      </c>
      <c r="F25" s="47" cm="1">
        <f t="array" ref="F25">SUMIFS(CBAmount,CBDate,"&gt;="&amp;DATE(YEAR(F$4),MONTH(F$4),1),CBDate,"&lt;="&amp;EOMONTH(F$4, 0),CBAccount,$A25,CBType,"D")-SUMIFS(CBAmount,CBDate,"&gt;="&amp;DATE(YEAR(F$4),MONTH(F$4),1),CBDate,"&lt;="&amp;EOMONTH(F$4, 0),CBAccount,$A25,CBType,"W")</f>
        <v>0</v>
      </c>
      <c r="G25" s="47" cm="1">
        <f t="array" ref="G25">SUMIFS(CBAmount,CBDate,"&gt;="&amp;DATE(YEAR(G$4),MONTH(G$4),1),CBDate,"&lt;="&amp;EOMONTH(G$4, 0),CBAccount,$A25,CBType,"D")-SUMIFS(CBAmount,CBDate,"&gt;="&amp;DATE(YEAR(G$4),MONTH(G$4),1),CBDate,"&lt;="&amp;EOMONTH(G$4, 0),CBAccount,$A25,CBType,"W")</f>
        <v>0</v>
      </c>
      <c r="H25" s="47" cm="1">
        <f t="array" ref="H25">SUMIFS(CBAmount,CBDate,"&gt;="&amp;DATE(YEAR(H$4),MONTH(H$4),1),CBDate,"&lt;="&amp;EOMONTH(H$4, 0),CBAccount,$A25,CBType,"D")-SUMIFS(CBAmount,CBDate,"&gt;="&amp;DATE(YEAR(H$4),MONTH(H$4),1),CBDate,"&lt;="&amp;EOMONTH(H$4, 0),CBAccount,$A25,CBType,"W")</f>
        <v>-4752</v>
      </c>
      <c r="I25" s="47" cm="1">
        <f t="array" ref="I25">SUMIFS(CBAmount,CBDate,"&gt;="&amp;DATE(YEAR(I$4),MONTH(I$4),1),CBDate,"&lt;="&amp;EOMONTH(I$4, 0),CBAccount,$A25,CBType,"D")-SUMIFS(CBAmount,CBDate,"&gt;="&amp;DATE(YEAR(I$4),MONTH(I$4),1),CBDate,"&lt;="&amp;EOMONTH(I$4, 0),CBAccount,$A25,CBType,"W")</f>
        <v>0</v>
      </c>
      <c r="J25" s="47" cm="1">
        <f t="array" ref="J25">SUMIFS(CBAmount,CBDate,"&gt;="&amp;DATE(YEAR(J$4),MONTH(J$4),1),CBDate,"&lt;="&amp;EOMONTH(J$4, 0),CBAccount,$A25,CBType,"D")-SUMIFS(CBAmount,CBDate,"&gt;="&amp;DATE(YEAR(J$4),MONTH(J$4),1),CBDate,"&lt;="&amp;EOMONTH(J$4, 0),CBAccount,$A25,CBType,"W")</f>
        <v>0</v>
      </c>
      <c r="K25" s="47" cm="1">
        <f t="array" ref="K25">SUMIFS(CBAmount,CBDate,"&gt;="&amp;DATE(YEAR(K$4),MONTH(K$4),1),CBDate,"&lt;="&amp;EOMONTH(K$4, 0),CBAccount,$A25,CBType,"D")-SUMIFS(CBAmount,CBDate,"&gt;="&amp;DATE(YEAR(K$4),MONTH(K$4),1),CBDate,"&lt;="&amp;EOMONTH(K$4, 0),CBAccount,$A25,CBType,"W")</f>
        <v>0</v>
      </c>
      <c r="L25" s="47" cm="1">
        <f t="array" ref="L25">SUMIFS(CBAmount,CBDate,"&gt;="&amp;DATE(YEAR(L$4),MONTH(L$4),1),CBDate,"&lt;="&amp;EOMONTH(L$4, 0),CBAccount,$A25,CBType,"D")-SUMIFS(CBAmount,CBDate,"&gt;="&amp;DATE(YEAR(L$4),MONTH(L$4),1),CBDate,"&lt;="&amp;EOMONTH(L$4, 0),CBAccount,$A25,CBType,"W")</f>
        <v>0</v>
      </c>
      <c r="M25" s="47" cm="1">
        <f t="array" ref="M25">SUMIFS(CBAmount,CBDate,"&gt;="&amp;DATE(YEAR(M$4),MONTH(M$4),1),CBDate,"&lt;="&amp;EOMONTH(M$4, 0),CBAccount,$A25,CBType,"D")-SUMIFS(CBAmount,CBDate,"&gt;="&amp;DATE(YEAR(M$4),MONTH(M$4),1),CBDate,"&lt;="&amp;EOMONTH(M$4, 0),CBAccount,$A25,CBType,"W")</f>
        <v>0</v>
      </c>
      <c r="N25" s="47" cm="1">
        <f t="array" ref="N25">SUMIFS(CBAmount,CBDate,"&gt;="&amp;DATE(YEAR(N$4),MONTH(N$4),1),CBDate,"&lt;="&amp;EOMONTH(N$4, 0),CBAccount,$A25,CBType,"D")-SUMIFS(CBAmount,CBDate,"&gt;="&amp;DATE(YEAR(N$4),MONTH(N$4),1),CBDate,"&lt;="&amp;EOMONTH(N$4, 0),CBAccount,$A25,CBType,"W")</f>
        <v>0</v>
      </c>
      <c r="O25" s="47">
        <f t="shared" si="0"/>
        <v>-4752</v>
      </c>
      <c r="Q25" s="50" t="s">
        <v>68</v>
      </c>
      <c r="R25" s="50" t="s">
        <v>193</v>
      </c>
    </row>
    <row r="26" spans="1:19" ht="15.95" customHeight="1" x14ac:dyDescent="0.2">
      <c r="A26" s="18" t="s">
        <v>59</v>
      </c>
      <c r="B26" s="18" t="s">
        <v>60</v>
      </c>
      <c r="C26" s="47" cm="1">
        <f t="array" ref="C26">SUMIFS(CBAmount,CBDate,"&gt;="&amp;DATE(YEAR(C$4),MONTH(C$4),1),CBDate,"&lt;="&amp;EOMONTH(C$4, 0),CBAccount,$A26,CBType,"D")-SUMIFS(CBAmount,CBDate,"&gt;="&amp;DATE(YEAR(C$4),MONTH(C$4),1),CBDate,"&lt;="&amp;EOMONTH(C$4, 0),CBAccount,$A26,CBType,"W")</f>
        <v>-100</v>
      </c>
      <c r="D26" s="47" cm="1">
        <f t="array" ref="D26">SUMIFS(CBAmount,CBDate,"&gt;="&amp;DATE(YEAR(D$4),MONTH(D$4),1),CBDate,"&lt;="&amp;EOMONTH(D$4, 0),CBAccount,$A26,CBType,"D")-SUMIFS(CBAmount,CBDate,"&gt;="&amp;DATE(YEAR(D$4),MONTH(D$4),1),CBDate,"&lt;="&amp;EOMONTH(D$4, 0),CBAccount,$A26,CBType,"W")</f>
        <v>-100</v>
      </c>
      <c r="E26" s="47" cm="1">
        <f t="array" ref="E26">SUMIFS(CBAmount,CBDate,"&gt;="&amp;DATE(YEAR(E$4),MONTH(E$4),1),CBDate,"&lt;="&amp;EOMONTH(E$4, 0),CBAccount,$A26,CBType,"D")-SUMIFS(CBAmount,CBDate,"&gt;="&amp;DATE(YEAR(E$4),MONTH(E$4),1),CBDate,"&lt;="&amp;EOMONTH(E$4, 0),CBAccount,$A26,CBType,"W")</f>
        <v>-100</v>
      </c>
      <c r="F26" s="47" cm="1">
        <f t="array" ref="F26">SUMIFS(CBAmount,CBDate,"&gt;="&amp;DATE(YEAR(F$4),MONTH(F$4),1),CBDate,"&lt;="&amp;EOMONTH(F$4, 0),CBAccount,$A26,CBType,"D")-SUMIFS(CBAmount,CBDate,"&gt;="&amp;DATE(YEAR(F$4),MONTH(F$4),1),CBDate,"&lt;="&amp;EOMONTH(F$4, 0),CBAccount,$A26,CBType,"W")</f>
        <v>-100</v>
      </c>
      <c r="G26" s="47" cm="1">
        <f t="array" ref="G26">SUMIFS(CBAmount,CBDate,"&gt;="&amp;DATE(YEAR(G$4),MONTH(G$4),1),CBDate,"&lt;="&amp;EOMONTH(G$4, 0),CBAccount,$A26,CBType,"D")-SUMIFS(CBAmount,CBDate,"&gt;="&amp;DATE(YEAR(G$4),MONTH(G$4),1),CBDate,"&lt;="&amp;EOMONTH(G$4, 0),CBAccount,$A26,CBType,"W")</f>
        <v>-100</v>
      </c>
      <c r="H26" s="47" cm="1">
        <f t="array" ref="H26">SUMIFS(CBAmount,CBDate,"&gt;="&amp;DATE(YEAR(H$4),MONTH(H$4),1),CBDate,"&lt;="&amp;EOMONTH(H$4, 0),CBAccount,$A26,CBType,"D")-SUMIFS(CBAmount,CBDate,"&gt;="&amp;DATE(YEAR(H$4),MONTH(H$4),1),CBDate,"&lt;="&amp;EOMONTH(H$4, 0),CBAccount,$A26,CBType,"W")</f>
        <v>-100</v>
      </c>
      <c r="I26" s="47" cm="1">
        <f t="array" ref="I26">SUMIFS(CBAmount,CBDate,"&gt;="&amp;DATE(YEAR(I$4),MONTH(I$4),1),CBDate,"&lt;="&amp;EOMONTH(I$4, 0),CBAccount,$A26,CBType,"D")-SUMIFS(CBAmount,CBDate,"&gt;="&amp;DATE(YEAR(I$4),MONTH(I$4),1),CBDate,"&lt;="&amp;EOMONTH(I$4, 0),CBAccount,$A26,CBType,"W")</f>
        <v>-100</v>
      </c>
      <c r="J26" s="47" cm="1">
        <f t="array" ref="J26">SUMIFS(CBAmount,CBDate,"&gt;="&amp;DATE(YEAR(J$4),MONTH(J$4),1),CBDate,"&lt;="&amp;EOMONTH(J$4, 0),CBAccount,$A26,CBType,"D")-SUMIFS(CBAmount,CBDate,"&gt;="&amp;DATE(YEAR(J$4),MONTH(J$4),1),CBDate,"&lt;="&amp;EOMONTH(J$4, 0),CBAccount,$A26,CBType,"W")</f>
        <v>-100</v>
      </c>
      <c r="K26" s="47" cm="1">
        <f t="array" ref="K26">SUMIFS(CBAmount,CBDate,"&gt;="&amp;DATE(YEAR(K$4),MONTH(K$4),1),CBDate,"&lt;="&amp;EOMONTH(K$4, 0),CBAccount,$A26,CBType,"D")-SUMIFS(CBAmount,CBDate,"&gt;="&amp;DATE(YEAR(K$4),MONTH(K$4),1),CBDate,"&lt;="&amp;EOMONTH(K$4, 0),CBAccount,$A26,CBType,"W")</f>
        <v>-100</v>
      </c>
      <c r="L26" s="47" cm="1">
        <f t="array" ref="L26">SUMIFS(CBAmount,CBDate,"&gt;="&amp;DATE(YEAR(L$4),MONTH(L$4),1),CBDate,"&lt;="&amp;EOMONTH(L$4, 0),CBAccount,$A26,CBType,"D")-SUMIFS(CBAmount,CBDate,"&gt;="&amp;DATE(YEAR(L$4),MONTH(L$4),1),CBDate,"&lt;="&amp;EOMONTH(L$4, 0),CBAccount,$A26,CBType,"W")</f>
        <v>-100</v>
      </c>
      <c r="M26" s="47" cm="1">
        <f t="array" ref="M26">SUMIFS(CBAmount,CBDate,"&gt;="&amp;DATE(YEAR(M$4),MONTH(M$4),1),CBDate,"&lt;="&amp;EOMONTH(M$4, 0),CBAccount,$A26,CBType,"D")-SUMIFS(CBAmount,CBDate,"&gt;="&amp;DATE(YEAR(M$4),MONTH(M$4),1),CBDate,"&lt;="&amp;EOMONTH(M$4, 0),CBAccount,$A26,CBType,"W")</f>
        <v>-100</v>
      </c>
      <c r="N26" s="47" cm="1">
        <f t="array" ref="N26">SUMIFS(CBAmount,CBDate,"&gt;="&amp;DATE(YEAR(N$4),MONTH(N$4),1),CBDate,"&lt;="&amp;EOMONTH(N$4, 0),CBAccount,$A26,CBType,"D")-SUMIFS(CBAmount,CBDate,"&gt;="&amp;DATE(YEAR(N$4),MONTH(N$4),1),CBDate,"&lt;="&amp;EOMONTH(N$4, 0),CBAccount,$A26,CBType,"W")</f>
        <v>-100</v>
      </c>
      <c r="O26" s="47">
        <f t="shared" si="0"/>
        <v>-1200</v>
      </c>
      <c r="Q26" s="51" t="s">
        <v>72</v>
      </c>
      <c r="R26" s="51" cm="1">
        <f t="array" ref="R26">SUMIFS(CBAmount,CBType,Q26)</f>
        <v>416853.22000000003</v>
      </c>
    </row>
    <row r="27" spans="1:19" ht="15.95" customHeight="1" x14ac:dyDescent="0.2">
      <c r="A27" s="18" t="s">
        <v>61</v>
      </c>
      <c r="B27" s="18" t="s">
        <v>62</v>
      </c>
      <c r="C27" s="47" cm="1">
        <f t="array" ref="C27">SUMIFS(CBAmount,CBDate,"&gt;="&amp;DATE(YEAR(C$4),MONTH(C$4),1),CBDate,"&lt;="&amp;EOMONTH(C$4, 0),CBAccount,$A27,CBType,"D")-SUMIFS(CBAmount,CBDate,"&gt;="&amp;DATE(YEAR(C$4),MONTH(C$4),1),CBDate,"&lt;="&amp;EOMONTH(C$4, 0),CBAccount,$A27,CBType,"W")</f>
        <v>0</v>
      </c>
      <c r="D27" s="47" cm="1">
        <f t="array" ref="D27">SUMIFS(CBAmount,CBDate,"&gt;="&amp;DATE(YEAR(D$4),MONTH(D$4),1),CBDate,"&lt;="&amp;EOMONTH(D$4, 0),CBAccount,$A27,CBType,"D")-SUMIFS(CBAmount,CBDate,"&gt;="&amp;DATE(YEAR(D$4),MONTH(D$4),1),CBDate,"&lt;="&amp;EOMONTH(D$4, 0),CBAccount,$A27,CBType,"W")</f>
        <v>0</v>
      </c>
      <c r="E27" s="47" cm="1">
        <f t="array" ref="E27">SUMIFS(CBAmount,CBDate,"&gt;="&amp;DATE(YEAR(E$4),MONTH(E$4),1),CBDate,"&lt;="&amp;EOMONTH(E$4, 0),CBAccount,$A27,CBType,"D")-SUMIFS(CBAmount,CBDate,"&gt;="&amp;DATE(YEAR(E$4),MONTH(E$4),1),CBDate,"&lt;="&amp;EOMONTH(E$4, 0),CBAccount,$A27,CBType,"W")</f>
        <v>0</v>
      </c>
      <c r="F27" s="47" cm="1">
        <f t="array" ref="F27">SUMIFS(CBAmount,CBDate,"&gt;="&amp;DATE(YEAR(F$4),MONTH(F$4),1),CBDate,"&lt;="&amp;EOMONTH(F$4, 0),CBAccount,$A27,CBType,"D")-SUMIFS(CBAmount,CBDate,"&gt;="&amp;DATE(YEAR(F$4),MONTH(F$4),1),CBDate,"&lt;="&amp;EOMONTH(F$4, 0),CBAccount,$A27,CBType,"W")</f>
        <v>0</v>
      </c>
      <c r="G27" s="47" cm="1">
        <f t="array" ref="G27">SUMIFS(CBAmount,CBDate,"&gt;="&amp;DATE(YEAR(G$4),MONTH(G$4),1),CBDate,"&lt;="&amp;EOMONTH(G$4, 0),CBAccount,$A27,CBType,"D")-SUMIFS(CBAmount,CBDate,"&gt;="&amp;DATE(YEAR(G$4),MONTH(G$4),1),CBDate,"&lt;="&amp;EOMONTH(G$4, 0),CBAccount,$A27,CBType,"W")</f>
        <v>0</v>
      </c>
      <c r="H27" s="47" cm="1">
        <f t="array" ref="H27">SUMIFS(CBAmount,CBDate,"&gt;="&amp;DATE(YEAR(H$4),MONTH(H$4),1),CBDate,"&lt;="&amp;EOMONTH(H$4, 0),CBAccount,$A27,CBType,"D")-SUMIFS(CBAmount,CBDate,"&gt;="&amp;DATE(YEAR(H$4),MONTH(H$4),1),CBDate,"&lt;="&amp;EOMONTH(H$4, 0),CBAccount,$A27,CBType,"W")</f>
        <v>0</v>
      </c>
      <c r="I27" s="47" cm="1">
        <f t="array" ref="I27">SUMIFS(CBAmount,CBDate,"&gt;="&amp;DATE(YEAR(I$4),MONTH(I$4),1),CBDate,"&lt;="&amp;EOMONTH(I$4, 0),CBAccount,$A27,CBType,"D")-SUMIFS(CBAmount,CBDate,"&gt;="&amp;DATE(YEAR(I$4),MONTH(I$4),1),CBDate,"&lt;="&amp;EOMONTH(I$4, 0),CBAccount,$A27,CBType,"W")</f>
        <v>0</v>
      </c>
      <c r="J27" s="47" cm="1">
        <f t="array" ref="J27">SUMIFS(CBAmount,CBDate,"&gt;="&amp;DATE(YEAR(J$4),MONTH(J$4),1),CBDate,"&lt;="&amp;EOMONTH(J$4, 0),CBAccount,$A27,CBType,"D")-SUMIFS(CBAmount,CBDate,"&gt;="&amp;DATE(YEAR(J$4),MONTH(J$4),1),CBDate,"&lt;="&amp;EOMONTH(J$4, 0),CBAccount,$A27,CBType,"W")</f>
        <v>0</v>
      </c>
      <c r="K27" s="47" cm="1">
        <f t="array" ref="K27">SUMIFS(CBAmount,CBDate,"&gt;="&amp;DATE(YEAR(K$4),MONTH(K$4),1),CBDate,"&lt;="&amp;EOMONTH(K$4, 0),CBAccount,$A27,CBType,"D")-SUMIFS(CBAmount,CBDate,"&gt;="&amp;DATE(YEAR(K$4),MONTH(K$4),1),CBDate,"&lt;="&amp;EOMONTH(K$4, 0),CBAccount,$A27,CBType,"W")</f>
        <v>0</v>
      </c>
      <c r="L27" s="47" cm="1">
        <f t="array" ref="L27">SUMIFS(CBAmount,CBDate,"&gt;="&amp;DATE(YEAR(L$4),MONTH(L$4),1),CBDate,"&lt;="&amp;EOMONTH(L$4, 0),CBAccount,$A27,CBType,"D")-SUMIFS(CBAmount,CBDate,"&gt;="&amp;DATE(YEAR(L$4),MONTH(L$4),1),CBDate,"&lt;="&amp;EOMONTH(L$4, 0),CBAccount,$A27,CBType,"W")</f>
        <v>0</v>
      </c>
      <c r="M27" s="47" cm="1">
        <f t="array" ref="M27">SUMIFS(CBAmount,CBDate,"&gt;="&amp;DATE(YEAR(M$4),MONTH(M$4),1),CBDate,"&lt;="&amp;EOMONTH(M$4, 0),CBAccount,$A27,CBType,"D")-SUMIFS(CBAmount,CBDate,"&gt;="&amp;DATE(YEAR(M$4),MONTH(M$4),1),CBDate,"&lt;="&amp;EOMONTH(M$4, 0),CBAccount,$A27,CBType,"W")</f>
        <v>0</v>
      </c>
      <c r="N27" s="47" cm="1">
        <f t="array" ref="N27">SUMIFS(CBAmount,CBDate,"&gt;="&amp;DATE(YEAR(N$4),MONTH(N$4),1),CBDate,"&lt;="&amp;EOMONTH(N$4, 0),CBAccount,$A27,CBType,"D")-SUMIFS(CBAmount,CBDate,"&gt;="&amp;DATE(YEAR(N$4),MONTH(N$4),1),CBDate,"&lt;="&amp;EOMONTH(N$4, 0),CBAccount,$A27,CBType,"W")</f>
        <v>0</v>
      </c>
      <c r="O27" s="47">
        <f t="shared" si="0"/>
        <v>0</v>
      </c>
      <c r="Q27" s="52" t="s">
        <v>76</v>
      </c>
      <c r="R27" s="52" cm="1">
        <f t="array" ref="R27">SUMIFS(CBAmount,CBType,Q27)</f>
        <v>263269.83800000005</v>
      </c>
    </row>
    <row r="28" spans="1:19" ht="15.95" customHeight="1" x14ac:dyDescent="0.2">
      <c r="A28" s="18" t="s">
        <v>63</v>
      </c>
      <c r="B28" s="18" t="s">
        <v>64</v>
      </c>
      <c r="C28" s="47" cm="1">
        <f t="array" ref="C28">SUMIFS(CBAmount,CBDate,"&gt;="&amp;DATE(YEAR(C$4),MONTH(C$4),1),CBDate,"&lt;="&amp;EOMONTH(C$4, 0),CBAccount,$A28,CBType,"D")-SUMIFS(CBAmount,CBDate,"&gt;="&amp;DATE(YEAR(C$4),MONTH(C$4),1),CBDate,"&lt;="&amp;EOMONTH(C$4, 0),CBAccount,$A28,CBType,"W")</f>
        <v>0</v>
      </c>
      <c r="D28" s="47" cm="1">
        <f t="array" ref="D28">SUMIFS(CBAmount,CBDate,"&gt;="&amp;DATE(YEAR(D$4),MONTH(D$4),1),CBDate,"&lt;="&amp;EOMONTH(D$4, 0),CBAccount,$A28,CBType,"D")-SUMIFS(CBAmount,CBDate,"&gt;="&amp;DATE(YEAR(D$4),MONTH(D$4),1),CBDate,"&lt;="&amp;EOMONTH(D$4, 0),CBAccount,$A28,CBType,"W")</f>
        <v>0</v>
      </c>
      <c r="E28" s="47" cm="1">
        <f t="array" ref="E28">SUMIFS(CBAmount,CBDate,"&gt;="&amp;DATE(YEAR(E$4),MONTH(E$4),1),CBDate,"&lt;="&amp;EOMONTH(E$4, 0),CBAccount,$A28,CBType,"D")-SUMIFS(CBAmount,CBDate,"&gt;="&amp;DATE(YEAR(E$4),MONTH(E$4),1),CBDate,"&lt;="&amp;EOMONTH(E$4, 0),CBAccount,$A28,CBType,"W")</f>
        <v>0</v>
      </c>
      <c r="F28" s="47" cm="1">
        <f t="array" ref="F28">SUMIFS(CBAmount,CBDate,"&gt;="&amp;DATE(YEAR(F$4),MONTH(F$4),1),CBDate,"&lt;="&amp;EOMONTH(F$4, 0),CBAccount,$A28,CBType,"D")-SUMIFS(CBAmount,CBDate,"&gt;="&amp;DATE(YEAR(F$4),MONTH(F$4),1),CBDate,"&lt;="&amp;EOMONTH(F$4, 0),CBAccount,$A28,CBType,"W")</f>
        <v>0</v>
      </c>
      <c r="G28" s="47" cm="1">
        <f t="array" ref="G28">SUMIFS(CBAmount,CBDate,"&gt;="&amp;DATE(YEAR(G$4),MONTH(G$4),1),CBDate,"&lt;="&amp;EOMONTH(G$4, 0),CBAccount,$A28,CBType,"D")-SUMIFS(CBAmount,CBDate,"&gt;="&amp;DATE(YEAR(G$4),MONTH(G$4),1),CBDate,"&lt;="&amp;EOMONTH(G$4, 0),CBAccount,$A28,CBType,"W")</f>
        <v>0</v>
      </c>
      <c r="H28" s="47" cm="1">
        <f t="array" ref="H28">SUMIFS(CBAmount,CBDate,"&gt;="&amp;DATE(YEAR(H$4),MONTH(H$4),1),CBDate,"&lt;="&amp;EOMONTH(H$4, 0),CBAccount,$A28,CBType,"D")-SUMIFS(CBAmount,CBDate,"&gt;="&amp;DATE(YEAR(H$4),MONTH(H$4),1),CBDate,"&lt;="&amp;EOMONTH(H$4, 0),CBAccount,$A28,CBType,"W")</f>
        <v>0</v>
      </c>
      <c r="I28" s="47" cm="1">
        <f t="array" ref="I28">SUMIFS(CBAmount,CBDate,"&gt;="&amp;DATE(YEAR(I$4),MONTH(I$4),1),CBDate,"&lt;="&amp;EOMONTH(I$4, 0),CBAccount,$A28,CBType,"D")-SUMIFS(CBAmount,CBDate,"&gt;="&amp;DATE(YEAR(I$4),MONTH(I$4),1),CBDate,"&lt;="&amp;EOMONTH(I$4, 0),CBAccount,$A28,CBType,"W")</f>
        <v>0</v>
      </c>
      <c r="J28" s="47" cm="1">
        <f t="array" ref="J28">SUMIFS(CBAmount,CBDate,"&gt;="&amp;DATE(YEAR(J$4),MONTH(J$4),1),CBDate,"&lt;="&amp;EOMONTH(J$4, 0),CBAccount,$A28,CBType,"D")-SUMIFS(CBAmount,CBDate,"&gt;="&amp;DATE(YEAR(J$4),MONTH(J$4),1),CBDate,"&lt;="&amp;EOMONTH(J$4, 0),CBAccount,$A28,CBType,"W")</f>
        <v>0</v>
      </c>
      <c r="K28" s="47" cm="1">
        <f t="array" ref="K28">SUMIFS(CBAmount,CBDate,"&gt;="&amp;DATE(YEAR(K$4),MONTH(K$4),1),CBDate,"&lt;="&amp;EOMONTH(K$4, 0),CBAccount,$A28,CBType,"D")-SUMIFS(CBAmount,CBDate,"&gt;="&amp;DATE(YEAR(K$4),MONTH(K$4),1),CBDate,"&lt;="&amp;EOMONTH(K$4, 0),CBAccount,$A28,CBType,"W")</f>
        <v>0</v>
      </c>
      <c r="L28" s="47" cm="1">
        <f t="array" ref="L28">SUMIFS(CBAmount,CBDate,"&gt;="&amp;DATE(YEAR(L$4),MONTH(L$4),1),CBDate,"&lt;="&amp;EOMONTH(L$4, 0),CBAccount,$A28,CBType,"D")-SUMIFS(CBAmount,CBDate,"&gt;="&amp;DATE(YEAR(L$4),MONTH(L$4),1),CBDate,"&lt;="&amp;EOMONTH(L$4, 0),CBAccount,$A28,CBType,"W")</f>
        <v>0</v>
      </c>
      <c r="M28" s="47" cm="1">
        <f t="array" ref="M28">SUMIFS(CBAmount,CBDate,"&gt;="&amp;DATE(YEAR(M$4),MONTH(M$4),1),CBDate,"&lt;="&amp;EOMONTH(M$4, 0),CBAccount,$A28,CBType,"D")-SUMIFS(CBAmount,CBDate,"&gt;="&amp;DATE(YEAR(M$4),MONTH(M$4),1),CBDate,"&lt;="&amp;EOMONTH(M$4, 0),CBAccount,$A28,CBType,"W")</f>
        <v>0</v>
      </c>
      <c r="N28" s="47" cm="1">
        <f t="array" ref="N28">SUMIFS(CBAmount,CBDate,"&gt;="&amp;DATE(YEAR(N$4),MONTH(N$4),1),CBDate,"&lt;="&amp;EOMONTH(N$4, 0),CBAccount,$A28,CBType,"D")-SUMIFS(CBAmount,CBDate,"&gt;="&amp;DATE(YEAR(N$4),MONTH(N$4),1),CBDate,"&lt;="&amp;EOMONTH(N$4, 0),CBAccount,$A28,CBType,"W")</f>
        <v>0</v>
      </c>
      <c r="O28" s="47">
        <f t="shared" si="0"/>
        <v>0</v>
      </c>
      <c r="Q28"/>
      <c r="R28"/>
    </row>
    <row r="29" spans="1:19" ht="15.95" customHeight="1" x14ac:dyDescent="0.2">
      <c r="A29" s="18" t="s">
        <v>11</v>
      </c>
      <c r="B29" s="18" t="s">
        <v>12</v>
      </c>
      <c r="C29" s="47" cm="1">
        <f t="array" ref="C29">SUMIFS(CBAmount,CBDate,"&gt;="&amp;DATE(YEAR(C$4),MONTH(C$4),1),CBDate,"&lt;="&amp;EOMONTH(C$4, 0),CBAccount,$A29,CBType,"D")-SUMIFS(CBAmount,CBDate,"&gt;="&amp;DATE(YEAR(C$4),MONTH(C$4),1),CBDate,"&lt;="&amp;EOMONTH(C$4, 0),CBAccount,$A29,CBType,"W")</f>
        <v>0</v>
      </c>
      <c r="D29" s="47" cm="1">
        <f t="array" ref="D29">SUMIFS(CBAmount,CBDate,"&gt;="&amp;DATE(YEAR(D$4),MONTH(D$4),1),CBDate,"&lt;="&amp;EOMONTH(D$4, 0),CBAccount,$A29,CBType,"D")-SUMIFS(CBAmount,CBDate,"&gt;="&amp;DATE(YEAR(D$4),MONTH(D$4),1),CBDate,"&lt;="&amp;EOMONTH(D$4, 0),CBAccount,$A29,CBType,"W")</f>
        <v>0</v>
      </c>
      <c r="E29" s="47" cm="1">
        <f t="array" ref="E29">SUMIFS(CBAmount,CBDate,"&gt;="&amp;DATE(YEAR(E$4),MONTH(E$4),1),CBDate,"&lt;="&amp;EOMONTH(E$4, 0),CBAccount,$A29,CBType,"D")-SUMIFS(CBAmount,CBDate,"&gt;="&amp;DATE(YEAR(E$4),MONTH(E$4),1),CBDate,"&lt;="&amp;EOMONTH(E$4, 0),CBAccount,$A29,CBType,"W")</f>
        <v>-5700</v>
      </c>
      <c r="F29" s="47" cm="1">
        <f t="array" ref="F29">SUMIFS(CBAmount,CBDate,"&gt;="&amp;DATE(YEAR(F$4),MONTH(F$4),1),CBDate,"&lt;="&amp;EOMONTH(F$4, 0),CBAccount,$A29,CBType,"D")-SUMIFS(CBAmount,CBDate,"&gt;="&amp;DATE(YEAR(F$4),MONTH(F$4),1),CBDate,"&lt;="&amp;EOMONTH(F$4, 0),CBAccount,$A29,CBType,"W")</f>
        <v>0</v>
      </c>
      <c r="G29" s="47" cm="1">
        <f t="array" ref="G29">SUMIFS(CBAmount,CBDate,"&gt;="&amp;DATE(YEAR(G$4),MONTH(G$4),1),CBDate,"&lt;="&amp;EOMONTH(G$4, 0),CBAccount,$A29,CBType,"D")-SUMIFS(CBAmount,CBDate,"&gt;="&amp;DATE(YEAR(G$4),MONTH(G$4),1),CBDate,"&lt;="&amp;EOMONTH(G$4, 0),CBAccount,$A29,CBType,"W")</f>
        <v>0</v>
      </c>
      <c r="H29" s="47" cm="1">
        <f t="array" ref="H29">SUMIFS(CBAmount,CBDate,"&gt;="&amp;DATE(YEAR(H$4),MONTH(H$4),1),CBDate,"&lt;="&amp;EOMONTH(H$4, 0),CBAccount,$A29,CBType,"D")-SUMIFS(CBAmount,CBDate,"&gt;="&amp;DATE(YEAR(H$4),MONTH(H$4),1),CBDate,"&lt;="&amp;EOMONTH(H$4, 0),CBAccount,$A29,CBType,"W")</f>
        <v>0</v>
      </c>
      <c r="I29" s="47" cm="1">
        <f t="array" ref="I29">SUMIFS(CBAmount,CBDate,"&gt;="&amp;DATE(YEAR(I$4),MONTH(I$4),1),CBDate,"&lt;="&amp;EOMONTH(I$4, 0),CBAccount,$A29,CBType,"D")-SUMIFS(CBAmount,CBDate,"&gt;="&amp;DATE(YEAR(I$4),MONTH(I$4),1),CBDate,"&lt;="&amp;EOMONTH(I$4, 0),CBAccount,$A29,CBType,"W")</f>
        <v>0</v>
      </c>
      <c r="J29" s="47" cm="1">
        <f t="array" ref="J29">SUMIFS(CBAmount,CBDate,"&gt;="&amp;DATE(YEAR(J$4),MONTH(J$4),1),CBDate,"&lt;="&amp;EOMONTH(J$4, 0),CBAccount,$A29,CBType,"D")-SUMIFS(CBAmount,CBDate,"&gt;="&amp;DATE(YEAR(J$4),MONTH(J$4),1),CBDate,"&lt;="&amp;EOMONTH(J$4, 0),CBAccount,$A29,CBType,"W")</f>
        <v>0</v>
      </c>
      <c r="K29" s="47" cm="1">
        <f t="array" ref="K29">SUMIFS(CBAmount,CBDate,"&gt;="&amp;DATE(YEAR(K$4),MONTH(K$4),1),CBDate,"&lt;="&amp;EOMONTH(K$4, 0),CBAccount,$A29,CBType,"D")-SUMIFS(CBAmount,CBDate,"&gt;="&amp;DATE(YEAR(K$4),MONTH(K$4),1),CBDate,"&lt;="&amp;EOMONTH(K$4, 0),CBAccount,$A29,CBType,"W")</f>
        <v>0</v>
      </c>
      <c r="L29" s="47" cm="1">
        <f t="array" ref="L29">SUMIFS(CBAmount,CBDate,"&gt;="&amp;DATE(YEAR(L$4),MONTH(L$4),1),CBDate,"&lt;="&amp;EOMONTH(L$4, 0),CBAccount,$A29,CBType,"D")-SUMIFS(CBAmount,CBDate,"&gt;="&amp;DATE(YEAR(L$4),MONTH(L$4),1),CBDate,"&lt;="&amp;EOMONTH(L$4, 0),CBAccount,$A29,CBType,"W")</f>
        <v>0</v>
      </c>
      <c r="M29" s="47" cm="1">
        <f t="array" ref="M29">SUMIFS(CBAmount,CBDate,"&gt;="&amp;DATE(YEAR(M$4),MONTH(M$4),1),CBDate,"&lt;="&amp;EOMONTH(M$4, 0),CBAccount,$A29,CBType,"D")-SUMIFS(CBAmount,CBDate,"&gt;="&amp;DATE(YEAR(M$4),MONTH(M$4),1),CBDate,"&lt;="&amp;EOMONTH(M$4, 0),CBAccount,$A29,CBType,"W")</f>
        <v>0</v>
      </c>
      <c r="N29" s="47" cm="1">
        <f t="array" ref="N29">SUMIFS(CBAmount,CBDate,"&gt;="&amp;DATE(YEAR(N$4),MONTH(N$4),1),CBDate,"&lt;="&amp;EOMONTH(N$4, 0),CBAccount,$A29,CBType,"D")-SUMIFS(CBAmount,CBDate,"&gt;="&amp;DATE(YEAR(N$4),MONTH(N$4),1),CBDate,"&lt;="&amp;EOMONTH(N$4, 0),CBAccount,$A29,CBType,"W")</f>
        <v>0</v>
      </c>
      <c r="O29" s="47">
        <f t="shared" si="0"/>
        <v>-5700</v>
      </c>
      <c r="Q29" s="50" t="s">
        <v>277</v>
      </c>
      <c r="R29" s="52">
        <f>SUM(R26-R27)</f>
        <v>153583.38199999998</v>
      </c>
    </row>
    <row r="30" spans="1:19" ht="15.95" customHeight="1" x14ac:dyDescent="0.2">
      <c r="A30" s="18" t="s">
        <v>13</v>
      </c>
      <c r="B30" s="18" t="s">
        <v>14</v>
      </c>
      <c r="C30" s="47" cm="1">
        <f t="array" ref="C30">SUMIFS(CBAmount,CBDate,"&gt;="&amp;DATE(YEAR(C$4),MONTH(C$4),1),CBDate,"&lt;="&amp;EOMONTH(C$4, 0),CBAccount,$A30,CBType,"D")-SUMIFS(CBAmount,CBDate,"&gt;="&amp;DATE(YEAR(C$4),MONTH(C$4),1),CBDate,"&lt;="&amp;EOMONTH(C$4, 0),CBAccount,$A30,CBType,"W")</f>
        <v>0</v>
      </c>
      <c r="D30" s="47" cm="1">
        <f t="array" ref="D30">SUMIFS(CBAmount,CBDate,"&gt;="&amp;DATE(YEAR(D$4),MONTH(D$4),1),CBDate,"&lt;="&amp;EOMONTH(D$4, 0),CBAccount,$A30,CBType,"D")-SUMIFS(CBAmount,CBDate,"&gt;="&amp;DATE(YEAR(D$4),MONTH(D$4),1),CBDate,"&lt;="&amp;EOMONTH(D$4, 0),CBAccount,$A30,CBType,"W")</f>
        <v>0</v>
      </c>
      <c r="E30" s="47" cm="1">
        <f t="array" ref="E30">SUMIFS(CBAmount,CBDate,"&gt;="&amp;DATE(YEAR(E$4),MONTH(E$4),1),CBDate,"&lt;="&amp;EOMONTH(E$4, 0),CBAccount,$A30,CBType,"D")-SUMIFS(CBAmount,CBDate,"&gt;="&amp;DATE(YEAR(E$4),MONTH(E$4),1),CBDate,"&lt;="&amp;EOMONTH(E$4, 0),CBAccount,$A30,CBType,"W")</f>
        <v>0</v>
      </c>
      <c r="F30" s="47" cm="1">
        <f t="array" ref="F30">SUMIFS(CBAmount,CBDate,"&gt;="&amp;DATE(YEAR(F$4),MONTH(F$4),1),CBDate,"&lt;="&amp;EOMONTH(F$4, 0),CBAccount,$A30,CBType,"D")-SUMIFS(CBAmount,CBDate,"&gt;="&amp;DATE(YEAR(F$4),MONTH(F$4),1),CBDate,"&lt;="&amp;EOMONTH(F$4, 0),CBAccount,$A30,CBType,"W")</f>
        <v>0</v>
      </c>
      <c r="G30" s="47" cm="1">
        <f t="array" ref="G30">SUMIFS(CBAmount,CBDate,"&gt;="&amp;DATE(YEAR(G$4),MONTH(G$4),1),CBDate,"&lt;="&amp;EOMONTH(G$4, 0),CBAccount,$A30,CBType,"D")-SUMIFS(CBAmount,CBDate,"&gt;="&amp;DATE(YEAR(G$4),MONTH(G$4),1),CBDate,"&lt;="&amp;EOMONTH(G$4, 0),CBAccount,$A30,CBType,"W")</f>
        <v>-5100</v>
      </c>
      <c r="H30" s="47" cm="1">
        <f t="array" ref="H30">SUMIFS(CBAmount,CBDate,"&gt;="&amp;DATE(YEAR(H$4),MONTH(H$4),1),CBDate,"&lt;="&amp;EOMONTH(H$4, 0),CBAccount,$A30,CBType,"D")-SUMIFS(CBAmount,CBDate,"&gt;="&amp;DATE(YEAR(H$4),MONTH(H$4),1),CBDate,"&lt;="&amp;EOMONTH(H$4, 0),CBAccount,$A30,CBType,"W")</f>
        <v>0</v>
      </c>
      <c r="I30" s="47" cm="1">
        <f t="array" ref="I30">SUMIFS(CBAmount,CBDate,"&gt;="&amp;DATE(YEAR(I$4),MONTH(I$4),1),CBDate,"&lt;="&amp;EOMONTH(I$4, 0),CBAccount,$A30,CBType,"D")-SUMIFS(CBAmount,CBDate,"&gt;="&amp;DATE(YEAR(I$4),MONTH(I$4),1),CBDate,"&lt;="&amp;EOMONTH(I$4, 0),CBAccount,$A30,CBType,"W")</f>
        <v>0</v>
      </c>
      <c r="J30" s="47" cm="1">
        <f t="array" ref="J30">SUMIFS(CBAmount,CBDate,"&gt;="&amp;DATE(YEAR(J$4),MONTH(J$4),1),CBDate,"&lt;="&amp;EOMONTH(J$4, 0),CBAccount,$A30,CBType,"D")-SUMIFS(CBAmount,CBDate,"&gt;="&amp;DATE(YEAR(J$4),MONTH(J$4),1),CBDate,"&lt;="&amp;EOMONTH(J$4, 0),CBAccount,$A30,CBType,"W")</f>
        <v>0</v>
      </c>
      <c r="K30" s="47" cm="1">
        <f t="array" ref="K30">SUMIFS(CBAmount,CBDate,"&gt;="&amp;DATE(YEAR(K$4),MONTH(K$4),1),CBDate,"&lt;="&amp;EOMONTH(K$4, 0),CBAccount,$A30,CBType,"D")-SUMIFS(CBAmount,CBDate,"&gt;="&amp;DATE(YEAR(K$4),MONTH(K$4),1),CBDate,"&lt;="&amp;EOMONTH(K$4, 0),CBAccount,$A30,CBType,"W")</f>
        <v>0</v>
      </c>
      <c r="L30" s="47" cm="1">
        <f t="array" ref="L30">SUMIFS(CBAmount,CBDate,"&gt;="&amp;DATE(YEAR(L$4),MONTH(L$4),1),CBDate,"&lt;="&amp;EOMONTH(L$4, 0),CBAccount,$A30,CBType,"D")-SUMIFS(CBAmount,CBDate,"&gt;="&amp;DATE(YEAR(L$4),MONTH(L$4),1),CBDate,"&lt;="&amp;EOMONTH(L$4, 0),CBAccount,$A30,CBType,"W")</f>
        <v>0</v>
      </c>
      <c r="M30" s="47" cm="1">
        <f t="array" ref="M30">SUMIFS(CBAmount,CBDate,"&gt;="&amp;DATE(YEAR(M$4),MONTH(M$4),1),CBDate,"&lt;="&amp;EOMONTH(M$4, 0),CBAccount,$A30,CBType,"D")-SUMIFS(CBAmount,CBDate,"&gt;="&amp;DATE(YEAR(M$4),MONTH(M$4),1),CBDate,"&lt;="&amp;EOMONTH(M$4, 0),CBAccount,$A30,CBType,"W")</f>
        <v>0</v>
      </c>
      <c r="N30" s="47" cm="1">
        <f t="array" ref="N30">SUMIFS(CBAmount,CBDate,"&gt;="&amp;DATE(YEAR(N$4),MONTH(N$4),1),CBDate,"&lt;="&amp;EOMONTH(N$4, 0),CBAccount,$A30,CBType,"D")-SUMIFS(CBAmount,CBDate,"&gt;="&amp;DATE(YEAR(N$4),MONTH(N$4),1),CBDate,"&lt;="&amp;EOMONTH(N$4, 0),CBAccount,$A30,CBType,"W")</f>
        <v>0</v>
      </c>
      <c r="O30" s="47">
        <f t="shared" si="0"/>
        <v>-5100</v>
      </c>
    </row>
    <row r="31" spans="1:19" ht="15.95" customHeight="1" x14ac:dyDescent="0.2">
      <c r="A31" s="18" t="s">
        <v>15</v>
      </c>
      <c r="B31" s="18" t="s">
        <v>16</v>
      </c>
      <c r="C31" s="47" cm="1">
        <f t="array" ref="C31">SUMIFS(CBAmount,CBDate,"&gt;="&amp;DATE(YEAR(C$4),MONTH(C$4),1),CBDate,"&lt;="&amp;EOMONTH(C$4, 0),CBAccount,$A31,CBType,"D")-SUMIFS(CBAmount,CBDate,"&gt;="&amp;DATE(YEAR(C$4),MONTH(C$4),1),CBDate,"&lt;="&amp;EOMONTH(C$4, 0),CBAccount,$A31,CBType,"W")</f>
        <v>0</v>
      </c>
      <c r="D31" s="47" cm="1">
        <f t="array" ref="D31">SUMIFS(CBAmount,CBDate,"&gt;="&amp;DATE(YEAR(D$4),MONTH(D$4),1),CBDate,"&lt;="&amp;EOMONTH(D$4, 0),CBAccount,$A31,CBType,"D")-SUMIFS(CBAmount,CBDate,"&gt;="&amp;DATE(YEAR(D$4),MONTH(D$4),1),CBDate,"&lt;="&amp;EOMONTH(D$4, 0),CBAccount,$A31,CBType,"W")</f>
        <v>0</v>
      </c>
      <c r="E31" s="47" cm="1">
        <f t="array" ref="E31">SUMIFS(CBAmount,CBDate,"&gt;="&amp;DATE(YEAR(E$4),MONTH(E$4),1),CBDate,"&lt;="&amp;EOMONTH(E$4, 0),CBAccount,$A31,CBType,"D")-SUMIFS(CBAmount,CBDate,"&gt;="&amp;DATE(YEAR(E$4),MONTH(E$4),1),CBDate,"&lt;="&amp;EOMONTH(E$4, 0),CBAccount,$A31,CBType,"W")</f>
        <v>7880</v>
      </c>
      <c r="F31" s="47" cm="1">
        <f t="array" ref="F31">SUMIFS(CBAmount,CBDate,"&gt;="&amp;DATE(YEAR(F$4),MONTH(F$4),1),CBDate,"&lt;="&amp;EOMONTH(F$4, 0),CBAccount,$A31,CBType,"D")-SUMIFS(CBAmount,CBDate,"&gt;="&amp;DATE(YEAR(F$4),MONTH(F$4),1),CBDate,"&lt;="&amp;EOMONTH(F$4, 0),CBAccount,$A31,CBType,"W")</f>
        <v>-220</v>
      </c>
      <c r="G31" s="47" cm="1">
        <f t="array" ref="G31">SUMIFS(CBAmount,CBDate,"&gt;="&amp;DATE(YEAR(G$4),MONTH(G$4),1),CBDate,"&lt;="&amp;EOMONTH(G$4, 0),CBAccount,$A31,CBType,"D")-SUMIFS(CBAmount,CBDate,"&gt;="&amp;DATE(YEAR(G$4),MONTH(G$4),1),CBDate,"&lt;="&amp;EOMONTH(G$4, 0),CBAccount,$A31,CBType,"W")</f>
        <v>-220</v>
      </c>
      <c r="H31" s="47" cm="1">
        <f t="array" ref="H31">SUMIFS(CBAmount,CBDate,"&gt;="&amp;DATE(YEAR(H$4),MONTH(H$4),1),CBDate,"&lt;="&amp;EOMONTH(H$4, 0),CBAccount,$A31,CBType,"D")-SUMIFS(CBAmount,CBDate,"&gt;="&amp;DATE(YEAR(H$4),MONTH(H$4),1),CBDate,"&lt;="&amp;EOMONTH(H$4, 0),CBAccount,$A31,CBType,"W")</f>
        <v>-220</v>
      </c>
      <c r="I31" s="47" cm="1">
        <f t="array" ref="I31">SUMIFS(CBAmount,CBDate,"&gt;="&amp;DATE(YEAR(I$4),MONTH(I$4),1),CBDate,"&lt;="&amp;EOMONTH(I$4, 0),CBAccount,$A31,CBType,"D")-SUMIFS(CBAmount,CBDate,"&gt;="&amp;DATE(YEAR(I$4),MONTH(I$4),1),CBDate,"&lt;="&amp;EOMONTH(I$4, 0),CBAccount,$A31,CBType,"W")</f>
        <v>-220</v>
      </c>
      <c r="J31" s="47" cm="1">
        <f t="array" ref="J31">SUMIFS(CBAmount,CBDate,"&gt;="&amp;DATE(YEAR(J$4),MONTH(J$4),1),CBDate,"&lt;="&amp;EOMONTH(J$4, 0),CBAccount,$A31,CBType,"D")-SUMIFS(CBAmount,CBDate,"&gt;="&amp;DATE(YEAR(J$4),MONTH(J$4),1),CBDate,"&lt;="&amp;EOMONTH(J$4, 0),CBAccount,$A31,CBType,"W")</f>
        <v>-220</v>
      </c>
      <c r="K31" s="47" cm="1">
        <f t="array" ref="K31">SUMIFS(CBAmount,CBDate,"&gt;="&amp;DATE(YEAR(K$4),MONTH(K$4),1),CBDate,"&lt;="&amp;EOMONTH(K$4, 0),CBAccount,$A31,CBType,"D")-SUMIFS(CBAmount,CBDate,"&gt;="&amp;DATE(YEAR(K$4),MONTH(K$4),1),CBDate,"&lt;="&amp;EOMONTH(K$4, 0),CBAccount,$A31,CBType,"W")</f>
        <v>-220</v>
      </c>
      <c r="L31" s="47" cm="1">
        <f t="array" ref="L31">SUMIFS(CBAmount,CBDate,"&gt;="&amp;DATE(YEAR(L$4),MONTH(L$4),1),CBDate,"&lt;="&amp;EOMONTH(L$4, 0),CBAccount,$A31,CBType,"D")-SUMIFS(CBAmount,CBDate,"&gt;="&amp;DATE(YEAR(L$4),MONTH(L$4),1),CBDate,"&lt;="&amp;EOMONTH(L$4, 0),CBAccount,$A31,CBType,"W")</f>
        <v>-220</v>
      </c>
      <c r="M31" s="47" cm="1">
        <f t="array" ref="M31">SUMIFS(CBAmount,CBDate,"&gt;="&amp;DATE(YEAR(M$4),MONTH(M$4),1),CBDate,"&lt;="&amp;EOMONTH(M$4, 0),CBAccount,$A31,CBType,"D")-SUMIFS(CBAmount,CBDate,"&gt;="&amp;DATE(YEAR(M$4),MONTH(M$4),1),CBDate,"&lt;="&amp;EOMONTH(M$4, 0),CBAccount,$A31,CBType,"W")</f>
        <v>-220</v>
      </c>
      <c r="N31" s="47" cm="1">
        <f t="array" ref="N31">SUMIFS(CBAmount,CBDate,"&gt;="&amp;DATE(YEAR(N$4),MONTH(N$4),1),CBDate,"&lt;="&amp;EOMONTH(N$4, 0),CBAccount,$A31,CBType,"D")-SUMIFS(CBAmount,CBDate,"&gt;="&amp;DATE(YEAR(N$4),MONTH(N$4),1),CBDate,"&lt;="&amp;EOMONTH(N$4, 0),CBAccount,$A31,CBType,"W")</f>
        <v>0</v>
      </c>
      <c r="O31" s="47">
        <f t="shared" si="0"/>
        <v>6120</v>
      </c>
      <c r="Q31" s="55">
        <v>40603</v>
      </c>
      <c r="R31" s="52" cm="1">
        <f t="array" ref="R31">SUMIFS(CBAmount,CBDate,"&gt;="&amp;DATE(YEAR(Q31),MONTH(Q31),1),CBDate,"&lt;="&amp;EOMONTH(Q31,0),CBType,"D")-SUMIFS(CBAmount,CBDate,"&gt;="&amp;DATE(YEAR(Q31),MONTH(Q31),1),CBDate,"&lt;="&amp;EOMONTH(Q31,0),CBType,"W")</f>
        <v>3400</v>
      </c>
      <c r="S31"/>
    </row>
    <row r="32" spans="1:19" ht="15.95" customHeight="1" x14ac:dyDescent="0.2">
      <c r="A32" s="18" t="s">
        <v>17</v>
      </c>
      <c r="B32" s="18" t="s">
        <v>18</v>
      </c>
      <c r="C32" s="47" cm="1">
        <f t="array" ref="C32">SUMIFS(CBAmount,CBDate,"&gt;="&amp;DATE(YEAR(C$4),MONTH(C$4),1),CBDate,"&lt;="&amp;EOMONTH(C$4, 0),CBAccount,$A32,CBType,"D")-SUMIFS(CBAmount,CBDate,"&gt;="&amp;DATE(YEAR(C$4),MONTH(C$4),1),CBDate,"&lt;="&amp;EOMONTH(C$4, 0),CBAccount,$A32,CBType,"W")</f>
        <v>0</v>
      </c>
      <c r="D32" s="47" cm="1">
        <f t="array" ref="D32">SUMIFS(CBAmount,CBDate,"&gt;="&amp;DATE(YEAR(D$4),MONTH(D$4),1),CBDate,"&lt;="&amp;EOMONTH(D$4, 0),CBAccount,$A32,CBType,"D")-SUMIFS(CBAmount,CBDate,"&gt;="&amp;DATE(YEAR(D$4),MONTH(D$4),1),CBDate,"&lt;="&amp;EOMONTH(D$4, 0),CBAccount,$A32,CBType,"W")</f>
        <v>0</v>
      </c>
      <c r="E32" s="47" cm="1">
        <f t="array" ref="E32">SUMIFS(CBAmount,CBDate,"&gt;="&amp;DATE(YEAR(E$4),MONTH(E$4),1),CBDate,"&lt;="&amp;EOMONTH(E$4, 0),CBAccount,$A32,CBType,"D")-SUMIFS(CBAmount,CBDate,"&gt;="&amp;DATE(YEAR(E$4),MONTH(E$4),1),CBDate,"&lt;="&amp;EOMONTH(E$4, 0),CBAccount,$A32,CBType,"W")</f>
        <v>0</v>
      </c>
      <c r="F32" s="47" cm="1">
        <f t="array" ref="F32">SUMIFS(CBAmount,CBDate,"&gt;="&amp;DATE(YEAR(F$4),MONTH(F$4),1),CBDate,"&lt;="&amp;EOMONTH(F$4, 0),CBAccount,$A32,CBType,"D")-SUMIFS(CBAmount,CBDate,"&gt;="&amp;DATE(YEAR(F$4),MONTH(F$4),1),CBDate,"&lt;="&amp;EOMONTH(F$4, 0),CBAccount,$A32,CBType,"W")</f>
        <v>0</v>
      </c>
      <c r="G32" s="47" cm="1">
        <f t="array" ref="G32">SUMIFS(CBAmount,CBDate,"&gt;="&amp;DATE(YEAR(G$4),MONTH(G$4),1),CBDate,"&lt;="&amp;EOMONTH(G$4, 0),CBAccount,$A32,CBType,"D")-SUMIFS(CBAmount,CBDate,"&gt;="&amp;DATE(YEAR(G$4),MONTH(G$4),1),CBDate,"&lt;="&amp;EOMONTH(G$4, 0),CBAccount,$A32,CBType,"W")</f>
        <v>0</v>
      </c>
      <c r="H32" s="47" cm="1">
        <f t="array" ref="H32">SUMIFS(CBAmount,CBDate,"&gt;="&amp;DATE(YEAR(H$4),MONTH(H$4),1),CBDate,"&lt;="&amp;EOMONTH(H$4, 0),CBAccount,$A32,CBType,"D")-SUMIFS(CBAmount,CBDate,"&gt;="&amp;DATE(YEAR(H$4),MONTH(H$4),1),CBDate,"&lt;="&amp;EOMONTH(H$4, 0),CBAccount,$A32,CBType,"W")</f>
        <v>0</v>
      </c>
      <c r="I32" s="47" cm="1">
        <f t="array" ref="I32">SUMIFS(CBAmount,CBDate,"&gt;="&amp;DATE(YEAR(I$4),MONTH(I$4),1),CBDate,"&lt;="&amp;EOMONTH(I$4, 0),CBAccount,$A32,CBType,"D")-SUMIFS(CBAmount,CBDate,"&gt;="&amp;DATE(YEAR(I$4),MONTH(I$4),1),CBDate,"&lt;="&amp;EOMONTH(I$4, 0),CBAccount,$A32,CBType,"W")</f>
        <v>0</v>
      </c>
      <c r="J32" s="47" cm="1">
        <f t="array" ref="J32">SUMIFS(CBAmount,CBDate,"&gt;="&amp;DATE(YEAR(J$4),MONTH(J$4),1),CBDate,"&lt;="&amp;EOMONTH(J$4, 0),CBAccount,$A32,CBType,"D")-SUMIFS(CBAmount,CBDate,"&gt;="&amp;DATE(YEAR(J$4),MONTH(J$4),1),CBDate,"&lt;="&amp;EOMONTH(J$4, 0),CBAccount,$A32,CBType,"W")</f>
        <v>0</v>
      </c>
      <c r="K32" s="47" cm="1">
        <f t="array" ref="K32">SUMIFS(CBAmount,CBDate,"&gt;="&amp;DATE(YEAR(K$4),MONTH(K$4),1),CBDate,"&lt;="&amp;EOMONTH(K$4, 0),CBAccount,$A32,CBType,"D")-SUMIFS(CBAmount,CBDate,"&gt;="&amp;DATE(YEAR(K$4),MONTH(K$4),1),CBDate,"&lt;="&amp;EOMONTH(K$4, 0),CBAccount,$A32,CBType,"W")</f>
        <v>0</v>
      </c>
      <c r="L32" s="47" cm="1">
        <f t="array" ref="L32">SUMIFS(CBAmount,CBDate,"&gt;="&amp;DATE(YEAR(L$4),MONTH(L$4),1),CBDate,"&lt;="&amp;EOMONTH(L$4, 0),CBAccount,$A32,CBType,"D")-SUMIFS(CBAmount,CBDate,"&gt;="&amp;DATE(YEAR(L$4),MONTH(L$4),1),CBDate,"&lt;="&amp;EOMONTH(L$4, 0),CBAccount,$A32,CBType,"W")</f>
        <v>0</v>
      </c>
      <c r="M32" s="47" cm="1">
        <f t="array" ref="M32">SUMIFS(CBAmount,CBDate,"&gt;="&amp;DATE(YEAR(M$4),MONTH(M$4),1),CBDate,"&lt;="&amp;EOMONTH(M$4, 0),CBAccount,$A32,CBType,"D")-SUMIFS(CBAmount,CBDate,"&gt;="&amp;DATE(YEAR(M$4),MONTH(M$4),1),CBDate,"&lt;="&amp;EOMONTH(M$4, 0),CBAccount,$A32,CBType,"W")</f>
        <v>0</v>
      </c>
      <c r="N32" s="47" cm="1">
        <f t="array" ref="N32">SUMIFS(CBAmount,CBDate,"&gt;="&amp;DATE(YEAR(N$4),MONTH(N$4),1),CBDate,"&lt;="&amp;EOMONTH(N$4, 0),CBAccount,$A32,CBType,"D")-SUMIFS(CBAmount,CBDate,"&gt;="&amp;DATE(YEAR(N$4),MONTH(N$4),1),CBDate,"&lt;="&amp;EOMONTH(N$4, 0),CBAccount,$A32,CBType,"W")</f>
        <v>0</v>
      </c>
      <c r="O32" s="47">
        <f t="shared" si="0"/>
        <v>0</v>
      </c>
      <c r="Q32"/>
      <c r="R32"/>
    </row>
    <row r="33" spans="1:18" s="24" customFormat="1" ht="15.95" customHeight="1" x14ac:dyDescent="0.2">
      <c r="A33" s="18"/>
      <c r="B33" s="24" t="s">
        <v>195</v>
      </c>
      <c r="C33" s="49">
        <f t="shared" ref="C33:O33" si="1">SUBTOTAL(109,C5:C32)</f>
        <v>55988.520000000004</v>
      </c>
      <c r="D33" s="49">
        <f t="shared" si="1"/>
        <v>1499.9800000000016</v>
      </c>
      <c r="E33" s="49">
        <f t="shared" si="1"/>
        <v>58.200000000000728</v>
      </c>
      <c r="F33" s="49">
        <f t="shared" si="1"/>
        <v>12126.567000000001</v>
      </c>
      <c r="G33" s="49">
        <f t="shared" si="1"/>
        <v>10619.219999999998</v>
      </c>
      <c r="H33" s="49">
        <f t="shared" si="1"/>
        <v>12972.479999999989</v>
      </c>
      <c r="I33" s="49">
        <f t="shared" si="1"/>
        <v>11668.799999999997</v>
      </c>
      <c r="J33" s="49">
        <f t="shared" si="1"/>
        <v>-10639.004999999999</v>
      </c>
      <c r="K33" s="49">
        <f t="shared" si="1"/>
        <v>13036.800000000001</v>
      </c>
      <c r="L33" s="49">
        <f t="shared" si="1"/>
        <v>41778.479999999996</v>
      </c>
      <c r="M33" s="49">
        <f t="shared" si="1"/>
        <v>-1474.2600000000029</v>
      </c>
      <c r="N33" s="49">
        <f t="shared" si="1"/>
        <v>2547.6000000000008</v>
      </c>
      <c r="O33" s="49">
        <f t="shared" si="1"/>
        <v>150183.38199999998</v>
      </c>
      <c r="Q33" s="55" t="s">
        <v>195</v>
      </c>
      <c r="R33" s="52">
        <f>SUM(R29-R31)</f>
        <v>150183.38199999998</v>
      </c>
    </row>
    <row r="35" spans="1:18" s="24" customFormat="1" ht="15.95" customHeight="1" x14ac:dyDescent="0.2">
      <c r="B35" s="24" t="s">
        <v>196</v>
      </c>
      <c r="C35" s="47" cm="1">
        <f t="array" ref="C35">SUMIFS(CBAmount,CBDate,"&lt;"&amp;DATE(YEAR(C$4),MONTH(C$4),1),CBType,"D")-SUMIFS(CBAmount,CBDate,"&lt;"&amp;DATE(YEAR(C$4),MONTH(C$4),1),CBType,"W")</f>
        <v>3400</v>
      </c>
      <c r="D35" s="47" cm="1">
        <f t="array" ref="D35">SUMIFS(CBAmount,CBDate,"&lt;"&amp;DATE(YEAR(D$4),MONTH(D$4),1),CBType,"D")-SUMIFS(CBAmount,CBDate,"&lt;"&amp;DATE(YEAR(D$4),MONTH(D$4),1),CBType,"W")</f>
        <v>59388.520000000004</v>
      </c>
      <c r="E35" s="47" cm="1">
        <f t="array" ref="E35">SUMIFS(CBAmount,CBDate,"&lt;"&amp;DATE(YEAR(E$4),MONTH(E$4),1),CBType,"D")-SUMIFS(CBAmount,CBDate,"&lt;"&amp;DATE(YEAR(E$4),MONTH(E$4),1),CBType,"W")</f>
        <v>60888.500000000007</v>
      </c>
      <c r="F35" s="47" cm="1">
        <f t="array" ref="F35">SUMIFS(CBAmount,CBDate,"&lt;"&amp;DATE(YEAR(F$4),MONTH(F$4),1),CBType,"D")-SUMIFS(CBAmount,CBDate,"&lt;"&amp;DATE(YEAR(F$4),MONTH(F$4),1),CBType,"W")</f>
        <v>60946.700000000004</v>
      </c>
      <c r="G35" s="47" cm="1">
        <f t="array" ref="G35">SUMIFS(CBAmount,CBDate,"&lt;"&amp;DATE(YEAR(G$4),MONTH(G$4),1),CBType,"D")-SUMIFS(CBAmount,CBDate,"&lt;"&amp;DATE(YEAR(G$4),MONTH(G$4),1),CBType,"W")</f>
        <v>73073.267000000007</v>
      </c>
      <c r="H35" s="47" cm="1">
        <f t="array" ref="H35">SUMIFS(CBAmount,CBDate,"&lt;"&amp;DATE(YEAR(H$4),MONTH(H$4),1),CBType,"D")-SUMIFS(CBAmount,CBDate,"&lt;"&amp;DATE(YEAR(H$4),MONTH(H$4),1),CBType,"W")</f>
        <v>83692.487000000008</v>
      </c>
      <c r="I35" s="47" cm="1">
        <f t="array" ref="I35">SUMIFS(CBAmount,CBDate,"&lt;"&amp;DATE(YEAR(I$4),MONTH(I$4),1),CBType,"D")-SUMIFS(CBAmount,CBDate,"&lt;"&amp;DATE(YEAR(I$4),MONTH(I$4),1),CBType,"W")</f>
        <v>96664.966999999975</v>
      </c>
      <c r="J35" s="47" cm="1">
        <f t="array" ref="J35">SUMIFS(CBAmount,CBDate,"&lt;"&amp;DATE(YEAR(J$4),MONTH(J$4),1),CBType,"D")-SUMIFS(CBAmount,CBDate,"&lt;"&amp;DATE(YEAR(J$4),MONTH(J$4),1),CBType,"W")</f>
        <v>108333.76699999999</v>
      </c>
      <c r="K35" s="47" cm="1">
        <f t="array" ref="K35">SUMIFS(CBAmount,CBDate,"&lt;"&amp;DATE(YEAR(K$4),MONTH(K$4),1),CBType,"D")-SUMIFS(CBAmount,CBDate,"&lt;"&amp;DATE(YEAR(K$4),MONTH(K$4),1),CBType,"W")</f>
        <v>97694.761999999988</v>
      </c>
      <c r="L35" s="47" cm="1">
        <f t="array" ref="L35">SUMIFS(CBAmount,CBDate,"&lt;"&amp;DATE(YEAR(L$4),MONTH(L$4),1),CBType,"D")-SUMIFS(CBAmount,CBDate,"&lt;"&amp;DATE(YEAR(L$4),MONTH(L$4),1),CBType,"W")</f>
        <v>110731.56199999998</v>
      </c>
      <c r="M35" s="47" cm="1">
        <f t="array" ref="M35">SUMIFS(CBAmount,CBDate,"&lt;"&amp;DATE(YEAR(M$4),MONTH(M$4),1),CBType,"D")-SUMIFS(CBAmount,CBDate,"&lt;"&amp;DATE(YEAR(M$4),MONTH(M$4),1),CBType,"W")</f>
        <v>152510.04200000002</v>
      </c>
      <c r="N35" s="47" cm="1">
        <f t="array" ref="N35">SUMIFS(CBAmount,CBDate,"&lt;"&amp;DATE(YEAR(N$4),MONTH(N$4),1),CBType,"D")-SUMIFS(CBAmount,CBDate,"&lt;"&amp;DATE(YEAR(N$4),MONTH(N$4),1),CBType,"W")</f>
        <v>151035.78200000001</v>
      </c>
      <c r="O35" s="53">
        <f>Table2[[#This Row],[Apr-2011]]</f>
        <v>3400</v>
      </c>
      <c r="P35" s="54"/>
    </row>
    <row r="37" spans="1:18" s="24" customFormat="1" ht="15.95" customHeight="1" x14ac:dyDescent="0.2">
      <c r="B37" s="24" t="s">
        <v>197</v>
      </c>
      <c r="C37" s="53">
        <f>SUM(C33+C35)</f>
        <v>59388.520000000004</v>
      </c>
      <c r="D37" s="53">
        <f t="shared" ref="D37:N37" si="2">SUM(D33+D35)</f>
        <v>60888.500000000007</v>
      </c>
      <c r="E37" s="53">
        <f t="shared" si="2"/>
        <v>60946.700000000012</v>
      </c>
      <c r="F37" s="53">
        <f t="shared" si="2"/>
        <v>73073.267000000007</v>
      </c>
      <c r="G37" s="53">
        <f t="shared" si="2"/>
        <v>83692.487000000008</v>
      </c>
      <c r="H37" s="53">
        <f t="shared" si="2"/>
        <v>96664.967000000004</v>
      </c>
      <c r="I37" s="53">
        <f t="shared" si="2"/>
        <v>108333.76699999998</v>
      </c>
      <c r="J37" s="53">
        <f t="shared" si="2"/>
        <v>97694.761999999988</v>
      </c>
      <c r="K37" s="53">
        <f t="shared" si="2"/>
        <v>110731.56199999999</v>
      </c>
      <c r="L37" s="53">
        <f t="shared" si="2"/>
        <v>152510.04199999996</v>
      </c>
      <c r="M37" s="53">
        <f t="shared" si="2"/>
        <v>151035.78200000001</v>
      </c>
      <c r="N37" s="53">
        <f t="shared" si="2"/>
        <v>153583.38200000001</v>
      </c>
      <c r="O37" s="53">
        <f>Table2[[#This Row],[Mar-2012]]</f>
        <v>153583.38200000001</v>
      </c>
    </row>
  </sheetData>
  <sortState xmlns:xlrd2="http://schemas.microsoft.com/office/spreadsheetml/2017/richdata2" ref="A5:N41">
    <sortCondition ref="A5:A41"/>
  </sortState>
  <dataValidations count="1">
    <dataValidation type="list" allowBlank="1" showInputMessage="1" showErrorMessage="1" sqref="A5:A37" xr:uid="{67B23D54-0C31-4E4F-9030-A291B3649F94}">
      <formula1>Accounts</formula1>
    </dataValidation>
  </dataValidations>
  <pageMargins left="0.70866141732283472" right="0.70866141732283472" top="0.74803149606299213" bottom="0.74803149606299213" header="0.31496062992125984" footer="0.31496062992125984"/>
  <pageSetup paperSize="9" scale="66" fitToHeight="0" orientation="landscape" r:id="rId1"/>
  <headerFooter>
    <oddFooter>Page &amp;P of &amp;N</oddFooter>
  </headerFooter>
  <ignoredErrors>
    <ignoredError sqref="C11:C37 C5:C10" calculatedColumn="1"/>
  </ignoredErrors>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DD16A-A5F0-4DDB-9F76-9F40755C3019}">
  <dimension ref="A1:O27"/>
  <sheetViews>
    <sheetView workbookViewId="0">
      <selection activeCell="N27" sqref="N27"/>
    </sheetView>
  </sheetViews>
  <sheetFormatPr defaultRowHeight="12.75" x14ac:dyDescent="0.2"/>
  <cols>
    <col min="14" max="14" width="9.140625" customWidth="1"/>
  </cols>
  <sheetData>
    <row r="1" spans="1:15" x14ac:dyDescent="0.2">
      <c r="A1" t="s">
        <v>290</v>
      </c>
      <c r="N1" t="s">
        <v>291</v>
      </c>
    </row>
    <row r="2" spans="1:15" x14ac:dyDescent="0.2">
      <c r="A2" t="s">
        <v>250</v>
      </c>
      <c r="N2" s="43" t="s">
        <v>255</v>
      </c>
      <c r="O2" s="43"/>
    </row>
    <row r="3" spans="1:15" x14ac:dyDescent="0.2">
      <c r="N3" t="s">
        <v>256</v>
      </c>
    </row>
    <row r="4" spans="1:15" x14ac:dyDescent="0.2">
      <c r="A4" t="s">
        <v>253</v>
      </c>
      <c r="N4" t="s">
        <v>254</v>
      </c>
    </row>
    <row r="5" spans="1:15" x14ac:dyDescent="0.2">
      <c r="A5" s="42" t="s">
        <v>252</v>
      </c>
    </row>
    <row r="7" spans="1:15" x14ac:dyDescent="0.2">
      <c r="A7" s="42" t="s">
        <v>251</v>
      </c>
      <c r="N7" t="s">
        <v>289</v>
      </c>
    </row>
    <row r="8" spans="1:15" x14ac:dyDescent="0.2">
      <c r="A8" s="42" t="s">
        <v>272</v>
      </c>
    </row>
    <row r="9" spans="1:15" x14ac:dyDescent="0.2">
      <c r="N9" t="s">
        <v>269</v>
      </c>
    </row>
    <row r="10" spans="1:15" x14ac:dyDescent="0.2">
      <c r="A10" s="42" t="s">
        <v>270</v>
      </c>
    </row>
    <row r="11" spans="1:15" x14ac:dyDescent="0.2">
      <c r="A11" s="42" t="s">
        <v>271</v>
      </c>
    </row>
    <row r="12" spans="1:15" x14ac:dyDescent="0.2">
      <c r="A12" s="42" t="s">
        <v>273</v>
      </c>
    </row>
    <row r="13" spans="1:15" x14ac:dyDescent="0.2">
      <c r="N13" s="42" t="s">
        <v>275</v>
      </c>
    </row>
    <row r="14" spans="1:15" x14ac:dyDescent="0.2">
      <c r="A14" t="s">
        <v>274</v>
      </c>
      <c r="N14" s="42" t="s">
        <v>276</v>
      </c>
    </row>
    <row r="15" spans="1:15" x14ac:dyDescent="0.2">
      <c r="N15" s="42" t="s">
        <v>279</v>
      </c>
    </row>
    <row r="17" spans="14:15" x14ac:dyDescent="0.2">
      <c r="N17" t="s">
        <v>278</v>
      </c>
    </row>
    <row r="18" spans="14:15" x14ac:dyDescent="0.2">
      <c r="N18" t="s">
        <v>280</v>
      </c>
    </row>
    <row r="20" spans="14:15" x14ac:dyDescent="0.2">
      <c r="N20" s="42" t="s">
        <v>283</v>
      </c>
    </row>
    <row r="21" spans="14:15" x14ac:dyDescent="0.2">
      <c r="O21" s="42" t="s">
        <v>281</v>
      </c>
    </row>
    <row r="22" spans="14:15" x14ac:dyDescent="0.2">
      <c r="O22" s="42" t="s">
        <v>282</v>
      </c>
    </row>
    <row r="23" spans="14:15" x14ac:dyDescent="0.2">
      <c r="O23" s="42" t="s">
        <v>287</v>
      </c>
    </row>
    <row r="24" spans="14:15" x14ac:dyDescent="0.2">
      <c r="O24" s="42" t="s">
        <v>284</v>
      </c>
    </row>
    <row r="25" spans="14:15" x14ac:dyDescent="0.2">
      <c r="N25" t="s">
        <v>288</v>
      </c>
    </row>
    <row r="27" spans="14:15" x14ac:dyDescent="0.2">
      <c r="N27" t="s">
        <v>317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ED35F-C204-40BE-9E74-1EFDF8141444}">
  <dimension ref="A3:B6"/>
  <sheetViews>
    <sheetView workbookViewId="0">
      <selection activeCell="I42" sqref="I42"/>
    </sheetView>
  </sheetViews>
  <sheetFormatPr defaultRowHeight="12.75" x14ac:dyDescent="0.2"/>
  <cols>
    <col min="1" max="1" width="13.42578125" bestFit="1" customWidth="1"/>
    <col min="2" max="2" width="15.140625" bestFit="1" customWidth="1"/>
  </cols>
  <sheetData>
    <row r="3" spans="1:2" x14ac:dyDescent="0.2">
      <c r="A3" s="57" t="s">
        <v>68</v>
      </c>
      <c r="B3" t="s">
        <v>292</v>
      </c>
    </row>
    <row r="4" spans="1:2" x14ac:dyDescent="0.2">
      <c r="A4" s="58" t="s">
        <v>294</v>
      </c>
      <c r="B4" s="59">
        <v>416853.22000000003</v>
      </c>
    </row>
    <row r="5" spans="1:2" x14ac:dyDescent="0.2">
      <c r="A5" s="58" t="s">
        <v>295</v>
      </c>
      <c r="B5" s="59">
        <v>263269.83800000005</v>
      </c>
    </row>
    <row r="6" spans="1:2" x14ac:dyDescent="0.2">
      <c r="A6" s="58" t="s">
        <v>293</v>
      </c>
      <c r="B6" s="59">
        <v>680123.05800000008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95122E-2F07-4A96-AD14-8C25F71E1284}">
  <dimension ref="A1:D29"/>
  <sheetViews>
    <sheetView workbookViewId="0">
      <selection activeCell="C36" sqref="C36"/>
    </sheetView>
  </sheetViews>
  <sheetFormatPr defaultRowHeight="12.75" x14ac:dyDescent="0.2"/>
  <cols>
    <col min="1" max="1" width="29.85546875" bestFit="1" customWidth="1"/>
    <col min="2" max="3" width="11.28515625" bestFit="1" customWidth="1"/>
    <col min="4" max="4" width="11.7109375" bestFit="1" customWidth="1"/>
  </cols>
  <sheetData>
    <row r="1" spans="1:4" x14ac:dyDescent="0.2">
      <c r="A1" s="57" t="s">
        <v>298</v>
      </c>
      <c r="B1" s="64" t="s">
        <v>68</v>
      </c>
    </row>
    <row r="2" spans="1:4" x14ac:dyDescent="0.2">
      <c r="A2" s="57" t="s">
        <v>8</v>
      </c>
      <c r="B2" s="63" t="s">
        <v>72</v>
      </c>
      <c r="C2" s="63" t="s">
        <v>76</v>
      </c>
      <c r="D2" t="s">
        <v>293</v>
      </c>
    </row>
    <row r="3" spans="1:4" x14ac:dyDescent="0.2">
      <c r="A3" s="58" t="s">
        <v>106</v>
      </c>
      <c r="B3" s="62">
        <v>51414</v>
      </c>
      <c r="C3" s="62"/>
      <c r="D3" s="62">
        <v>51414</v>
      </c>
    </row>
    <row r="4" spans="1:4" x14ac:dyDescent="0.2">
      <c r="A4" s="58" t="s">
        <v>122</v>
      </c>
      <c r="B4" s="62"/>
      <c r="C4" s="62">
        <v>1367.9999999999998</v>
      </c>
      <c r="D4" s="62">
        <v>1367.9999999999998</v>
      </c>
    </row>
    <row r="5" spans="1:4" x14ac:dyDescent="0.2">
      <c r="A5" s="58" t="s">
        <v>96</v>
      </c>
      <c r="B5" s="62"/>
      <c r="C5" s="62">
        <v>10031.999999999998</v>
      </c>
      <c r="D5" s="62">
        <v>10031.999999999998</v>
      </c>
    </row>
    <row r="6" spans="1:4" x14ac:dyDescent="0.2">
      <c r="A6" s="58" t="s">
        <v>125</v>
      </c>
      <c r="B6" s="62"/>
      <c r="C6" s="62">
        <v>1980</v>
      </c>
      <c r="D6" s="62">
        <v>1980</v>
      </c>
    </row>
    <row r="7" spans="1:4" x14ac:dyDescent="0.2">
      <c r="A7" s="58" t="s">
        <v>115</v>
      </c>
      <c r="B7" s="62">
        <v>5962.2</v>
      </c>
      <c r="C7" s="62"/>
      <c r="D7" s="62">
        <v>5962.2</v>
      </c>
    </row>
    <row r="8" spans="1:4" x14ac:dyDescent="0.2">
      <c r="A8" s="58" t="s">
        <v>124</v>
      </c>
      <c r="B8" s="62"/>
      <c r="C8" s="62">
        <v>5700</v>
      </c>
      <c r="D8" s="62">
        <v>5700</v>
      </c>
    </row>
    <row r="9" spans="1:4" x14ac:dyDescent="0.2">
      <c r="A9" s="58" t="s">
        <v>84</v>
      </c>
      <c r="B9" s="62">
        <v>319285.5</v>
      </c>
      <c r="C9" s="62"/>
      <c r="D9" s="62">
        <v>319285.5</v>
      </c>
    </row>
    <row r="10" spans="1:4" x14ac:dyDescent="0.2">
      <c r="A10" s="58" t="s">
        <v>133</v>
      </c>
      <c r="B10" s="62"/>
      <c r="C10" s="62">
        <v>341.99999999999994</v>
      </c>
      <c r="D10" s="62">
        <v>341.99999999999994</v>
      </c>
    </row>
    <row r="11" spans="1:4" x14ac:dyDescent="0.2">
      <c r="A11" s="58" t="s">
        <v>162</v>
      </c>
      <c r="B11" s="62"/>
      <c r="C11" s="62">
        <v>769.49999999999989</v>
      </c>
      <c r="D11" s="62">
        <v>769.49999999999989</v>
      </c>
    </row>
    <row r="12" spans="1:4" x14ac:dyDescent="0.2">
      <c r="A12" s="58" t="s">
        <v>36</v>
      </c>
      <c r="B12" s="62"/>
      <c r="C12" s="62">
        <v>4423.2</v>
      </c>
      <c r="D12" s="62">
        <v>4423.2</v>
      </c>
    </row>
    <row r="13" spans="1:4" x14ac:dyDescent="0.2">
      <c r="A13" s="58" t="s">
        <v>92</v>
      </c>
      <c r="B13" s="62"/>
      <c r="C13" s="62">
        <v>1200</v>
      </c>
      <c r="D13" s="62">
        <v>1200</v>
      </c>
    </row>
    <row r="14" spans="1:4" x14ac:dyDescent="0.2">
      <c r="A14" s="58" t="s">
        <v>79</v>
      </c>
      <c r="B14" s="62"/>
      <c r="C14" s="62">
        <v>2567.2799999999997</v>
      </c>
      <c r="D14" s="62">
        <v>2567.2799999999997</v>
      </c>
    </row>
    <row r="15" spans="1:4" x14ac:dyDescent="0.2">
      <c r="A15" s="58" t="s">
        <v>142</v>
      </c>
      <c r="B15" s="62"/>
      <c r="C15" s="62">
        <v>5100</v>
      </c>
      <c r="D15" s="62">
        <v>5100</v>
      </c>
    </row>
    <row r="16" spans="1:4" x14ac:dyDescent="0.2">
      <c r="A16" s="58" t="s">
        <v>118</v>
      </c>
      <c r="B16" s="62">
        <v>8100</v>
      </c>
      <c r="C16" s="62"/>
      <c r="D16" s="62">
        <v>8100</v>
      </c>
    </row>
    <row r="17" spans="1:4" x14ac:dyDescent="0.2">
      <c r="A17" s="58" t="s">
        <v>149</v>
      </c>
      <c r="B17" s="62"/>
      <c r="C17" s="62">
        <v>1821.7199999999998</v>
      </c>
      <c r="D17" s="62">
        <v>1821.7199999999998</v>
      </c>
    </row>
    <row r="18" spans="1:4" x14ac:dyDescent="0.2">
      <c r="A18" s="58" t="s">
        <v>75</v>
      </c>
      <c r="B18" s="62">
        <v>3400</v>
      </c>
      <c r="C18" s="62"/>
      <c r="D18" s="62">
        <v>3400</v>
      </c>
    </row>
    <row r="19" spans="1:4" x14ac:dyDescent="0.2">
      <c r="A19" s="58" t="s">
        <v>98</v>
      </c>
      <c r="B19" s="62"/>
      <c r="C19" s="62">
        <v>1618.1729999999998</v>
      </c>
      <c r="D19" s="62">
        <v>1618.1729999999998</v>
      </c>
    </row>
    <row r="20" spans="1:4" x14ac:dyDescent="0.2">
      <c r="A20" s="58" t="s">
        <v>112</v>
      </c>
      <c r="B20" s="62"/>
      <c r="C20" s="62">
        <v>4721.8799999999992</v>
      </c>
      <c r="D20" s="62">
        <v>4721.8799999999992</v>
      </c>
    </row>
    <row r="21" spans="1:4" x14ac:dyDescent="0.2">
      <c r="A21" s="58" t="s">
        <v>153</v>
      </c>
      <c r="B21" s="62"/>
      <c r="C21" s="62">
        <v>4752</v>
      </c>
      <c r="D21" s="62">
        <v>4752</v>
      </c>
    </row>
    <row r="22" spans="1:4" x14ac:dyDescent="0.2">
      <c r="A22" s="58" t="s">
        <v>90</v>
      </c>
      <c r="B22" s="62"/>
      <c r="C22" s="62">
        <v>68399.999999999985</v>
      </c>
      <c r="D22" s="62">
        <v>68399.999999999985</v>
      </c>
    </row>
    <row r="23" spans="1:4" x14ac:dyDescent="0.2">
      <c r="A23" s="58" t="s">
        <v>88</v>
      </c>
      <c r="B23" s="62"/>
      <c r="C23" s="62">
        <v>146000</v>
      </c>
      <c r="D23" s="62">
        <v>146000</v>
      </c>
    </row>
    <row r="24" spans="1:4" x14ac:dyDescent="0.2">
      <c r="A24" s="58" t="s">
        <v>164</v>
      </c>
      <c r="B24" s="62">
        <v>1026</v>
      </c>
      <c r="C24" s="62"/>
      <c r="D24" s="62">
        <v>1026</v>
      </c>
    </row>
    <row r="25" spans="1:4" x14ac:dyDescent="0.2">
      <c r="A25" s="58" t="s">
        <v>86</v>
      </c>
      <c r="B25" s="62"/>
      <c r="C25" s="62">
        <v>683.99999999999989</v>
      </c>
      <c r="D25" s="62">
        <v>683.99999999999989</v>
      </c>
    </row>
    <row r="26" spans="1:4" x14ac:dyDescent="0.2">
      <c r="A26" s="58" t="s">
        <v>167</v>
      </c>
      <c r="B26" s="62"/>
      <c r="C26" s="62">
        <v>516.70499999999993</v>
      </c>
      <c r="D26" s="62">
        <v>516.70499999999993</v>
      </c>
    </row>
    <row r="27" spans="1:4" x14ac:dyDescent="0.2">
      <c r="A27" s="58" t="s">
        <v>105</v>
      </c>
      <c r="B27" s="62">
        <v>27665.519999999997</v>
      </c>
      <c r="C27" s="62"/>
      <c r="D27" s="62">
        <v>27665.519999999997</v>
      </c>
    </row>
    <row r="28" spans="1:4" x14ac:dyDescent="0.2">
      <c r="A28" s="58" t="s">
        <v>184</v>
      </c>
      <c r="B28" s="62"/>
      <c r="C28" s="62">
        <v>1273.3799999999999</v>
      </c>
      <c r="D28" s="62">
        <v>1273.3799999999999</v>
      </c>
    </row>
    <row r="29" spans="1:4" x14ac:dyDescent="0.2">
      <c r="A29" s="58" t="s">
        <v>293</v>
      </c>
      <c r="B29" s="62">
        <v>416853.22000000003</v>
      </c>
      <c r="C29" s="62">
        <v>263269.83799999993</v>
      </c>
      <c r="D29" s="62">
        <v>680123.05799999996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1E901-E27A-43E3-91D5-AA433247808D}">
  <dimension ref="A1:D23"/>
  <sheetViews>
    <sheetView workbookViewId="0">
      <selection activeCell="D33" sqref="D33"/>
    </sheetView>
  </sheetViews>
  <sheetFormatPr defaultRowHeight="12.75" x14ac:dyDescent="0.2"/>
  <cols>
    <col min="1" max="1" width="15.140625" bestFit="1" customWidth="1"/>
    <col min="2" max="2" width="17" bestFit="1" customWidth="1"/>
    <col min="3" max="3" width="11.28515625" bestFit="1" customWidth="1"/>
    <col min="4" max="4" width="11.7109375" bestFit="1" customWidth="1"/>
  </cols>
  <sheetData>
    <row r="1" spans="1:4" x14ac:dyDescent="0.2">
      <c r="A1" s="57" t="s">
        <v>292</v>
      </c>
      <c r="B1" s="57" t="s">
        <v>296</v>
      </c>
    </row>
    <row r="2" spans="1:4" x14ac:dyDescent="0.2">
      <c r="A2" s="57" t="s">
        <v>297</v>
      </c>
      <c r="B2" t="s">
        <v>72</v>
      </c>
      <c r="C2" t="s">
        <v>76</v>
      </c>
      <c r="D2" t="s">
        <v>293</v>
      </c>
    </row>
    <row r="3" spans="1:4" x14ac:dyDescent="0.2">
      <c r="A3" s="58" t="s">
        <v>299</v>
      </c>
      <c r="B3" s="62">
        <v>316755.52</v>
      </c>
      <c r="C3" s="62">
        <v>206023.95800000001</v>
      </c>
      <c r="D3" s="62">
        <v>522779.478</v>
      </c>
    </row>
    <row r="4" spans="1:4" x14ac:dyDescent="0.2">
      <c r="A4" s="61" t="s">
        <v>301</v>
      </c>
      <c r="B4" s="62">
        <v>3400</v>
      </c>
      <c r="C4" s="62"/>
      <c r="D4" s="62">
        <v>3400</v>
      </c>
    </row>
    <row r="5" spans="1:4" x14ac:dyDescent="0.2">
      <c r="A5" s="65" t="s">
        <v>305</v>
      </c>
      <c r="B5" s="62">
        <v>3400</v>
      </c>
      <c r="C5" s="62"/>
      <c r="D5" s="62">
        <v>3400</v>
      </c>
    </row>
    <row r="6" spans="1:4" x14ac:dyDescent="0.2">
      <c r="A6" s="61" t="s">
        <v>302</v>
      </c>
      <c r="B6" s="62">
        <v>122576.52</v>
      </c>
      <c r="C6" s="62">
        <v>65029.820000000007</v>
      </c>
      <c r="D6" s="62">
        <v>187606.34000000003</v>
      </c>
    </row>
    <row r="7" spans="1:4" x14ac:dyDescent="0.2">
      <c r="A7" s="65" t="s">
        <v>306</v>
      </c>
      <c r="B7" s="62">
        <v>71578.320000000007</v>
      </c>
      <c r="C7" s="62">
        <v>15589.8</v>
      </c>
      <c r="D7" s="62">
        <v>87168.12000000001</v>
      </c>
    </row>
    <row r="8" spans="1:4" x14ac:dyDescent="0.2">
      <c r="A8" s="65" t="s">
        <v>307</v>
      </c>
      <c r="B8" s="62">
        <v>23062.2</v>
      </c>
      <c r="C8" s="62">
        <v>21562.22</v>
      </c>
      <c r="D8" s="62">
        <v>44624.42</v>
      </c>
    </row>
    <row r="9" spans="1:4" x14ac:dyDescent="0.2">
      <c r="A9" s="65" t="s">
        <v>308</v>
      </c>
      <c r="B9" s="62">
        <v>27936</v>
      </c>
      <c r="C9" s="62">
        <v>27877.8</v>
      </c>
      <c r="D9" s="62">
        <v>55813.8</v>
      </c>
    </row>
    <row r="10" spans="1:4" x14ac:dyDescent="0.2">
      <c r="A10" s="61" t="s">
        <v>303</v>
      </c>
      <c r="B10" s="62">
        <v>109782</v>
      </c>
      <c r="C10" s="62">
        <v>74063.732999999993</v>
      </c>
      <c r="D10" s="62">
        <v>183845.73299999998</v>
      </c>
    </row>
    <row r="11" spans="1:4" x14ac:dyDescent="0.2">
      <c r="A11" s="65" t="s">
        <v>309</v>
      </c>
      <c r="B11" s="62">
        <v>33402</v>
      </c>
      <c r="C11" s="62">
        <v>21275.432999999997</v>
      </c>
      <c r="D11" s="62">
        <v>54677.432999999997</v>
      </c>
    </row>
    <row r="12" spans="1:4" x14ac:dyDescent="0.2">
      <c r="A12" s="65" t="s">
        <v>310</v>
      </c>
      <c r="B12" s="62">
        <v>36480</v>
      </c>
      <c r="C12" s="62">
        <v>25860.78</v>
      </c>
      <c r="D12" s="62">
        <v>62340.78</v>
      </c>
    </row>
    <row r="13" spans="1:4" x14ac:dyDescent="0.2">
      <c r="A13" s="65" t="s">
        <v>311</v>
      </c>
      <c r="B13" s="62">
        <v>39899.999999999993</v>
      </c>
      <c r="C13" s="62">
        <v>26927.52</v>
      </c>
      <c r="D13" s="62">
        <v>66827.51999999999</v>
      </c>
    </row>
    <row r="14" spans="1:4" x14ac:dyDescent="0.2">
      <c r="A14" s="61" t="s">
        <v>304</v>
      </c>
      <c r="B14" s="62">
        <v>80997</v>
      </c>
      <c r="C14" s="62">
        <v>66930.404999999999</v>
      </c>
      <c r="D14" s="62">
        <v>147927.40499999997</v>
      </c>
    </row>
    <row r="15" spans="1:4" x14ac:dyDescent="0.2">
      <c r="A15" s="65" t="s">
        <v>312</v>
      </c>
      <c r="B15" s="62">
        <v>35910</v>
      </c>
      <c r="C15" s="62">
        <v>24241.200000000001</v>
      </c>
      <c r="D15" s="62">
        <v>60151.199999999997</v>
      </c>
    </row>
    <row r="16" spans="1:4" x14ac:dyDescent="0.2">
      <c r="A16" s="65" t="s">
        <v>313</v>
      </c>
      <c r="B16" s="62">
        <v>11001</v>
      </c>
      <c r="C16" s="62">
        <v>21640.004999999997</v>
      </c>
      <c r="D16" s="62">
        <v>32641.004999999997</v>
      </c>
    </row>
    <row r="17" spans="1:4" x14ac:dyDescent="0.2">
      <c r="A17" s="65" t="s">
        <v>314</v>
      </c>
      <c r="B17" s="62">
        <v>34086</v>
      </c>
      <c r="C17" s="62">
        <v>21049.200000000001</v>
      </c>
      <c r="D17" s="62">
        <v>55135.199999999997</v>
      </c>
    </row>
    <row r="18" spans="1:4" x14ac:dyDescent="0.2">
      <c r="A18" s="58" t="s">
        <v>300</v>
      </c>
      <c r="B18" s="62">
        <v>100097.69999999998</v>
      </c>
      <c r="C18" s="62">
        <v>57245.88</v>
      </c>
      <c r="D18" s="62">
        <v>157343.57999999999</v>
      </c>
    </row>
    <row r="19" spans="1:4" x14ac:dyDescent="0.2">
      <c r="A19" s="61" t="s">
        <v>301</v>
      </c>
      <c r="B19" s="62">
        <v>100097.69999999998</v>
      </c>
      <c r="C19" s="62">
        <v>57245.88</v>
      </c>
      <c r="D19" s="62">
        <v>157343.57999999999</v>
      </c>
    </row>
    <row r="20" spans="1:4" x14ac:dyDescent="0.2">
      <c r="A20" s="65" t="s">
        <v>315</v>
      </c>
      <c r="B20" s="62">
        <v>63632.51999999999</v>
      </c>
      <c r="C20" s="62">
        <v>21854.04</v>
      </c>
      <c r="D20" s="62">
        <v>85486.56</v>
      </c>
    </row>
    <row r="21" spans="1:4" x14ac:dyDescent="0.2">
      <c r="A21" s="65" t="s">
        <v>316</v>
      </c>
      <c r="B21" s="62">
        <v>19365.179999999997</v>
      </c>
      <c r="C21" s="62">
        <v>20839.439999999999</v>
      </c>
      <c r="D21" s="62">
        <v>40204.619999999995</v>
      </c>
    </row>
    <row r="22" spans="1:4" x14ac:dyDescent="0.2">
      <c r="A22" s="65" t="s">
        <v>305</v>
      </c>
      <c r="B22" s="62">
        <v>17100</v>
      </c>
      <c r="C22" s="62">
        <v>14552.4</v>
      </c>
      <c r="D22" s="62">
        <v>31652.400000000001</v>
      </c>
    </row>
    <row r="23" spans="1:4" x14ac:dyDescent="0.2">
      <c r="A23" s="58" t="s">
        <v>293</v>
      </c>
      <c r="B23" s="62">
        <v>416853.22000000003</v>
      </c>
      <c r="C23" s="62">
        <v>263269.83800000005</v>
      </c>
      <c r="D23" s="62">
        <v>680123.05799999996</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Instructions</vt:lpstr>
      <vt:lpstr>Data</vt:lpstr>
      <vt:lpstr>Cashbook</vt:lpstr>
      <vt:lpstr>Notes</vt:lpstr>
      <vt:lpstr>DW Chart</vt:lpstr>
      <vt:lpstr>Description Chart</vt:lpstr>
      <vt:lpstr>Date Chart</vt:lpstr>
      <vt:lpstr>Accounts</vt:lpstr>
      <vt:lpstr>CBAccount</vt:lpstr>
      <vt:lpstr>CBAmount</vt:lpstr>
      <vt:lpstr>CBDate</vt:lpstr>
      <vt:lpstr>CBType</vt:lpstr>
      <vt:lpstr>Cashbook!Print_Titles</vt:lpstr>
      <vt:lpstr>Data!Print_Titles</vt:lpstr>
      <vt:lpstr>Instructions!Print_Titles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Skills UK | Exercise 10 | Monthly Cashbook</dc:title>
  <dc:creator>Excel Skills UK</dc:creator>
  <cp:keywords>excel exercise, free excel exercise</cp:keywords>
  <cp:lastModifiedBy>khadeeja afzal</cp:lastModifiedBy>
  <cp:lastPrinted>2016-07-13T10:08:50Z</cp:lastPrinted>
  <dcterms:created xsi:type="dcterms:W3CDTF">2009-09-28T11:29:56Z</dcterms:created>
  <dcterms:modified xsi:type="dcterms:W3CDTF">2024-12-24T19:02:39Z</dcterms:modified>
</cp:coreProperties>
</file>