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 data\10. NCEAC folder data\24a.NCEAC Spring 24\Computer Networks\mid term\"/>
    </mc:Choice>
  </mc:AlternateContent>
  <xr:revisionPtr revIDLastSave="0" documentId="13_ncr:1_{BE77E68D-B6B9-478A-8BBD-3234EFB44D3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omplete Result" sheetId="1" r:id="rId1"/>
    <sheet name="Quiz &amp; A" sheetId="2" r:id="rId2"/>
    <sheet name="LAB Evaluation" sheetId="3" r:id="rId3"/>
  </sheets>
  <externalReferences>
    <externalReference r:id="rId4"/>
  </externalReferences>
  <definedNames>
    <definedName name="_xlnm.Print_Area" localSheetId="0">'Complete Result'!$A$1:$M$41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C47" i="2"/>
  <c r="C48" i="2"/>
  <c r="C49" i="2"/>
  <c r="C50" i="2"/>
  <c r="C51" i="2"/>
  <c r="B48" i="2"/>
  <c r="B49" i="2"/>
  <c r="B50" i="2"/>
  <c r="B51" i="2"/>
  <c r="B47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C10" i="2"/>
  <c r="B10" i="2"/>
  <c r="E46" i="1"/>
  <c r="F46" i="1"/>
  <c r="I46" i="1"/>
  <c r="E47" i="1"/>
  <c r="F47" i="1"/>
  <c r="I47" i="1"/>
  <c r="E48" i="1"/>
  <c r="F48" i="1"/>
  <c r="I48" i="1"/>
  <c r="E49" i="1"/>
  <c r="F49" i="1"/>
  <c r="I49" i="1"/>
  <c r="L46" i="1"/>
  <c r="L47" i="1"/>
  <c r="L48" i="1"/>
  <c r="L49" i="1"/>
  <c r="M46" i="1"/>
  <c r="M47" i="1"/>
  <c r="M48" i="1"/>
  <c r="M49" i="1"/>
  <c r="E50" i="1"/>
  <c r="F50" i="1"/>
  <c r="I50" i="1"/>
  <c r="L50" i="1"/>
  <c r="M50" i="1"/>
  <c r="E51" i="1"/>
  <c r="F51" i="1"/>
  <c r="I51" i="1"/>
  <c r="L51" i="1"/>
  <c r="M51" i="1"/>
  <c r="K46" i="1"/>
  <c r="K47" i="1"/>
  <c r="K48" i="1"/>
  <c r="K49" i="1"/>
  <c r="H46" i="1"/>
  <c r="H47" i="1"/>
  <c r="H48" i="1"/>
  <c r="H49" i="1"/>
  <c r="H50" i="1"/>
  <c r="K50" i="1"/>
  <c r="H51" i="1"/>
  <c r="K5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32" i="1"/>
  <c r="F43" i="1"/>
  <c r="F26" i="1"/>
  <c r="F27" i="1"/>
  <c r="F28" i="1"/>
  <c r="F31" i="1"/>
  <c r="F33" i="1"/>
  <c r="F34" i="1"/>
  <c r="F38" i="1"/>
  <c r="F39" i="1"/>
  <c r="F44" i="1"/>
  <c r="F45" i="1"/>
  <c r="F13" i="1"/>
  <c r="F16" i="1"/>
  <c r="F19" i="1"/>
  <c r="F21" i="1"/>
  <c r="F22" i="1"/>
  <c r="F25" i="1"/>
  <c r="F17" i="1"/>
  <c r="F29" i="1"/>
  <c r="F2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F10" i="1"/>
  <c r="I10" i="1"/>
  <c r="F11" i="1"/>
  <c r="I11" i="1"/>
  <c r="F12" i="1"/>
  <c r="I12" i="1"/>
  <c r="I13" i="1"/>
  <c r="F14" i="1"/>
  <c r="I14" i="1"/>
  <c r="F15" i="1"/>
  <c r="I15" i="1"/>
  <c r="I16" i="1"/>
  <c r="I17" i="1"/>
  <c r="F18" i="1"/>
  <c r="I18" i="1"/>
  <c r="I19" i="1"/>
  <c r="F20" i="1"/>
  <c r="I20" i="1"/>
  <c r="I21" i="1"/>
  <c r="I22" i="1"/>
  <c r="F23" i="1"/>
  <c r="I23" i="1"/>
  <c r="I24" i="1"/>
  <c r="I25" i="1"/>
  <c r="I26" i="1"/>
  <c r="I27" i="1"/>
  <c r="I28" i="1"/>
  <c r="I29" i="1"/>
  <c r="F30" i="1"/>
  <c r="I30" i="1"/>
  <c r="I31" i="1"/>
  <c r="I32" i="1"/>
  <c r="I33" i="1"/>
  <c r="I34" i="1"/>
  <c r="F35" i="1"/>
  <c r="I35" i="1"/>
  <c r="F36" i="1"/>
  <c r="I36" i="1"/>
  <c r="F37" i="1"/>
  <c r="I37" i="1"/>
  <c r="I38" i="1"/>
  <c r="I39" i="1"/>
  <c r="F40" i="1"/>
  <c r="I40" i="1"/>
  <c r="F41" i="1"/>
  <c r="I41" i="1"/>
  <c r="F42" i="1"/>
  <c r="I42" i="1"/>
  <c r="I43" i="1"/>
  <c r="I44" i="1"/>
  <c r="I45" i="1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T44" i="3"/>
  <c r="U44" i="3"/>
  <c r="V44" i="3"/>
  <c r="K44" i="1"/>
  <c r="K18" i="1"/>
  <c r="K20" i="1"/>
  <c r="K26" i="1"/>
  <c r="K27" i="1"/>
  <c r="K28" i="1"/>
  <c r="K31" i="1"/>
  <c r="K33" i="1"/>
  <c r="K34" i="1"/>
  <c r="K38" i="1"/>
  <c r="K39" i="1"/>
  <c r="K45" i="1"/>
  <c r="K13" i="1"/>
  <c r="K16" i="1"/>
  <c r="K19" i="1"/>
  <c r="K21" i="1"/>
  <c r="K22" i="1"/>
  <c r="K25" i="1"/>
  <c r="K29" i="1"/>
  <c r="K24" i="1"/>
  <c r="K11" i="1"/>
  <c r="L11" i="1"/>
  <c r="L44" i="1"/>
  <c r="K10" i="1"/>
  <c r="L10" i="1"/>
  <c r="K12" i="1"/>
  <c r="L12" i="1"/>
  <c r="L13" i="1"/>
  <c r="K14" i="1"/>
  <c r="L14" i="1"/>
  <c r="K15" i="1"/>
  <c r="L15" i="1"/>
  <c r="L16" i="1"/>
  <c r="K17" i="1"/>
  <c r="L17" i="1"/>
  <c r="L18" i="1"/>
  <c r="L19" i="1"/>
  <c r="L20" i="1"/>
  <c r="L21" i="1"/>
  <c r="L22" i="1"/>
  <c r="K23" i="1"/>
  <c r="L23" i="1"/>
  <c r="L24" i="1"/>
  <c r="L25" i="1"/>
  <c r="L26" i="1"/>
  <c r="L27" i="1"/>
  <c r="L28" i="1"/>
  <c r="L29" i="1"/>
  <c r="K30" i="1"/>
  <c r="L30" i="1"/>
  <c r="L31" i="1"/>
  <c r="K32" i="1"/>
  <c r="L32" i="1"/>
  <c r="L33" i="1"/>
  <c r="L34" i="1"/>
  <c r="K35" i="1"/>
  <c r="L35" i="1"/>
  <c r="K36" i="1"/>
  <c r="L36" i="1"/>
  <c r="K37" i="1"/>
  <c r="L37" i="1"/>
  <c r="L38" i="1"/>
  <c r="L39" i="1"/>
  <c r="K40" i="1"/>
  <c r="L40" i="1"/>
  <c r="K41" i="1"/>
  <c r="L41" i="1"/>
  <c r="K42" i="1"/>
  <c r="L42" i="1"/>
  <c r="K43" i="1"/>
  <c r="L43" i="1"/>
  <c r="L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T24" i="3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M52" i="2"/>
  <c r="T41" i="3"/>
  <c r="T9" i="3"/>
  <c r="U41" i="3"/>
  <c r="V41" i="3"/>
  <c r="Y41" i="3"/>
  <c r="T42" i="3"/>
  <c r="U42" i="3"/>
  <c r="V42" i="3"/>
  <c r="Y42" i="3"/>
  <c r="T43" i="3"/>
  <c r="U43" i="3"/>
  <c r="V43" i="3"/>
  <c r="Y43" i="3"/>
  <c r="Y44" i="3"/>
  <c r="T45" i="3"/>
  <c r="U45" i="3"/>
  <c r="V45" i="3"/>
  <c r="Y45" i="3"/>
  <c r="T46" i="3"/>
  <c r="U46" i="3"/>
  <c r="V46" i="3"/>
  <c r="Y46" i="3"/>
  <c r="T47" i="3"/>
  <c r="U47" i="3"/>
  <c r="V47" i="3"/>
  <c r="Y47" i="3"/>
  <c r="K9" i="2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Y19" i="3"/>
  <c r="T19" i="3"/>
  <c r="U19" i="3"/>
  <c r="T20" i="3"/>
  <c r="U20" i="3"/>
  <c r="T21" i="3"/>
  <c r="U21" i="3"/>
  <c r="T22" i="3"/>
  <c r="U22" i="3"/>
  <c r="T23" i="3"/>
  <c r="U23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Y37" i="3"/>
  <c r="T37" i="3"/>
  <c r="U37" i="3"/>
  <c r="T38" i="3"/>
  <c r="U38" i="3"/>
  <c r="T39" i="3"/>
  <c r="U39" i="3"/>
  <c r="T40" i="3"/>
  <c r="U40" i="3"/>
  <c r="T10" i="3"/>
  <c r="U10" i="3"/>
  <c r="Y11" i="3"/>
  <c r="Y12" i="3"/>
  <c r="Y13" i="3"/>
  <c r="Y14" i="3"/>
  <c r="Y15" i="3"/>
  <c r="Y16" i="3"/>
  <c r="Y17" i="3"/>
  <c r="Y18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8" i="3"/>
  <c r="Y39" i="3"/>
  <c r="Y40" i="3"/>
  <c r="Y10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</calcChain>
</file>

<file path=xl/sharedStrings.xml><?xml version="1.0" encoding="utf-8"?>
<sst xmlns="http://schemas.openxmlformats.org/spreadsheetml/2006/main" count="208" uniqueCount="175">
  <si>
    <t>Faculty of Engineering &amp; Computer Science</t>
  </si>
  <si>
    <t>Department of  Software Engineeinrg</t>
  </si>
  <si>
    <t>BSSE PROGRAM (FALL 2022)</t>
  </si>
  <si>
    <t>Internal 
Evaluation</t>
  </si>
  <si>
    <t>Midterm</t>
  </si>
  <si>
    <t>Endterm</t>
  </si>
  <si>
    <t>Total</t>
  </si>
  <si>
    <t>Grade</t>
  </si>
  <si>
    <t>S #</t>
  </si>
  <si>
    <t>Roll#</t>
  </si>
  <si>
    <t>Name of the students</t>
  </si>
  <si>
    <t>%age</t>
  </si>
  <si>
    <t>F</t>
  </si>
  <si>
    <t>D</t>
  </si>
  <si>
    <t>C2</t>
  </si>
  <si>
    <t>C1</t>
  </si>
  <si>
    <t>B3</t>
  </si>
  <si>
    <t>B2</t>
  </si>
  <si>
    <t>B1</t>
  </si>
  <si>
    <t>A3</t>
  </si>
  <si>
    <t>A2</t>
  </si>
  <si>
    <t>A1</t>
  </si>
  <si>
    <t>morning</t>
  </si>
  <si>
    <t>Q1</t>
  </si>
  <si>
    <t>Q2</t>
  </si>
  <si>
    <t>Q3</t>
  </si>
  <si>
    <t>PRESENTATION</t>
  </si>
  <si>
    <t>MARKS ATTAINED</t>
  </si>
  <si>
    <t>Class Total</t>
  </si>
  <si>
    <t xml:space="preserve">Lab </t>
  </si>
  <si>
    <t>Lab1</t>
  </si>
  <si>
    <t>Lab 2</t>
  </si>
  <si>
    <t xml:space="preserve">Lab3 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</si>
  <si>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</si>
  <si>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</si>
  <si>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</si>
  <si>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</si>
  <si>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</si>
  <si>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</si>
  <si>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</si>
  <si>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</si>
  <si>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</si>
  <si>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</si>
  <si>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MiD</t>
  </si>
  <si>
    <t>Project</t>
  </si>
  <si>
    <t>Subject : COMPUTER NETWORK
Teacher: HASAN HUMAYUN
Cr Hrs : 3+0</t>
  </si>
  <si>
    <t>Mid ter evaluation</t>
  </si>
  <si>
    <t>LAB evaluation</t>
  </si>
  <si>
    <t>Subject : COMPUTER NETWORK 5A
Teacher: Hasan Humayun
Cr Hrs : 3+1</t>
  </si>
  <si>
    <t xml:space="preserve">Haseeb Khan </t>
  </si>
  <si>
    <t>Obaid Ullah</t>
  </si>
  <si>
    <t xml:space="preserve">Danyal Khan </t>
  </si>
  <si>
    <t>Hannan Iqbal</t>
  </si>
  <si>
    <t>Ifra Razzaq</t>
  </si>
  <si>
    <t>Touseef Ahmed</t>
  </si>
  <si>
    <t>Hira Fatima</t>
  </si>
  <si>
    <t>M. Sohaib Zafar</t>
  </si>
  <si>
    <t>Hamna Aden</t>
  </si>
  <si>
    <t>Dildar Hussain</t>
  </si>
  <si>
    <t>Najam Ul Hasan</t>
  </si>
  <si>
    <t>M. Qasim</t>
  </si>
  <si>
    <t>Tabish Khizar</t>
  </si>
  <si>
    <t>M. Umer</t>
  </si>
  <si>
    <t>Sheraz Ibrahim</t>
  </si>
  <si>
    <t>Saqib Waheed</t>
  </si>
  <si>
    <t>Hashir bin masood</t>
  </si>
  <si>
    <t>Umer Hassan Khan</t>
  </si>
  <si>
    <t>Zubair Naeem</t>
  </si>
  <si>
    <t>M. Ahmed</t>
  </si>
  <si>
    <t>Hajra Khalid</t>
  </si>
  <si>
    <t>Maria Bano</t>
  </si>
  <si>
    <t>M. Atif</t>
  </si>
  <si>
    <t>M. Uzair Nisar</t>
  </si>
  <si>
    <t>Samar Ali</t>
  </si>
  <si>
    <t>Hameed Khan</t>
  </si>
  <si>
    <t>Sania Ashraf</t>
  </si>
  <si>
    <t>Wajahat Imran</t>
  </si>
  <si>
    <t>M. Huzaifa Dilshad</t>
  </si>
  <si>
    <t>Ajab Noman</t>
  </si>
  <si>
    <t>Asad Ejaz</t>
  </si>
  <si>
    <t>Arham Gul</t>
  </si>
  <si>
    <t>Sharyar Sabir</t>
  </si>
  <si>
    <t>M. Jahangir Alam</t>
  </si>
  <si>
    <t>Sadaf Zahid</t>
  </si>
  <si>
    <t>Syeda Kisa Batool</t>
  </si>
  <si>
    <t>Iftakhar Ali Azhar</t>
  </si>
  <si>
    <t>max</t>
  </si>
  <si>
    <t>Lab14</t>
  </si>
  <si>
    <t>BSSE PROGRAM (SPRING 2024)</t>
  </si>
  <si>
    <t>SP21275</t>
  </si>
  <si>
    <t>Nighat Farooq</t>
  </si>
  <si>
    <t>SP21276</t>
  </si>
  <si>
    <t>Kamran Ullah</t>
  </si>
  <si>
    <t>SP21277</t>
  </si>
  <si>
    <t>Muhammad Asim</t>
  </si>
  <si>
    <t>SP21278</t>
  </si>
  <si>
    <t>Zoha Raheel</t>
  </si>
  <si>
    <t>SP21280</t>
  </si>
  <si>
    <t>Farwah Mahnoor</t>
  </si>
  <si>
    <t>SP21281</t>
  </si>
  <si>
    <t>Waleed Javed</t>
  </si>
  <si>
    <t>SP21282</t>
  </si>
  <si>
    <t>Fatima Rahmanullah</t>
  </si>
  <si>
    <t>SP21283</t>
  </si>
  <si>
    <t>Shadab Murtaza Awan</t>
  </si>
  <si>
    <t>SP21284</t>
  </si>
  <si>
    <t>Syed Sajid Ali Shah</t>
  </si>
  <si>
    <t>SP21285</t>
  </si>
  <si>
    <t>Zainab Bibi</t>
  </si>
  <si>
    <t>SP21286</t>
  </si>
  <si>
    <t>Ashna Hussain</t>
  </si>
  <si>
    <t>SP21287</t>
  </si>
  <si>
    <t>Muhd Haseeb Qureshi</t>
  </si>
  <si>
    <t>SP21290</t>
  </si>
  <si>
    <t>Ali Hassan Lodhi</t>
  </si>
  <si>
    <t>SP21292</t>
  </si>
  <si>
    <t>Bushra Khalil</t>
  </si>
  <si>
    <t>SP21294</t>
  </si>
  <si>
    <t>Sheikh Muhammad Hassan</t>
  </si>
  <si>
    <t>SP21295</t>
  </si>
  <si>
    <t>Muhammad Zohaib</t>
  </si>
  <si>
    <t>SP21296</t>
  </si>
  <si>
    <t>Mashal Waheed</t>
  </si>
  <si>
    <t>SP21297</t>
  </si>
  <si>
    <t>Roshaan Haider</t>
  </si>
  <si>
    <t>SP21299</t>
  </si>
  <si>
    <t>Sheraz Bin Tahir</t>
  </si>
  <si>
    <t>SP21300</t>
  </si>
  <si>
    <t>Muhammad Daniyal Mughal</t>
  </si>
  <si>
    <t>SP21301</t>
  </si>
  <si>
    <t>Muhammad Samiullah</t>
  </si>
  <si>
    <t>SP21303</t>
  </si>
  <si>
    <t>Konain Raza</t>
  </si>
  <si>
    <t>SP21304</t>
  </si>
  <si>
    <t>Alizba Ali</t>
  </si>
  <si>
    <t>SP21305</t>
  </si>
  <si>
    <t>MuhD Mehmood Shafique</t>
  </si>
  <si>
    <t>SP21306</t>
  </si>
  <si>
    <t>Saifullah Khan</t>
  </si>
  <si>
    <t>SP21307</t>
  </si>
  <si>
    <t>Abdul Rehman</t>
  </si>
  <si>
    <t>SP21309</t>
  </si>
  <si>
    <t>Saira Akhtar</t>
  </si>
  <si>
    <t>SP21310</t>
  </si>
  <si>
    <t>Abdul Wasay</t>
  </si>
  <si>
    <t>SP21311</t>
  </si>
  <si>
    <t>Khadija Hasnain</t>
  </si>
  <si>
    <t>SP21312</t>
  </si>
  <si>
    <t>Touseer Amir</t>
  </si>
  <si>
    <t>SP21313</t>
  </si>
  <si>
    <t>Ali Hassan</t>
  </si>
  <si>
    <t>SP21316</t>
  </si>
  <si>
    <t>Naqib Ullah</t>
  </si>
  <si>
    <t>SP21317</t>
  </si>
  <si>
    <t>Imran Khan</t>
  </si>
  <si>
    <t>SP21318</t>
  </si>
  <si>
    <t>Anum Ramzan</t>
  </si>
  <si>
    <t>SP21319</t>
  </si>
  <si>
    <t>Muhammad Alyan</t>
  </si>
  <si>
    <t>SP21320</t>
  </si>
  <si>
    <t>Ifrah Arshad</t>
  </si>
  <si>
    <t>FL21153</t>
  </si>
  <si>
    <t>Hafsah Ashraf</t>
  </si>
  <si>
    <t>SP21329</t>
  </si>
  <si>
    <t>Aazeen Iftikhar</t>
  </si>
  <si>
    <t>SP23729</t>
  </si>
  <si>
    <t>Aafaq Ahmed(Re-Adm</t>
  </si>
  <si>
    <t>FL21201</t>
  </si>
  <si>
    <t xml:space="preserve">MuHd Shahbaz Ahmed </t>
  </si>
  <si>
    <t>FL-23851</t>
  </si>
  <si>
    <t>Shahzor Khan (Re-Adm)</t>
  </si>
  <si>
    <t>SP21424</t>
  </si>
  <si>
    <t>Khadija Bibi (Evening)</t>
  </si>
  <si>
    <r>
      <t xml:space="preserve">CLO1 </t>
    </r>
    <r>
      <rPr>
        <b/>
        <sz val="12"/>
        <color theme="1"/>
        <rFont val="Arial"/>
        <family val="2"/>
      </rPr>
      <t>/18</t>
    </r>
  </si>
  <si>
    <r>
      <t>CLO2</t>
    </r>
    <r>
      <rPr>
        <b/>
        <sz val="12"/>
        <color theme="1"/>
        <rFont val="Arial"/>
        <family val="2"/>
      </rPr>
      <t xml:space="preserve"> /7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</si>
</sst>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Helvetica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name val="Arial Nov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CCFFFF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8" fillId="0" borderId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9" fillId="0" borderId="19" xfId="1" applyFont="1" applyBorder="1" applyAlignment="1">
      <alignment horizontal="right"/>
    </xf>
    <xf numFmtId="0" fontId="9" fillId="0" borderId="19" xfId="0" applyFont="1" applyBorder="1"/>
    <xf numFmtId="0" fontId="2" fillId="0" borderId="2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3" borderId="1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1" fontId="15" fillId="2" borderId="19" xfId="3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 vertical="center"/>
    </xf>
    <xf numFmtId="165" fontId="0" fillId="0" borderId="32" xfId="3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21" xfId="0" applyNumberFormat="1" applyFont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7" borderId="18" xfId="0" applyNumberFormat="1" applyFont="1" applyFill="1" applyBorder="1" applyAlignment="1">
      <alignment horizontal="center"/>
    </xf>
    <xf numFmtId="0" fontId="12" fillId="0" borderId="0" xfId="0" applyFont="1"/>
    <xf numFmtId="1" fontId="2" fillId="0" borderId="0" xfId="0" applyNumberFormat="1" applyFont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19" xfId="0" applyBorder="1"/>
    <xf numFmtId="0" fontId="0" fillId="0" borderId="36" xfId="0" applyBorder="1"/>
    <xf numFmtId="164" fontId="0" fillId="0" borderId="19" xfId="0" applyNumberFormat="1" applyBorder="1"/>
    <xf numFmtId="164" fontId="0" fillId="0" borderId="19" xfId="0" applyNumberForma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" fontId="15" fillId="0" borderId="21" xfId="0" applyNumberFormat="1" applyFont="1" applyBorder="1" applyAlignment="1">
      <alignment horizontal="center"/>
    </xf>
    <xf numFmtId="0" fontId="9" fillId="0" borderId="19" xfId="1" applyFont="1" applyBorder="1" applyAlignment="1">
      <alignment horizontal="left"/>
    </xf>
    <xf numFmtId="0" fontId="9" fillId="0" borderId="19" xfId="1" applyFont="1" applyBorder="1" applyAlignment="1">
      <alignment horizontal="center"/>
    </xf>
    <xf numFmtId="165" fontId="0" fillId="0" borderId="32" xfId="3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/>
    </xf>
    <xf numFmtId="0" fontId="2" fillId="10" borderId="19" xfId="0" applyFont="1" applyFill="1" applyBorder="1" applyAlignment="1">
      <alignment horizontal="left"/>
    </xf>
    <xf numFmtId="0" fontId="2" fillId="10" borderId="19" xfId="0" applyFont="1" applyFill="1" applyBorder="1" applyAlignment="1">
      <alignment horizontal="left" vertical="center"/>
    </xf>
    <xf numFmtId="164" fontId="2" fillId="5" borderId="18" xfId="0" applyNumberFormat="1" applyFont="1" applyFill="1" applyBorder="1" applyAlignment="1">
      <alignment horizontal="center"/>
    </xf>
    <xf numFmtId="164" fontId="2" fillId="11" borderId="18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12" borderId="19" xfId="1" applyFont="1" applyFill="1" applyBorder="1" applyAlignment="1">
      <alignment horizontal="center"/>
    </xf>
    <xf numFmtId="0" fontId="9" fillId="12" borderId="19" xfId="0" applyFont="1" applyFill="1" applyBorder="1"/>
    <xf numFmtId="0" fontId="9" fillId="12" borderId="19" xfId="1" applyFont="1" applyFill="1" applyBorder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4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1" fontId="2" fillId="5" borderId="21" xfId="0" applyNumberFormat="1" applyFont="1" applyFill="1" applyBorder="1" applyAlignment="1">
      <alignment horizontal="center"/>
    </xf>
    <xf numFmtId="1" fontId="2" fillId="7" borderId="2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13" borderId="19" xfId="1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left" vertical="center" wrapText="1"/>
    </xf>
    <xf numFmtId="0" fontId="20" fillId="13" borderId="19" xfId="1" applyFont="1" applyFill="1" applyBorder="1" applyAlignment="1">
      <alignment horizontal="center" vertical="center" wrapText="1"/>
    </xf>
    <xf numFmtId="0" fontId="20" fillId="13" borderId="35" xfId="1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/>
    <xf numFmtId="0" fontId="4" fillId="0" borderId="4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0" fontId="5" fillId="0" borderId="9" xfId="0" applyFont="1" applyBorder="1"/>
    <xf numFmtId="0" fontId="5" fillId="0" borderId="14" xfId="0" applyFont="1" applyBorder="1"/>
    <xf numFmtId="0" fontId="4" fillId="0" borderId="4" xfId="0" applyFont="1" applyBorder="1" applyAlignment="1">
      <alignment horizontal="center" vertical="center" textRotation="90"/>
    </xf>
    <xf numFmtId="0" fontId="5" fillId="0" borderId="20" xfId="0" applyFont="1" applyBorder="1"/>
    <xf numFmtId="0" fontId="14" fillId="0" borderId="5" xfId="0" applyFont="1" applyBorder="1" applyAlignment="1">
      <alignment horizontal="center" vertical="center" textRotation="90"/>
    </xf>
    <xf numFmtId="0" fontId="18" fillId="0" borderId="9" xfId="0" applyFont="1" applyBorder="1"/>
    <xf numFmtId="0" fontId="18" fillId="0" borderId="14" xfId="0" applyFont="1" applyBorder="1"/>
    <xf numFmtId="0" fontId="14" fillId="0" borderId="25" xfId="0" applyFont="1" applyBorder="1" applyAlignment="1">
      <alignment horizontal="center" vertical="center" textRotation="90"/>
    </xf>
    <xf numFmtId="0" fontId="14" fillId="0" borderId="36" xfId="0" applyFont="1" applyBorder="1" applyAlignment="1">
      <alignment horizontal="center" vertical="center" textRotation="90"/>
    </xf>
    <xf numFmtId="0" fontId="14" fillId="0" borderId="28" xfId="0" applyFont="1" applyBorder="1" applyAlignment="1">
      <alignment horizontal="center" vertical="center" textRotation="90"/>
    </xf>
    <xf numFmtId="9" fontId="14" fillId="0" borderId="25" xfId="0" applyNumberFormat="1" applyFont="1" applyBorder="1" applyAlignment="1">
      <alignment horizontal="center" vertical="center" textRotation="90"/>
    </xf>
    <xf numFmtId="9" fontId="14" fillId="0" borderId="36" xfId="0" applyNumberFormat="1" applyFont="1" applyBorder="1" applyAlignment="1">
      <alignment horizontal="center" vertical="center" textRotation="90"/>
    </xf>
    <xf numFmtId="9" fontId="14" fillId="0" borderId="41" xfId="0" applyNumberFormat="1" applyFont="1" applyBorder="1" applyAlignment="1">
      <alignment horizontal="center" vertical="center" textRotation="90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9" fontId="14" fillId="0" borderId="26" xfId="0" applyNumberFormat="1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8" fillId="0" borderId="19" xfId="0" applyFont="1" applyBorder="1"/>
    <xf numFmtId="0" fontId="14" fillId="0" borderId="26" xfId="0" applyFont="1" applyBorder="1" applyAlignment="1">
      <alignment horizontal="center" vertical="center" textRotation="90"/>
    </xf>
  </cellXfs>
  <cellStyles count="4">
    <cellStyle name="Normal" xfId="0" builtinId="0"/>
    <cellStyle name="Normal 2" xfId="1" xr:uid="{00000000-0005-0000-0000-000001000000}"/>
    <cellStyle name="Percent" xfId="3" builtinId="5"/>
    <cellStyle name="Percent 2" xfId="2" xr:uid="{00000000-0005-0000-0000-000003000000}"/>
  </cellStyles>
  <dxfs count="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8080"/>
          <bgColor rgb="FFFF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914400"/>
    <xdr:pic>
      <xdr:nvPicPr>
        <xdr:cNvPr id="2" name="image1.jpg" descr="NumlInnovation">
          <a:extLst>
            <a:ext uri="{FF2B5EF4-FFF2-40B4-BE49-F238E27FC236}">
              <a16:creationId xmlns:a16="http://schemas.microsoft.com/office/drawing/2014/main" id="{2950AADC-7C61-44C3-AE90-5BEAC1E042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573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518160</xdr:colOff>
      <xdr:row>0</xdr:row>
      <xdr:rowOff>3810</xdr:rowOff>
    </xdr:from>
    <xdr:ext cx="1257300" cy="914400"/>
    <xdr:pic>
      <xdr:nvPicPr>
        <xdr:cNvPr id="2" name="image1.jpg" descr="NumlInnovation">
          <a:extLst>
            <a:ext uri="{FF2B5EF4-FFF2-40B4-BE49-F238E27FC236}">
              <a16:creationId xmlns:a16="http://schemas.microsoft.com/office/drawing/2014/main" id="{A9CE5FB8-171F-45B5-890F-9BFFB8E6D2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60" y="3810"/>
          <a:ext cx="1257300" cy="9144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ni%20data\10.%20NCEAC%20folder%20data\23a.%20NCEAC%20Spring%2023%20CN%20M&amp;E\0.%20LAB%20CN%202023%20spring\sarfraz%20CN_Lab_Assesment_BSSE-5A-S23%20(CLO%5eJPLO).xlsx" TargetMode="External"/><Relationship Id="rId1" Type="http://schemas.openxmlformats.org/officeDocument/2006/relationships/externalLinkPath" Target="/uni%20data/10.%20NCEAC%20folder%20data/23a.%20NCEAC%20Spring%2023%20CN%20M&amp;E/0.%20LAB%20CN%202023%20spring/sarfraz%20CN_Lab_Assesment_BSSE-5A-S23%20(CLO%5eJPL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 Result"/>
      <sheetName val="CLO 1"/>
      <sheetName val="CLO 2"/>
      <sheetName val="CLO 3"/>
      <sheetName val="Lab 1"/>
      <sheetName val="Lab 2"/>
      <sheetName val="Lab 3"/>
      <sheetName val="Lab 4"/>
      <sheetName val="Lab 5"/>
      <sheetName val="Lab 6"/>
      <sheetName val="Lab 7"/>
      <sheetName val="Lab 8"/>
      <sheetName val="Lab 9"/>
      <sheetName val="Lab 10"/>
      <sheetName val="Lab 11"/>
      <sheetName val="Lab 12"/>
      <sheetName val="Lab 13 OEL1"/>
      <sheetName val="Lab 14 OEL2"/>
      <sheetName val="Lab Project"/>
      <sheetName val="End-Term"/>
    </sheetNames>
    <sheetDataSet>
      <sheetData sheetId="0"/>
      <sheetData sheetId="1"/>
      <sheetData sheetId="2"/>
      <sheetData sheetId="3"/>
      <sheetData sheetId="4">
        <row r="44">
          <cell r="G44">
            <v>0.35</v>
          </cell>
        </row>
      </sheetData>
      <sheetData sheetId="5">
        <row r="44">
          <cell r="G44">
            <v>0.25</v>
          </cell>
        </row>
      </sheetData>
      <sheetData sheetId="6">
        <row r="44">
          <cell r="G44">
            <v>0</v>
          </cell>
        </row>
      </sheetData>
      <sheetData sheetId="7">
        <row r="44">
          <cell r="G44">
            <v>0.4</v>
          </cell>
        </row>
      </sheetData>
      <sheetData sheetId="8">
        <row r="44">
          <cell r="G44">
            <v>0.4</v>
          </cell>
        </row>
      </sheetData>
      <sheetData sheetId="9">
        <row r="44">
          <cell r="G44">
            <v>0.2</v>
          </cell>
        </row>
      </sheetData>
      <sheetData sheetId="10">
        <row r="44">
          <cell r="G44">
            <v>0.4</v>
          </cell>
        </row>
      </sheetData>
      <sheetData sheetId="11">
        <row r="44">
          <cell r="F44">
            <v>0.2</v>
          </cell>
        </row>
      </sheetData>
      <sheetData sheetId="12">
        <row r="44">
          <cell r="F44">
            <v>0.1</v>
          </cell>
        </row>
      </sheetData>
      <sheetData sheetId="13">
        <row r="44">
          <cell r="F44">
            <v>0</v>
          </cell>
        </row>
      </sheetData>
      <sheetData sheetId="14">
        <row r="44">
          <cell r="F44">
            <v>0</v>
          </cell>
        </row>
      </sheetData>
      <sheetData sheetId="15">
        <row r="44">
          <cell r="F44">
            <v>0.15</v>
          </cell>
        </row>
      </sheetData>
      <sheetData sheetId="16">
        <row r="44">
          <cell r="F44">
            <v>0.1</v>
          </cell>
        </row>
      </sheetData>
      <sheetData sheetId="17">
        <row r="44">
          <cell r="F44">
            <v>0.1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A77"/>
  <sheetViews>
    <sheetView tabSelected="1" zoomScale="68" zoomScaleNormal="100" zoomScaleSheetLayoutView="65" workbookViewId="0">
      <pane xSplit="3" ySplit="9" topLeftCell="D32" activePane="bottomRight" state="frozen"/>
      <selection pane="topRight" activeCell="D1" sqref="D1"/>
      <selection pane="bottomLeft" activeCell="A10" sqref="A10"/>
      <selection pane="bottomRight" activeCell="E52" sqref="E52"/>
    </sheetView>
  </sheetViews>
  <sheetFormatPr defaultColWidth="11.3125" defaultRowHeight="14.4" x14ac:dyDescent="0.55000000000000004"/>
  <cols>
    <col min="2" max="2" width="17.5234375" style="36" customWidth="1"/>
    <col min="3" max="3" width="34.47265625" customWidth="1"/>
    <col min="4" max="4" width="14.41796875" customWidth="1"/>
  </cols>
  <sheetData>
    <row r="1" spans="1:27" ht="23.25" customHeight="1" x14ac:dyDescent="0.6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6">
      <c r="A2" s="94" t="s"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55000000000000004">
      <c r="A3" s="96" t="s">
        <v>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55000000000000004">
      <c r="A4" s="96" t="s">
        <v>88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thickBot="1" x14ac:dyDescent="0.6">
      <c r="A5" s="2"/>
      <c r="B5" s="3"/>
      <c r="C5" s="3"/>
      <c r="D5" s="1"/>
      <c r="E5" s="3"/>
      <c r="F5" s="1"/>
      <c r="G5" s="2"/>
      <c r="H5" s="1"/>
      <c r="I5" s="3"/>
      <c r="J5" s="3"/>
      <c r="K5" s="3"/>
      <c r="L5" s="3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63" customHeight="1" thickBot="1" x14ac:dyDescent="0.6">
      <c r="A6" s="97" t="s">
        <v>48</v>
      </c>
      <c r="B6" s="98"/>
      <c r="C6" s="99"/>
      <c r="D6" s="100" t="s">
        <v>3</v>
      </c>
      <c r="E6" s="102" t="s">
        <v>4</v>
      </c>
      <c r="F6" s="98"/>
      <c r="G6" s="102" t="s">
        <v>5</v>
      </c>
      <c r="H6" s="99"/>
      <c r="I6" s="103" t="s">
        <v>28</v>
      </c>
      <c r="J6" s="102" t="s">
        <v>29</v>
      </c>
      <c r="K6" s="99"/>
      <c r="L6" s="108" t="s">
        <v>6</v>
      </c>
      <c r="M6" s="106" t="s">
        <v>7</v>
      </c>
      <c r="N6" s="92" t="s">
        <v>173</v>
      </c>
      <c r="O6" s="92" t="s">
        <v>174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1.75" customHeight="1" thickBot="1" x14ac:dyDescent="0.6">
      <c r="A7" s="87" t="s">
        <v>8</v>
      </c>
      <c r="B7" s="87" t="s">
        <v>9</v>
      </c>
      <c r="C7" s="87" t="s">
        <v>10</v>
      </c>
      <c r="D7" s="101"/>
      <c r="E7" s="5"/>
      <c r="F7" s="6" t="s">
        <v>11</v>
      </c>
      <c r="G7" s="5"/>
      <c r="H7" s="6" t="s">
        <v>11</v>
      </c>
      <c r="I7" s="104"/>
      <c r="J7" s="5"/>
      <c r="K7" s="6" t="s">
        <v>11</v>
      </c>
      <c r="L7" s="109"/>
      <c r="M7" s="88"/>
      <c r="N7" s="92"/>
      <c r="O7" s="9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thickBot="1" x14ac:dyDescent="0.6">
      <c r="A8" s="88"/>
      <c r="B8" s="89"/>
      <c r="C8" s="90"/>
      <c r="D8" s="7">
        <v>0.25</v>
      </c>
      <c r="E8" s="8">
        <v>25</v>
      </c>
      <c r="F8" s="9">
        <v>0.25</v>
      </c>
      <c r="G8" s="8">
        <v>50</v>
      </c>
      <c r="H8" s="9">
        <v>0.5</v>
      </c>
      <c r="I8" s="105"/>
      <c r="J8" s="8">
        <v>25</v>
      </c>
      <c r="K8" s="9">
        <v>0.25</v>
      </c>
      <c r="L8" s="110"/>
      <c r="M8" s="107"/>
      <c r="N8" s="93"/>
      <c r="O8" s="9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thickBot="1" x14ac:dyDescent="0.6">
      <c r="A9" s="88"/>
      <c r="B9" s="89"/>
      <c r="C9" s="91"/>
      <c r="D9" s="10"/>
      <c r="E9" s="10"/>
      <c r="F9" s="11"/>
      <c r="G9" s="10"/>
      <c r="H9" s="10"/>
      <c r="I9" s="10"/>
      <c r="J9" s="10"/>
      <c r="K9" s="10"/>
      <c r="L9" s="38"/>
      <c r="M9" s="10"/>
      <c r="N9" s="58"/>
      <c r="O9" s="5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 x14ac:dyDescent="0.55000000000000004">
      <c r="A10" s="12">
        <v>1</v>
      </c>
      <c r="B10" s="80" t="s">
        <v>89</v>
      </c>
      <c r="C10" s="81" t="s">
        <v>90</v>
      </c>
      <c r="D10" s="53"/>
      <c r="E10" s="13">
        <f t="shared" ref="E10:E48" si="0">N10+O10</f>
        <v>17</v>
      </c>
      <c r="F10" s="14">
        <f t="shared" ref="F10:F39" si="1">+E10</f>
        <v>17</v>
      </c>
      <c r="G10" s="13"/>
      <c r="H10" s="14">
        <f t="shared" ref="H10:H39" si="2">G10</f>
        <v>0</v>
      </c>
      <c r="I10" s="39">
        <f t="shared" ref="I10:I39" si="3">(D10+F10+H10)*0.75</f>
        <v>12.75</v>
      </c>
      <c r="J10" s="37"/>
      <c r="K10" s="14">
        <f t="shared" ref="K10:K39" si="4">J10</f>
        <v>0</v>
      </c>
      <c r="L10" s="76">
        <f t="shared" ref="L10:L39" si="5">I10+K10</f>
        <v>12.75</v>
      </c>
      <c r="M10" s="19" t="str">
        <f>LOOKUP($L10:L41,$Q$12:$Q$30,$R$12:$R$30)</f>
        <v>F</v>
      </c>
      <c r="N10" s="59">
        <v>13</v>
      </c>
      <c r="O10" s="62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 x14ac:dyDescent="0.55000000000000004">
      <c r="A11" s="12">
        <v>2</v>
      </c>
      <c r="B11" s="80" t="s">
        <v>91</v>
      </c>
      <c r="C11" s="81" t="s">
        <v>92</v>
      </c>
      <c r="D11" s="53"/>
      <c r="E11" s="13">
        <f t="shared" si="0"/>
        <v>10</v>
      </c>
      <c r="F11" s="14">
        <f t="shared" si="1"/>
        <v>10</v>
      </c>
      <c r="G11" s="13"/>
      <c r="H11" s="14">
        <f t="shared" si="2"/>
        <v>0</v>
      </c>
      <c r="I11" s="39">
        <f t="shared" si="3"/>
        <v>7.5</v>
      </c>
      <c r="J11" s="37"/>
      <c r="K11" s="14">
        <f t="shared" si="4"/>
        <v>0</v>
      </c>
      <c r="L11" s="37">
        <f t="shared" si="5"/>
        <v>7.5</v>
      </c>
      <c r="M11" s="19" t="str">
        <f>LOOKUP($L11:L42,$Q$12:$Q$30,$R$12:$R$30)</f>
        <v>F</v>
      </c>
      <c r="N11" s="59">
        <v>6</v>
      </c>
      <c r="O11" s="62">
        <v>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 x14ac:dyDescent="0.55000000000000004">
      <c r="A12" s="12">
        <v>3</v>
      </c>
      <c r="B12" s="80" t="s">
        <v>93</v>
      </c>
      <c r="C12" s="81" t="s">
        <v>94</v>
      </c>
      <c r="D12" s="53"/>
      <c r="E12" s="13">
        <f t="shared" si="0"/>
        <v>13</v>
      </c>
      <c r="F12" s="14">
        <f t="shared" si="1"/>
        <v>13</v>
      </c>
      <c r="G12" s="13"/>
      <c r="H12" s="14">
        <f t="shared" si="2"/>
        <v>0</v>
      </c>
      <c r="I12" s="39">
        <f t="shared" si="3"/>
        <v>9.75</v>
      </c>
      <c r="J12" s="37"/>
      <c r="K12" s="14">
        <f t="shared" si="4"/>
        <v>0</v>
      </c>
      <c r="L12" s="37">
        <f t="shared" si="5"/>
        <v>9.75</v>
      </c>
      <c r="M12" s="19" t="str">
        <f>LOOKUP($L12:L43,$Q$12:$Q$30,$R$12:$R$30)</f>
        <v>F</v>
      </c>
      <c r="N12" s="60">
        <v>11</v>
      </c>
      <c r="O12" s="63">
        <v>2</v>
      </c>
      <c r="P12" s="1"/>
      <c r="Q12" s="43">
        <v>0</v>
      </c>
      <c r="R12" s="1" t="s">
        <v>12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21" customHeight="1" x14ac:dyDescent="0.55000000000000004">
      <c r="A13" s="12">
        <v>4</v>
      </c>
      <c r="B13" s="80" t="s">
        <v>95</v>
      </c>
      <c r="C13" s="81" t="s">
        <v>96</v>
      </c>
      <c r="D13" s="53"/>
      <c r="E13" s="13">
        <f t="shared" si="0"/>
        <v>19</v>
      </c>
      <c r="F13" s="14">
        <f t="shared" si="1"/>
        <v>19</v>
      </c>
      <c r="G13" s="13"/>
      <c r="H13" s="14">
        <f t="shared" si="2"/>
        <v>0</v>
      </c>
      <c r="I13" s="39">
        <f t="shared" si="3"/>
        <v>14.25</v>
      </c>
      <c r="J13" s="37"/>
      <c r="K13" s="14">
        <f t="shared" si="4"/>
        <v>0</v>
      </c>
      <c r="L13" s="37">
        <f t="shared" si="5"/>
        <v>14.25</v>
      </c>
      <c r="M13" s="19" t="str">
        <f>LOOKUP($L13:L44,$Q$12:$Q$30,$R$12:$R$30)</f>
        <v>F</v>
      </c>
      <c r="N13" s="59">
        <v>13</v>
      </c>
      <c r="O13" s="62">
        <v>6</v>
      </c>
      <c r="P13" s="4"/>
      <c r="Q13" s="43">
        <v>49.4</v>
      </c>
      <c r="R13" s="1" t="s">
        <v>12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ht="19.5" customHeight="1" x14ac:dyDescent="0.55000000000000004">
      <c r="A14" s="12">
        <v>5</v>
      </c>
      <c r="B14" s="80" t="s">
        <v>97</v>
      </c>
      <c r="C14" s="81" t="s">
        <v>98</v>
      </c>
      <c r="D14" s="53"/>
      <c r="E14" s="13">
        <f t="shared" si="0"/>
        <v>17</v>
      </c>
      <c r="F14" s="14">
        <f t="shared" si="1"/>
        <v>17</v>
      </c>
      <c r="G14" s="13"/>
      <c r="H14" s="14">
        <f t="shared" si="2"/>
        <v>0</v>
      </c>
      <c r="I14" s="39">
        <f t="shared" si="3"/>
        <v>12.75</v>
      </c>
      <c r="J14" s="37"/>
      <c r="K14" s="14">
        <f t="shared" si="4"/>
        <v>0</v>
      </c>
      <c r="L14" s="37">
        <f t="shared" si="5"/>
        <v>12.75</v>
      </c>
      <c r="M14" s="19" t="str">
        <f>LOOKUP($L14:L45,$Q$12:$Q$30,$R$12:$R$30)</f>
        <v>F</v>
      </c>
      <c r="N14" s="59">
        <v>12</v>
      </c>
      <c r="O14" s="62">
        <v>5</v>
      </c>
      <c r="P14" s="1"/>
      <c r="Q14" s="43">
        <v>49.5</v>
      </c>
      <c r="R14" s="1" t="s">
        <v>13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 x14ac:dyDescent="0.55000000000000004">
      <c r="A15" s="12">
        <v>6</v>
      </c>
      <c r="B15" s="80" t="s">
        <v>99</v>
      </c>
      <c r="C15" s="81" t="s">
        <v>100</v>
      </c>
      <c r="D15" s="53"/>
      <c r="E15" s="13">
        <f t="shared" si="0"/>
        <v>8</v>
      </c>
      <c r="F15" s="14">
        <f t="shared" si="1"/>
        <v>8</v>
      </c>
      <c r="G15" s="13"/>
      <c r="H15" s="14">
        <f t="shared" si="2"/>
        <v>0</v>
      </c>
      <c r="I15" s="39">
        <f t="shared" si="3"/>
        <v>6</v>
      </c>
      <c r="J15" s="37"/>
      <c r="K15" s="14">
        <f t="shared" si="4"/>
        <v>0</v>
      </c>
      <c r="L15" s="37">
        <f t="shared" si="5"/>
        <v>6</v>
      </c>
      <c r="M15" s="19" t="str">
        <f>LOOKUP($L15:L50,$Q$12:$Q$30,$R$12:$R$30)</f>
        <v>F</v>
      </c>
      <c r="N15" s="59">
        <v>8</v>
      </c>
      <c r="O15" s="62">
        <v>0</v>
      </c>
      <c r="P15" s="1"/>
      <c r="Q15" s="43">
        <v>59.4</v>
      </c>
      <c r="R15" s="1" t="s">
        <v>13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 x14ac:dyDescent="0.55000000000000004">
      <c r="A16" s="12">
        <v>7</v>
      </c>
      <c r="B16" s="80" t="s">
        <v>101</v>
      </c>
      <c r="C16" s="81" t="s">
        <v>102</v>
      </c>
      <c r="D16" s="53"/>
      <c r="E16" s="13">
        <f t="shared" si="0"/>
        <v>10</v>
      </c>
      <c r="F16" s="14">
        <f t="shared" si="1"/>
        <v>10</v>
      </c>
      <c r="G16" s="13"/>
      <c r="H16" s="14">
        <f t="shared" si="2"/>
        <v>0</v>
      </c>
      <c r="I16" s="39">
        <f t="shared" si="3"/>
        <v>7.5</v>
      </c>
      <c r="J16" s="37"/>
      <c r="K16" s="14">
        <f t="shared" si="4"/>
        <v>0</v>
      </c>
      <c r="L16" s="37">
        <f t="shared" si="5"/>
        <v>7.5</v>
      </c>
      <c r="M16" s="19" t="str">
        <f>LOOKUP($L16:L51,$Q$12:$Q$30,$R$12:$R$30)</f>
        <v>F</v>
      </c>
      <c r="N16" s="59">
        <v>10</v>
      </c>
      <c r="O16" s="62">
        <v>0</v>
      </c>
      <c r="P16" s="1"/>
      <c r="Q16" s="43">
        <v>59.5</v>
      </c>
      <c r="R16" s="1" t="s">
        <v>14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 x14ac:dyDescent="0.55000000000000004">
      <c r="A17" s="12">
        <v>8</v>
      </c>
      <c r="B17" s="80" t="s">
        <v>103</v>
      </c>
      <c r="C17" s="81" t="s">
        <v>104</v>
      </c>
      <c r="D17" s="53"/>
      <c r="E17" s="13">
        <f t="shared" si="0"/>
        <v>10</v>
      </c>
      <c r="F17" s="14">
        <f t="shared" si="1"/>
        <v>10</v>
      </c>
      <c r="G17" s="13"/>
      <c r="H17" s="14">
        <f t="shared" si="2"/>
        <v>0</v>
      </c>
      <c r="I17" s="39">
        <f t="shared" si="3"/>
        <v>7.5</v>
      </c>
      <c r="J17" s="37"/>
      <c r="K17" s="14">
        <f t="shared" si="4"/>
        <v>0</v>
      </c>
      <c r="L17" s="37">
        <f t="shared" si="5"/>
        <v>7.5</v>
      </c>
      <c r="M17" s="19" t="str">
        <f>LOOKUP($L17:L52,$Q$12:$Q$30,$R$12:$R$30)</f>
        <v>F</v>
      </c>
      <c r="N17" s="59">
        <v>6</v>
      </c>
      <c r="O17" s="62">
        <v>4</v>
      </c>
      <c r="P17" s="1"/>
      <c r="Q17" s="43">
        <v>63.4</v>
      </c>
      <c r="R17" s="1" t="s">
        <v>14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 x14ac:dyDescent="0.55000000000000004">
      <c r="A18" s="12">
        <v>9</v>
      </c>
      <c r="B18" s="80" t="s">
        <v>105</v>
      </c>
      <c r="C18" s="81" t="s">
        <v>106</v>
      </c>
      <c r="D18" s="53"/>
      <c r="E18" s="13">
        <f t="shared" si="0"/>
        <v>15</v>
      </c>
      <c r="F18" s="14">
        <f t="shared" si="1"/>
        <v>15</v>
      </c>
      <c r="G18" s="13"/>
      <c r="H18" s="14">
        <f t="shared" si="2"/>
        <v>0</v>
      </c>
      <c r="I18" s="39">
        <f t="shared" si="3"/>
        <v>11.25</v>
      </c>
      <c r="J18" s="37"/>
      <c r="K18" s="14">
        <f t="shared" si="4"/>
        <v>0</v>
      </c>
      <c r="L18" s="37">
        <f t="shared" si="5"/>
        <v>11.25</v>
      </c>
      <c r="M18" s="19" t="str">
        <f>LOOKUP($L18:L53,$Q$12:$Q$30,$R$12:$R$30)</f>
        <v>F</v>
      </c>
      <c r="N18" s="59">
        <v>11</v>
      </c>
      <c r="O18" s="62">
        <v>4</v>
      </c>
      <c r="P18" s="1"/>
      <c r="Q18" s="43">
        <v>63.5</v>
      </c>
      <c r="R18" s="1" t="s">
        <v>15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 x14ac:dyDescent="0.55000000000000004">
      <c r="A19" s="12">
        <v>10</v>
      </c>
      <c r="B19" s="80" t="s">
        <v>107</v>
      </c>
      <c r="C19" s="81" t="s">
        <v>108</v>
      </c>
      <c r="D19" s="53"/>
      <c r="E19" s="13">
        <f t="shared" si="0"/>
        <v>18</v>
      </c>
      <c r="F19" s="14">
        <f t="shared" si="1"/>
        <v>18</v>
      </c>
      <c r="G19" s="13"/>
      <c r="H19" s="14">
        <f t="shared" si="2"/>
        <v>0</v>
      </c>
      <c r="I19" s="39">
        <f t="shared" si="3"/>
        <v>13.5</v>
      </c>
      <c r="J19" s="37"/>
      <c r="K19" s="14">
        <f t="shared" si="4"/>
        <v>0</v>
      </c>
      <c r="L19" s="37">
        <f t="shared" si="5"/>
        <v>13.5</v>
      </c>
      <c r="M19" s="19" t="str">
        <f>LOOKUP($L19:L54,$Q$12:$Q$30,$R$12:$R$30)</f>
        <v>F</v>
      </c>
      <c r="N19" s="59">
        <v>13</v>
      </c>
      <c r="O19" s="62">
        <v>5</v>
      </c>
      <c r="P19" s="1"/>
      <c r="Q19" s="43">
        <v>66.400000000000006</v>
      </c>
      <c r="R19" s="1" t="s">
        <v>15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 x14ac:dyDescent="0.55000000000000004">
      <c r="A20" s="12">
        <v>11</v>
      </c>
      <c r="B20" s="80" t="s">
        <v>109</v>
      </c>
      <c r="C20" s="81" t="s">
        <v>110</v>
      </c>
      <c r="D20" s="53"/>
      <c r="E20" s="13">
        <f t="shared" si="0"/>
        <v>12</v>
      </c>
      <c r="F20" s="14">
        <f t="shared" si="1"/>
        <v>12</v>
      </c>
      <c r="G20" s="13"/>
      <c r="H20" s="14">
        <f t="shared" si="2"/>
        <v>0</v>
      </c>
      <c r="I20" s="64">
        <f t="shared" si="3"/>
        <v>9</v>
      </c>
      <c r="J20" s="37"/>
      <c r="K20" s="14">
        <f t="shared" si="4"/>
        <v>0</v>
      </c>
      <c r="L20" s="76">
        <f t="shared" si="5"/>
        <v>9</v>
      </c>
      <c r="M20" s="19" t="str">
        <f>LOOKUP($L20:L55,$Q$12:$Q$30,$R$12:$R$30)</f>
        <v>F</v>
      </c>
      <c r="N20" s="60">
        <v>8</v>
      </c>
      <c r="O20" s="63">
        <v>4</v>
      </c>
      <c r="P20" s="1"/>
      <c r="Q20" s="43">
        <v>66.5</v>
      </c>
      <c r="R20" s="1" t="s">
        <v>16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ht="21" customHeight="1" x14ac:dyDescent="0.55000000000000004">
      <c r="A21" s="12">
        <v>12</v>
      </c>
      <c r="B21" s="80" t="s">
        <v>111</v>
      </c>
      <c r="C21" s="81" t="s">
        <v>112</v>
      </c>
      <c r="D21" s="53"/>
      <c r="E21" s="13">
        <f t="shared" si="0"/>
        <v>15</v>
      </c>
      <c r="F21" s="14">
        <f t="shared" si="1"/>
        <v>15</v>
      </c>
      <c r="G21" s="13"/>
      <c r="H21" s="14">
        <f t="shared" si="2"/>
        <v>0</v>
      </c>
      <c r="I21" s="39">
        <f t="shared" si="3"/>
        <v>11.25</v>
      </c>
      <c r="J21" s="37"/>
      <c r="K21" s="14">
        <f t="shared" si="4"/>
        <v>0</v>
      </c>
      <c r="L21" s="37">
        <f t="shared" si="5"/>
        <v>11.25</v>
      </c>
      <c r="M21" s="19" t="str">
        <f>LOOKUP($L21:L56,$Q$12:$Q$30,$R$12:$R$30)</f>
        <v>F</v>
      </c>
      <c r="N21" s="59">
        <v>10</v>
      </c>
      <c r="O21" s="62">
        <v>5</v>
      </c>
      <c r="P21" s="4"/>
      <c r="Q21" s="43">
        <v>69.400000000000006</v>
      </c>
      <c r="R21" s="1" t="s">
        <v>16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ht="19.5" customHeight="1" x14ac:dyDescent="0.55000000000000004">
      <c r="A22" s="12">
        <v>13</v>
      </c>
      <c r="B22" s="80" t="s">
        <v>113</v>
      </c>
      <c r="C22" s="81" t="s">
        <v>114</v>
      </c>
      <c r="D22" s="53"/>
      <c r="E22" s="13">
        <f t="shared" si="0"/>
        <v>11</v>
      </c>
      <c r="F22" s="14">
        <f t="shared" si="1"/>
        <v>11</v>
      </c>
      <c r="G22" s="13"/>
      <c r="H22" s="14">
        <f t="shared" si="2"/>
        <v>0</v>
      </c>
      <c r="I22" s="39">
        <f t="shared" si="3"/>
        <v>8.25</v>
      </c>
      <c r="J22" s="37"/>
      <c r="K22" s="14">
        <f t="shared" si="4"/>
        <v>0</v>
      </c>
      <c r="L22" s="37">
        <f t="shared" si="5"/>
        <v>8.25</v>
      </c>
      <c r="M22" s="19" t="str">
        <f>LOOKUP($L22:L57,$Q$12:$Q$30,$R$12:$R$30)</f>
        <v>F</v>
      </c>
      <c r="N22" s="59">
        <v>7</v>
      </c>
      <c r="O22" s="62">
        <v>4</v>
      </c>
      <c r="P22" s="1"/>
      <c r="Q22" s="43">
        <v>69.5</v>
      </c>
      <c r="R22" s="1" t="s">
        <v>17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 x14ac:dyDescent="0.55000000000000004">
      <c r="A23" s="12">
        <v>14</v>
      </c>
      <c r="B23" s="80" t="s">
        <v>115</v>
      </c>
      <c r="C23" s="81" t="s">
        <v>116</v>
      </c>
      <c r="D23" s="53"/>
      <c r="E23" s="13">
        <f t="shared" si="0"/>
        <v>12</v>
      </c>
      <c r="F23" s="14">
        <f t="shared" si="1"/>
        <v>12</v>
      </c>
      <c r="G23" s="13"/>
      <c r="H23" s="14">
        <f t="shared" si="2"/>
        <v>0</v>
      </c>
      <c r="I23" s="39">
        <f t="shared" si="3"/>
        <v>9</v>
      </c>
      <c r="J23" s="37"/>
      <c r="K23" s="14">
        <f t="shared" si="4"/>
        <v>0</v>
      </c>
      <c r="L23" s="37">
        <f t="shared" si="5"/>
        <v>9</v>
      </c>
      <c r="M23" s="19" t="str">
        <f>LOOKUP($L23:L58,$Q$12:$Q$30,$R$12:$R$30)</f>
        <v>F</v>
      </c>
      <c r="N23" s="59">
        <v>9</v>
      </c>
      <c r="O23" s="62">
        <v>3</v>
      </c>
      <c r="P23" s="1"/>
      <c r="Q23" s="43">
        <v>73.400000000000006</v>
      </c>
      <c r="R23" s="1" t="s">
        <v>17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 x14ac:dyDescent="0.55000000000000004">
      <c r="A24" s="12">
        <v>15</v>
      </c>
      <c r="B24" s="80" t="s">
        <v>117</v>
      </c>
      <c r="C24" s="81" t="s">
        <v>118</v>
      </c>
      <c r="D24" s="53"/>
      <c r="E24" s="13">
        <f t="shared" si="0"/>
        <v>20</v>
      </c>
      <c r="F24" s="14">
        <f t="shared" si="1"/>
        <v>20</v>
      </c>
      <c r="G24" s="13"/>
      <c r="H24" s="14">
        <f t="shared" si="2"/>
        <v>0</v>
      </c>
      <c r="I24" s="39">
        <f t="shared" si="3"/>
        <v>15</v>
      </c>
      <c r="J24" s="37"/>
      <c r="K24" s="14">
        <f t="shared" si="4"/>
        <v>0</v>
      </c>
      <c r="L24" s="37">
        <f t="shared" si="5"/>
        <v>15</v>
      </c>
      <c r="M24" s="19" t="str">
        <f>LOOKUP($L24:L59,$Q$12:$Q$30,$R$12:$R$30)</f>
        <v>F</v>
      </c>
      <c r="N24" s="59">
        <v>15</v>
      </c>
      <c r="O24" s="62">
        <v>5</v>
      </c>
      <c r="P24" s="1"/>
      <c r="Q24" s="43">
        <v>73.5</v>
      </c>
      <c r="R24" s="1" t="s">
        <v>18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ht="22.8" customHeight="1" x14ac:dyDescent="0.55000000000000004">
      <c r="A25" s="12">
        <v>16</v>
      </c>
      <c r="B25" s="80" t="s">
        <v>119</v>
      </c>
      <c r="C25" s="81" t="s">
        <v>120</v>
      </c>
      <c r="D25" s="53"/>
      <c r="E25" s="13">
        <f t="shared" si="0"/>
        <v>13</v>
      </c>
      <c r="F25" s="14">
        <f t="shared" si="1"/>
        <v>13</v>
      </c>
      <c r="G25" s="13"/>
      <c r="H25" s="14">
        <f t="shared" si="2"/>
        <v>0</v>
      </c>
      <c r="I25" s="39">
        <f t="shared" si="3"/>
        <v>9.75</v>
      </c>
      <c r="J25" s="37"/>
      <c r="K25" s="14">
        <f t="shared" si="4"/>
        <v>0</v>
      </c>
      <c r="L25" s="37">
        <f t="shared" si="5"/>
        <v>9.75</v>
      </c>
      <c r="M25" s="19" t="str">
        <f>LOOKUP($L25:L60,$Q$12:$Q$30,$R$12:$R$30)</f>
        <v>F</v>
      </c>
      <c r="N25" s="59">
        <v>9</v>
      </c>
      <c r="O25" s="62">
        <v>4</v>
      </c>
      <c r="P25" s="1"/>
      <c r="Q25" s="43">
        <v>76.400000000000006</v>
      </c>
      <c r="R25" s="1" t="s">
        <v>18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 x14ac:dyDescent="0.55000000000000004">
      <c r="A26" s="12">
        <v>17</v>
      </c>
      <c r="B26" s="80" t="s">
        <v>121</v>
      </c>
      <c r="C26" s="81" t="s">
        <v>122</v>
      </c>
      <c r="D26" s="53"/>
      <c r="E26" s="13">
        <f t="shared" si="0"/>
        <v>15</v>
      </c>
      <c r="F26" s="14">
        <f t="shared" si="1"/>
        <v>15</v>
      </c>
      <c r="G26" s="13"/>
      <c r="H26" s="14">
        <f t="shared" si="2"/>
        <v>0</v>
      </c>
      <c r="I26" s="39">
        <f t="shared" si="3"/>
        <v>11.25</v>
      </c>
      <c r="J26" s="37"/>
      <c r="K26" s="14">
        <f t="shared" si="4"/>
        <v>0</v>
      </c>
      <c r="L26" s="37">
        <f t="shared" si="5"/>
        <v>11.25</v>
      </c>
      <c r="M26" s="19" t="str">
        <f>LOOKUP($L26:L61,$Q$12:$Q$30,$R$12:$R$30)</f>
        <v>F</v>
      </c>
      <c r="N26" s="59">
        <v>12</v>
      </c>
      <c r="O26" s="62">
        <v>3</v>
      </c>
      <c r="P26" s="1"/>
      <c r="Q26" s="43">
        <v>76.5</v>
      </c>
      <c r="R26" s="1" t="s">
        <v>19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 x14ac:dyDescent="0.55000000000000004">
      <c r="A27" s="12">
        <v>18</v>
      </c>
      <c r="B27" s="80" t="s">
        <v>123</v>
      </c>
      <c r="C27" s="81" t="s">
        <v>124</v>
      </c>
      <c r="D27" s="53"/>
      <c r="E27" s="13">
        <f t="shared" si="0"/>
        <v>10</v>
      </c>
      <c r="F27" s="14">
        <f t="shared" si="1"/>
        <v>10</v>
      </c>
      <c r="G27" s="13"/>
      <c r="H27" s="14">
        <f t="shared" si="2"/>
        <v>0</v>
      </c>
      <c r="I27" s="39">
        <f t="shared" si="3"/>
        <v>7.5</v>
      </c>
      <c r="J27" s="37"/>
      <c r="K27" s="14">
        <f t="shared" si="4"/>
        <v>0</v>
      </c>
      <c r="L27" s="37">
        <f t="shared" si="5"/>
        <v>7.5</v>
      </c>
      <c r="M27" s="19" t="str">
        <f>LOOKUP($L27:L62,$Q$12:$Q$30,$R$12:$R$30)</f>
        <v>F</v>
      </c>
      <c r="N27" s="60">
        <v>6</v>
      </c>
      <c r="O27" s="63">
        <v>4</v>
      </c>
      <c r="P27" s="1"/>
      <c r="Q27" s="43">
        <v>79.400000000000006</v>
      </c>
      <c r="R27" s="1" t="s">
        <v>19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ht="21" customHeight="1" x14ac:dyDescent="0.55000000000000004">
      <c r="A28" s="12">
        <v>19</v>
      </c>
      <c r="B28" s="80" t="s">
        <v>125</v>
      </c>
      <c r="C28" s="81" t="s">
        <v>126</v>
      </c>
      <c r="D28" s="53"/>
      <c r="E28" s="13">
        <f t="shared" si="0"/>
        <v>10</v>
      </c>
      <c r="F28" s="14">
        <f t="shared" si="1"/>
        <v>10</v>
      </c>
      <c r="G28" s="13"/>
      <c r="H28" s="14">
        <f t="shared" si="2"/>
        <v>0</v>
      </c>
      <c r="I28" s="39">
        <f t="shared" si="3"/>
        <v>7.5</v>
      </c>
      <c r="J28" s="37"/>
      <c r="K28" s="14">
        <f t="shared" si="4"/>
        <v>0</v>
      </c>
      <c r="L28" s="37">
        <f t="shared" si="5"/>
        <v>7.5</v>
      </c>
      <c r="M28" s="19" t="str">
        <f>LOOKUP($L28:L63,$Q$12:$Q$30,$R$12:$R$30)</f>
        <v>F</v>
      </c>
      <c r="N28" s="59">
        <v>8</v>
      </c>
      <c r="O28" s="62">
        <v>2</v>
      </c>
      <c r="P28" s="4"/>
      <c r="Q28" s="43">
        <v>79.5</v>
      </c>
      <c r="R28" s="1" t="s">
        <v>20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21" customHeight="1" x14ac:dyDescent="0.55000000000000004">
      <c r="A29" s="12">
        <v>20</v>
      </c>
      <c r="B29" s="80" t="s">
        <v>127</v>
      </c>
      <c r="C29" s="81" t="s">
        <v>128</v>
      </c>
      <c r="D29" s="53"/>
      <c r="E29" s="13">
        <f t="shared" si="0"/>
        <v>12</v>
      </c>
      <c r="F29" s="14">
        <f t="shared" si="1"/>
        <v>12</v>
      </c>
      <c r="G29" s="13"/>
      <c r="H29" s="14">
        <f t="shared" si="2"/>
        <v>0</v>
      </c>
      <c r="I29" s="39">
        <f t="shared" si="3"/>
        <v>9</v>
      </c>
      <c r="J29" s="37"/>
      <c r="K29" s="14">
        <f t="shared" si="4"/>
        <v>0</v>
      </c>
      <c r="L29" s="37">
        <f t="shared" si="5"/>
        <v>9</v>
      </c>
      <c r="M29" s="19" t="str">
        <f>LOOKUP($L29:L64,$Q$12:$Q$30,$R$12:$R$30)</f>
        <v>F</v>
      </c>
      <c r="N29" s="59">
        <v>9</v>
      </c>
      <c r="O29" s="62">
        <v>3</v>
      </c>
      <c r="P29" s="4"/>
      <c r="Q29" s="43">
        <v>89.4</v>
      </c>
      <c r="R29" s="1" t="s">
        <v>20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9.5" customHeight="1" x14ac:dyDescent="0.55000000000000004">
      <c r="A30" s="12">
        <v>21</v>
      </c>
      <c r="B30" s="80" t="s">
        <v>129</v>
      </c>
      <c r="C30" s="81" t="s">
        <v>130</v>
      </c>
      <c r="D30" s="53"/>
      <c r="E30" s="13">
        <f t="shared" si="0"/>
        <v>14</v>
      </c>
      <c r="F30" s="14">
        <f t="shared" si="1"/>
        <v>14</v>
      </c>
      <c r="G30" s="13"/>
      <c r="H30" s="14">
        <f t="shared" si="2"/>
        <v>0</v>
      </c>
      <c r="I30" s="39">
        <f t="shared" si="3"/>
        <v>10.5</v>
      </c>
      <c r="J30" s="37"/>
      <c r="K30" s="14">
        <f t="shared" si="4"/>
        <v>0</v>
      </c>
      <c r="L30" s="37">
        <f t="shared" si="5"/>
        <v>10.5</v>
      </c>
      <c r="M30" s="19" t="str">
        <f>LOOKUP($L30:L65,$Q$12:$Q$30,$R$12:$R$30)</f>
        <v>F</v>
      </c>
      <c r="N30" s="59">
        <v>11</v>
      </c>
      <c r="O30" s="62">
        <v>3</v>
      </c>
      <c r="P30" s="1"/>
      <c r="Q30" s="43">
        <v>89.5</v>
      </c>
      <c r="R30" s="1" t="s">
        <v>21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 x14ac:dyDescent="0.55000000000000004">
      <c r="A31" s="12">
        <v>22</v>
      </c>
      <c r="B31" s="80" t="s">
        <v>131</v>
      </c>
      <c r="C31" s="81" t="s">
        <v>132</v>
      </c>
      <c r="D31" s="53"/>
      <c r="E31" s="13">
        <f t="shared" si="0"/>
        <v>16</v>
      </c>
      <c r="F31" s="14">
        <f t="shared" si="1"/>
        <v>16</v>
      </c>
      <c r="G31" s="13"/>
      <c r="H31" s="14">
        <f t="shared" si="2"/>
        <v>0</v>
      </c>
      <c r="I31" s="39">
        <f t="shared" si="3"/>
        <v>12</v>
      </c>
      <c r="J31" s="37"/>
      <c r="K31" s="14">
        <f t="shared" si="4"/>
        <v>0</v>
      </c>
      <c r="L31" s="37">
        <f t="shared" si="5"/>
        <v>12</v>
      </c>
      <c r="M31" s="19" t="str">
        <f>LOOKUP($L31:L66,$Q$12:$Q$30,$R$12:$R$30)</f>
        <v>F</v>
      </c>
      <c r="N31" s="59">
        <v>14</v>
      </c>
      <c r="O31" s="62">
        <v>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 x14ac:dyDescent="0.55000000000000004">
      <c r="A32" s="12">
        <v>23</v>
      </c>
      <c r="B32" s="80" t="s">
        <v>133</v>
      </c>
      <c r="C32" s="81" t="s">
        <v>134</v>
      </c>
      <c r="D32" s="53"/>
      <c r="E32" s="13">
        <f t="shared" si="0"/>
        <v>15</v>
      </c>
      <c r="F32" s="65">
        <f t="shared" si="1"/>
        <v>15</v>
      </c>
      <c r="G32" s="13"/>
      <c r="H32" s="14">
        <f t="shared" si="2"/>
        <v>0</v>
      </c>
      <c r="I32" s="39">
        <f t="shared" si="3"/>
        <v>11.25</v>
      </c>
      <c r="J32" s="37"/>
      <c r="K32" s="14">
        <f t="shared" si="4"/>
        <v>0</v>
      </c>
      <c r="L32" s="37">
        <f t="shared" si="5"/>
        <v>11.25</v>
      </c>
      <c r="M32" s="19" t="str">
        <f>LOOKUP($L32:L67,$Q$12:$Q$30,$R$12:$R$30)</f>
        <v>F</v>
      </c>
      <c r="N32" s="61">
        <v>11</v>
      </c>
      <c r="O32" s="61">
        <v>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 x14ac:dyDescent="0.55000000000000004">
      <c r="A33" s="12">
        <v>24</v>
      </c>
      <c r="B33" s="80" t="s">
        <v>135</v>
      </c>
      <c r="C33" s="81" t="s">
        <v>136</v>
      </c>
      <c r="D33" s="53"/>
      <c r="E33" s="13">
        <f t="shared" si="0"/>
        <v>10</v>
      </c>
      <c r="F33" s="14">
        <f t="shared" si="1"/>
        <v>10</v>
      </c>
      <c r="G33" s="13"/>
      <c r="H33" s="14">
        <f t="shared" si="2"/>
        <v>0</v>
      </c>
      <c r="I33" s="39">
        <f t="shared" si="3"/>
        <v>7.5</v>
      </c>
      <c r="J33" s="37"/>
      <c r="K33" s="14">
        <f t="shared" si="4"/>
        <v>0</v>
      </c>
      <c r="L33" s="37">
        <f t="shared" si="5"/>
        <v>7.5</v>
      </c>
      <c r="M33" s="19" t="str">
        <f>LOOKUP($L33:L68,$Q$12:$Q$30,$R$12:$R$30)</f>
        <v>F</v>
      </c>
      <c r="N33" s="59">
        <v>7</v>
      </c>
      <c r="O33" s="62">
        <v>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 x14ac:dyDescent="0.55000000000000004">
      <c r="A34" s="12">
        <v>25</v>
      </c>
      <c r="B34" s="80" t="s">
        <v>137</v>
      </c>
      <c r="C34" s="81" t="s">
        <v>138</v>
      </c>
      <c r="D34" s="53"/>
      <c r="E34" s="13">
        <f t="shared" si="0"/>
        <v>10</v>
      </c>
      <c r="F34" s="14">
        <f t="shared" si="1"/>
        <v>10</v>
      </c>
      <c r="G34" s="13"/>
      <c r="H34" s="14">
        <f t="shared" si="2"/>
        <v>0</v>
      </c>
      <c r="I34" s="39">
        <f t="shared" si="3"/>
        <v>7.5</v>
      </c>
      <c r="J34" s="37"/>
      <c r="K34" s="14">
        <f t="shared" si="4"/>
        <v>0</v>
      </c>
      <c r="L34" s="37">
        <f t="shared" si="5"/>
        <v>7.5</v>
      </c>
      <c r="M34" s="19" t="str">
        <f>LOOKUP($L34:L69,$Q$12:$Q$30,$R$12:$R$30)</f>
        <v>F</v>
      </c>
      <c r="N34" s="59">
        <v>10</v>
      </c>
      <c r="O34" s="62">
        <v>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 x14ac:dyDescent="0.55000000000000004">
      <c r="A35" s="12">
        <v>26</v>
      </c>
      <c r="B35" s="80" t="s">
        <v>139</v>
      </c>
      <c r="C35" s="81" t="s">
        <v>140</v>
      </c>
      <c r="D35" s="53"/>
      <c r="E35" s="13">
        <f t="shared" si="0"/>
        <v>15</v>
      </c>
      <c r="F35" s="14">
        <f t="shared" si="1"/>
        <v>15</v>
      </c>
      <c r="G35" s="13"/>
      <c r="H35" s="14">
        <f t="shared" si="2"/>
        <v>0</v>
      </c>
      <c r="I35" s="64">
        <f t="shared" si="3"/>
        <v>11.25</v>
      </c>
      <c r="J35" s="37"/>
      <c r="K35" s="14">
        <f t="shared" si="4"/>
        <v>0</v>
      </c>
      <c r="L35" s="76">
        <f t="shared" si="5"/>
        <v>11.25</v>
      </c>
      <c r="M35" s="19" t="str">
        <f>LOOKUP($L35:L70,$Q$12:$Q$30,$R$12:$R$30)</f>
        <v>F</v>
      </c>
      <c r="N35" s="60">
        <v>11</v>
      </c>
      <c r="O35" s="63">
        <v>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" customHeight="1" x14ac:dyDescent="0.55000000000000004">
      <c r="A36" s="12">
        <v>27</v>
      </c>
      <c r="B36" s="80" t="s">
        <v>141</v>
      </c>
      <c r="C36" s="81" t="s">
        <v>142</v>
      </c>
      <c r="D36" s="53"/>
      <c r="E36" s="13">
        <f t="shared" si="0"/>
        <v>12</v>
      </c>
      <c r="F36" s="14">
        <f t="shared" si="1"/>
        <v>12</v>
      </c>
      <c r="G36" s="13"/>
      <c r="H36" s="14">
        <f t="shared" si="2"/>
        <v>0</v>
      </c>
      <c r="I36" s="44">
        <f t="shared" si="3"/>
        <v>9</v>
      </c>
      <c r="J36" s="54"/>
      <c r="K36" s="14">
        <f t="shared" si="4"/>
        <v>0</v>
      </c>
      <c r="L36" s="77">
        <f t="shared" si="5"/>
        <v>9</v>
      </c>
      <c r="M36" s="19" t="str">
        <f>LOOKUP($L36:L71,$Q$12:$Q$30,$R$12:$R$30)</f>
        <v>F</v>
      </c>
      <c r="N36" s="59">
        <v>9</v>
      </c>
      <c r="O36" s="62">
        <v>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9.5" customHeight="1" x14ac:dyDescent="0.55000000000000004">
      <c r="A37" s="12">
        <v>28</v>
      </c>
      <c r="B37" s="82" t="s">
        <v>143</v>
      </c>
      <c r="C37" s="81" t="s">
        <v>144</v>
      </c>
      <c r="D37" s="53"/>
      <c r="E37" s="13">
        <f t="shared" si="0"/>
        <v>12</v>
      </c>
      <c r="F37" s="14">
        <f t="shared" si="1"/>
        <v>12</v>
      </c>
      <c r="G37" s="13"/>
      <c r="H37" s="14">
        <f t="shared" si="2"/>
        <v>0</v>
      </c>
      <c r="I37" s="39">
        <f t="shared" si="3"/>
        <v>9</v>
      </c>
      <c r="J37" s="37"/>
      <c r="K37" s="14">
        <f t="shared" si="4"/>
        <v>0</v>
      </c>
      <c r="L37" s="37">
        <f t="shared" si="5"/>
        <v>9</v>
      </c>
      <c r="M37" s="19" t="str">
        <f>LOOKUP($L37:L72,$Q$12:$Q$30,$R$12:$R$30)</f>
        <v>F</v>
      </c>
      <c r="N37" s="59">
        <v>8</v>
      </c>
      <c r="O37" s="62">
        <v>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 x14ac:dyDescent="0.55000000000000004">
      <c r="A38" s="12">
        <v>29</v>
      </c>
      <c r="B38" s="82" t="s">
        <v>145</v>
      </c>
      <c r="C38" s="81" t="s">
        <v>146</v>
      </c>
      <c r="D38" s="53"/>
      <c r="E38" s="13">
        <f t="shared" si="0"/>
        <v>10</v>
      </c>
      <c r="F38" s="14">
        <f t="shared" si="1"/>
        <v>10</v>
      </c>
      <c r="G38" s="13"/>
      <c r="H38" s="14">
        <f t="shared" si="2"/>
        <v>0</v>
      </c>
      <c r="I38" s="39">
        <f t="shared" si="3"/>
        <v>7.5</v>
      </c>
      <c r="J38" s="37"/>
      <c r="K38" s="14">
        <f t="shared" si="4"/>
        <v>0</v>
      </c>
      <c r="L38" s="37">
        <f t="shared" si="5"/>
        <v>7.5</v>
      </c>
      <c r="M38" s="19" t="str">
        <f>LOOKUP($L38:L73,$Q$12:$Q$30,$R$12:$R$30)</f>
        <v>F</v>
      </c>
      <c r="N38" s="59">
        <v>7</v>
      </c>
      <c r="O38" s="62">
        <v>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 x14ac:dyDescent="0.55000000000000004">
      <c r="A39" s="12">
        <v>30</v>
      </c>
      <c r="B39" s="82" t="s">
        <v>147</v>
      </c>
      <c r="C39" s="81" t="s">
        <v>148</v>
      </c>
      <c r="D39" s="53"/>
      <c r="E39" s="13">
        <f t="shared" si="0"/>
        <v>12</v>
      </c>
      <c r="F39" s="14">
        <f t="shared" si="1"/>
        <v>12</v>
      </c>
      <c r="G39" s="13"/>
      <c r="H39" s="14">
        <f t="shared" si="2"/>
        <v>0</v>
      </c>
      <c r="I39" s="39">
        <f t="shared" si="3"/>
        <v>9</v>
      </c>
      <c r="J39" s="37"/>
      <c r="K39" s="14">
        <f t="shared" si="4"/>
        <v>0</v>
      </c>
      <c r="L39" s="37">
        <f t="shared" si="5"/>
        <v>9</v>
      </c>
      <c r="M39" s="19" t="str">
        <f>LOOKUP($L39:L74,$Q$12:$Q$30,$R$12:$R$30)</f>
        <v>F</v>
      </c>
      <c r="N39" s="59">
        <v>9</v>
      </c>
      <c r="O39" s="62">
        <v>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7.399999999999999" customHeight="1" x14ac:dyDescent="0.55000000000000004">
      <c r="A40" s="12">
        <v>31</v>
      </c>
      <c r="B40" s="82" t="s">
        <v>149</v>
      </c>
      <c r="C40" s="81" t="s">
        <v>150</v>
      </c>
      <c r="D40" s="53"/>
      <c r="E40" s="13">
        <f t="shared" si="0"/>
        <v>17</v>
      </c>
      <c r="F40" s="14">
        <f t="shared" ref="F40:F49" si="6">+E40</f>
        <v>17</v>
      </c>
      <c r="G40" s="13"/>
      <c r="H40" s="14">
        <f t="shared" ref="H40:H49" si="7">G40</f>
        <v>0</v>
      </c>
      <c r="I40" s="39">
        <f t="shared" ref="I40:I49" si="8">(D40+F40+H40)*0.75</f>
        <v>12.75</v>
      </c>
      <c r="J40" s="37"/>
      <c r="K40" s="14">
        <f t="shared" ref="K40:K49" si="9">J40</f>
        <v>0</v>
      </c>
      <c r="L40" s="37">
        <f t="shared" ref="L40:L49" si="10">I40+K40</f>
        <v>12.75</v>
      </c>
      <c r="M40" s="19" t="str">
        <f>LOOKUP($L40:L75,$Q$12:$Q$30,$R$12:$R$30)</f>
        <v>F</v>
      </c>
      <c r="N40" s="59">
        <v>11</v>
      </c>
      <c r="O40" s="62">
        <v>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7.399999999999999" customHeight="1" x14ac:dyDescent="0.55000000000000004">
      <c r="A41" s="12">
        <v>32</v>
      </c>
      <c r="B41" s="82" t="s">
        <v>151</v>
      </c>
      <c r="C41" s="81" t="s">
        <v>152</v>
      </c>
      <c r="D41" s="53"/>
      <c r="E41" s="13">
        <f t="shared" si="0"/>
        <v>11</v>
      </c>
      <c r="F41" s="14">
        <f t="shared" si="6"/>
        <v>11</v>
      </c>
      <c r="G41" s="13"/>
      <c r="H41" s="14">
        <f t="shared" si="7"/>
        <v>0</v>
      </c>
      <c r="I41" s="39">
        <f t="shared" si="8"/>
        <v>8.25</v>
      </c>
      <c r="J41" s="37"/>
      <c r="K41" s="14">
        <f t="shared" si="9"/>
        <v>0</v>
      </c>
      <c r="L41" s="37">
        <f t="shared" si="10"/>
        <v>8.25</v>
      </c>
      <c r="M41" s="19" t="str">
        <f>LOOKUP($L41:L76,$Q$12:$Q$30,$R$12:$R$30)</f>
        <v>F</v>
      </c>
      <c r="N41" s="59">
        <v>7</v>
      </c>
      <c r="O41" s="62">
        <v>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7.399999999999999" customHeight="1" x14ac:dyDescent="0.55000000000000004">
      <c r="A42" s="12">
        <v>33</v>
      </c>
      <c r="B42" s="82" t="s">
        <v>153</v>
      </c>
      <c r="C42" s="81" t="s">
        <v>154</v>
      </c>
      <c r="D42" s="53"/>
      <c r="E42" s="13">
        <f t="shared" si="0"/>
        <v>15</v>
      </c>
      <c r="F42" s="14">
        <f t="shared" si="6"/>
        <v>15</v>
      </c>
      <c r="G42" s="13"/>
      <c r="H42" s="14">
        <f t="shared" si="7"/>
        <v>0</v>
      </c>
      <c r="I42" s="39">
        <f t="shared" si="8"/>
        <v>11.25</v>
      </c>
      <c r="J42" s="37"/>
      <c r="K42" s="14">
        <f t="shared" si="9"/>
        <v>0</v>
      </c>
      <c r="L42" s="37">
        <f t="shared" si="10"/>
        <v>11.25</v>
      </c>
      <c r="M42" s="19" t="str">
        <f>LOOKUP($L42:L77,$Q$12:$Q$30,$R$12:$R$30)</f>
        <v>F</v>
      </c>
      <c r="N42" s="59">
        <v>11</v>
      </c>
      <c r="O42" s="62">
        <v>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399999999999999" customHeight="1" x14ac:dyDescent="0.55000000000000004">
      <c r="A43" s="12">
        <v>34</v>
      </c>
      <c r="B43" s="82" t="s">
        <v>155</v>
      </c>
      <c r="C43" s="81" t="s">
        <v>156</v>
      </c>
      <c r="D43" s="53"/>
      <c r="E43" s="13">
        <f t="shared" si="0"/>
        <v>17</v>
      </c>
      <c r="F43" s="65">
        <f t="shared" si="6"/>
        <v>17</v>
      </c>
      <c r="G43" s="13"/>
      <c r="H43" s="14">
        <f t="shared" si="7"/>
        <v>0</v>
      </c>
      <c r="I43" s="39">
        <f t="shared" si="8"/>
        <v>12.75</v>
      </c>
      <c r="J43" s="37"/>
      <c r="K43" s="14">
        <f t="shared" si="9"/>
        <v>0</v>
      </c>
      <c r="L43" s="37">
        <f t="shared" si="10"/>
        <v>12.75</v>
      </c>
      <c r="M43" s="19" t="str">
        <f>LOOKUP($L43:L78,$Q$12:$Q$30,$R$12:$R$30)</f>
        <v>F</v>
      </c>
      <c r="N43" s="61">
        <v>12</v>
      </c>
      <c r="O43" s="61">
        <v>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399999999999999" customHeight="1" x14ac:dyDescent="0.55000000000000004">
      <c r="A44" s="12">
        <v>35</v>
      </c>
      <c r="B44" s="82" t="s">
        <v>157</v>
      </c>
      <c r="C44" s="81" t="s">
        <v>158</v>
      </c>
      <c r="D44" s="53"/>
      <c r="E44" s="13">
        <f t="shared" si="0"/>
        <v>10</v>
      </c>
      <c r="F44" s="14">
        <f t="shared" si="6"/>
        <v>10</v>
      </c>
      <c r="G44" s="13"/>
      <c r="H44" s="14">
        <f t="shared" si="7"/>
        <v>0</v>
      </c>
      <c r="I44" s="39">
        <f t="shared" si="8"/>
        <v>7.5</v>
      </c>
      <c r="J44" s="37"/>
      <c r="K44" s="14">
        <f t="shared" si="9"/>
        <v>0</v>
      </c>
      <c r="L44" s="37">
        <f t="shared" si="10"/>
        <v>7.5</v>
      </c>
      <c r="M44" s="19" t="str">
        <f>LOOKUP($L44:L79,$Q$12:$Q$30,$R$12:$R$30)</f>
        <v>F</v>
      </c>
      <c r="N44" s="59">
        <v>8</v>
      </c>
      <c r="O44" s="62">
        <v>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399999999999999" customHeight="1" x14ac:dyDescent="0.55000000000000004">
      <c r="A45" s="12">
        <v>36</v>
      </c>
      <c r="B45" s="82" t="s">
        <v>159</v>
      </c>
      <c r="C45" s="81" t="s">
        <v>160</v>
      </c>
      <c r="D45" s="53"/>
      <c r="E45" s="13">
        <f t="shared" si="0"/>
        <v>12</v>
      </c>
      <c r="F45" s="14">
        <f t="shared" si="6"/>
        <v>12</v>
      </c>
      <c r="G45" s="13"/>
      <c r="H45" s="14">
        <f t="shared" si="7"/>
        <v>0</v>
      </c>
      <c r="I45" s="39">
        <f t="shared" si="8"/>
        <v>9</v>
      </c>
      <c r="J45" s="37"/>
      <c r="K45" s="14">
        <f t="shared" si="9"/>
        <v>0</v>
      </c>
      <c r="L45" s="37">
        <f t="shared" si="10"/>
        <v>9</v>
      </c>
      <c r="M45" s="19" t="str">
        <f>LOOKUP($L45:L80,$Q$12:$Q$30,$R$12:$R$30)</f>
        <v>F</v>
      </c>
      <c r="N45" s="59">
        <v>11</v>
      </c>
      <c r="O45" s="62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7.399999999999999" customHeight="1" x14ac:dyDescent="0.55000000000000004">
      <c r="A46" s="12">
        <v>37</v>
      </c>
      <c r="B46" s="82" t="s">
        <v>161</v>
      </c>
      <c r="C46" s="81" t="s">
        <v>162</v>
      </c>
      <c r="D46" s="53"/>
      <c r="E46" s="13">
        <f t="shared" si="0"/>
        <v>8</v>
      </c>
      <c r="F46" s="14">
        <f t="shared" si="6"/>
        <v>8</v>
      </c>
      <c r="G46" s="13"/>
      <c r="H46" s="14">
        <f t="shared" si="7"/>
        <v>0</v>
      </c>
      <c r="I46" s="39">
        <f t="shared" si="8"/>
        <v>6</v>
      </c>
      <c r="J46" s="37"/>
      <c r="K46" s="14">
        <f t="shared" si="9"/>
        <v>0</v>
      </c>
      <c r="L46" s="37">
        <f t="shared" si="10"/>
        <v>6</v>
      </c>
      <c r="M46" s="19" t="str">
        <f>LOOKUP($L46:L81,$Q$12:$Q$30,$R$12:$R$30)</f>
        <v>F</v>
      </c>
      <c r="N46" s="59">
        <v>6</v>
      </c>
      <c r="O46" s="62">
        <v>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7.399999999999999" customHeight="1" x14ac:dyDescent="0.55000000000000004">
      <c r="A47" s="12">
        <v>38</v>
      </c>
      <c r="B47" s="82" t="s">
        <v>163</v>
      </c>
      <c r="C47" s="81" t="s">
        <v>164</v>
      </c>
      <c r="D47" s="53"/>
      <c r="E47" s="13">
        <f t="shared" si="0"/>
        <v>20</v>
      </c>
      <c r="F47" s="14">
        <f t="shared" si="6"/>
        <v>20</v>
      </c>
      <c r="G47" s="13"/>
      <c r="H47" s="14">
        <f t="shared" si="7"/>
        <v>0</v>
      </c>
      <c r="I47" s="39">
        <f t="shared" si="8"/>
        <v>15</v>
      </c>
      <c r="J47" s="37"/>
      <c r="K47" s="14">
        <f t="shared" si="9"/>
        <v>0</v>
      </c>
      <c r="L47" s="37">
        <f t="shared" si="10"/>
        <v>15</v>
      </c>
      <c r="M47" s="19" t="str">
        <f>LOOKUP($L47:L82,$Q$12:$Q$30,$R$12:$R$30)</f>
        <v>F</v>
      </c>
      <c r="N47" s="59">
        <v>15</v>
      </c>
      <c r="O47" s="62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7.399999999999999" customHeight="1" x14ac:dyDescent="0.55000000000000004">
      <c r="A48" s="12">
        <v>39</v>
      </c>
      <c r="B48" s="82" t="s">
        <v>165</v>
      </c>
      <c r="C48" s="81" t="s">
        <v>166</v>
      </c>
      <c r="D48" s="53"/>
      <c r="E48" s="13">
        <f t="shared" si="0"/>
        <v>10</v>
      </c>
      <c r="F48" s="14">
        <f t="shared" si="6"/>
        <v>10</v>
      </c>
      <c r="G48" s="13"/>
      <c r="H48" s="14">
        <f t="shared" si="7"/>
        <v>0</v>
      </c>
      <c r="I48" s="39">
        <f t="shared" si="8"/>
        <v>7.5</v>
      </c>
      <c r="J48" s="37"/>
      <c r="K48" s="14">
        <f t="shared" si="9"/>
        <v>0</v>
      </c>
      <c r="L48" s="37">
        <f t="shared" si="10"/>
        <v>7.5</v>
      </c>
      <c r="M48" s="19" t="str">
        <f>LOOKUP($L48:L83,$Q$12:$Q$30,$R$12:$R$30)</f>
        <v>F</v>
      </c>
      <c r="N48" s="59">
        <v>7</v>
      </c>
      <c r="O48" s="62">
        <v>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customHeight="1" x14ac:dyDescent="0.55000000000000004">
      <c r="A49" s="84">
        <v>40</v>
      </c>
      <c r="B49" s="82" t="s">
        <v>167</v>
      </c>
      <c r="C49" s="81" t="s">
        <v>168</v>
      </c>
      <c r="D49" s="53"/>
      <c r="E49" s="13">
        <f>N49+O49</f>
        <v>0</v>
      </c>
      <c r="F49" s="14">
        <f t="shared" si="6"/>
        <v>0</v>
      </c>
      <c r="G49" s="13"/>
      <c r="H49" s="14">
        <f t="shared" si="7"/>
        <v>0</v>
      </c>
      <c r="I49" s="39">
        <f t="shared" si="8"/>
        <v>0</v>
      </c>
      <c r="J49" s="37"/>
      <c r="K49" s="14">
        <f t="shared" si="9"/>
        <v>0</v>
      </c>
      <c r="L49" s="37">
        <f t="shared" si="10"/>
        <v>0</v>
      </c>
      <c r="M49" s="19" t="str">
        <f>LOOKUP($L49:L84,$Q$12:$Q$30,$R$12:$R$30)</f>
        <v>F</v>
      </c>
      <c r="N49" s="59">
        <v>0</v>
      </c>
      <c r="O49" s="62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55000000000000004">
      <c r="A50" s="85">
        <v>41</v>
      </c>
      <c r="B50" s="83" t="s">
        <v>169</v>
      </c>
      <c r="C50" s="81" t="s">
        <v>170</v>
      </c>
      <c r="D50" s="53"/>
      <c r="E50" s="13">
        <f t="shared" ref="E50:E51" si="11">N50+O50</f>
        <v>10</v>
      </c>
      <c r="F50" s="14">
        <f t="shared" ref="F50:F51" si="12">+E50</f>
        <v>10</v>
      </c>
      <c r="G50" s="13"/>
      <c r="H50" s="14">
        <f t="shared" ref="H50:H51" si="13">G50</f>
        <v>0</v>
      </c>
      <c r="I50" s="39">
        <f t="shared" ref="I50:I51" si="14">(D50+F50+H50)*0.75</f>
        <v>7.5</v>
      </c>
      <c r="J50" s="37"/>
      <c r="K50" s="14">
        <f t="shared" ref="K50:K51" si="15">J50</f>
        <v>0</v>
      </c>
      <c r="L50" s="37">
        <f t="shared" ref="L50:L51" si="16">I50+K50</f>
        <v>7.5</v>
      </c>
      <c r="M50" s="19" t="str">
        <f>LOOKUP($L50:L85,$Q$12:$Q$30,$R$12:$R$30)</f>
        <v>F</v>
      </c>
      <c r="N50" s="59">
        <v>9</v>
      </c>
      <c r="O50" s="62">
        <v>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55000000000000004">
      <c r="A51" s="85">
        <v>42</v>
      </c>
      <c r="B51" s="83" t="s">
        <v>171</v>
      </c>
      <c r="C51" s="81" t="s">
        <v>172</v>
      </c>
      <c r="D51" s="53"/>
      <c r="E51" s="13">
        <f t="shared" si="11"/>
        <v>22</v>
      </c>
      <c r="F51" s="14">
        <f t="shared" si="12"/>
        <v>22</v>
      </c>
      <c r="G51" s="13"/>
      <c r="H51" s="14">
        <f t="shared" si="13"/>
        <v>0</v>
      </c>
      <c r="I51" s="39">
        <f t="shared" si="14"/>
        <v>16.5</v>
      </c>
      <c r="J51" s="37"/>
      <c r="K51" s="14">
        <f t="shared" si="15"/>
        <v>0</v>
      </c>
      <c r="L51" s="37">
        <f t="shared" si="16"/>
        <v>16.5</v>
      </c>
      <c r="M51" s="19" t="str">
        <f>LOOKUP($L51:L86,$Q$12:$Q$30,$R$12:$R$30)</f>
        <v>F</v>
      </c>
      <c r="N51" s="59">
        <v>16</v>
      </c>
      <c r="O51" s="62">
        <v>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55000000000000004">
      <c r="A52" s="86"/>
      <c r="D52" s="1"/>
      <c r="E52" s="1"/>
      <c r="F52" s="1"/>
      <c r="I52" s="1"/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55000000000000004">
      <c r="A53" s="1"/>
      <c r="D53" s="1"/>
      <c r="E53" s="1" t="str">
        <f>COUNT(E10:E51) &amp; " Mid papers"</f>
        <v>42 Mid papers</v>
      </c>
      <c r="F53" s="1"/>
      <c r="G53" s="3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55000000000000004">
      <c r="A54" s="1"/>
      <c r="D54" s="1"/>
      <c r="E54" s="1"/>
      <c r="F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55000000000000004">
      <c r="A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55000000000000004">
      <c r="A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55000000000000004">
      <c r="A57" s="1"/>
      <c r="D57" s="3"/>
      <c r="E57" s="3"/>
      <c r="F57" s="3"/>
      <c r="G57" s="3"/>
      <c r="H57" s="3"/>
      <c r="I57" s="3"/>
      <c r="J57" s="3"/>
      <c r="K57" s="3"/>
      <c r="L57" s="3"/>
      <c r="M57" s="3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55000000000000004">
      <c r="A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55000000000000004">
      <c r="A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55000000000000004">
      <c r="A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55000000000000004">
      <c r="A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55000000000000004">
      <c r="A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55000000000000004">
      <c r="A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55000000000000004">
      <c r="A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55000000000000004">
      <c r="A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55000000000000004">
      <c r="A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55000000000000004">
      <c r="A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55000000000000004">
      <c r="A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3" x14ac:dyDescent="0.55000000000000004">
      <c r="A69" s="15"/>
      <c r="B69" s="78"/>
      <c r="C69" s="15"/>
      <c r="D69" s="15"/>
      <c r="E69" s="15"/>
      <c r="F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3" x14ac:dyDescent="0.55000000000000004">
      <c r="A70" s="15"/>
      <c r="B70" s="78"/>
      <c r="C70" s="15"/>
      <c r="D70" s="15"/>
      <c r="E70" s="15"/>
      <c r="F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55000000000000004">
      <c r="A71" s="16"/>
      <c r="B71" s="7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55000000000000004">
      <c r="A72" s="16"/>
      <c r="B72" s="7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55000000000000004">
      <c r="A73" s="16"/>
      <c r="B73" s="79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55000000000000004">
      <c r="A74" s="16"/>
      <c r="B74" s="79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55000000000000004">
      <c r="A75" s="16"/>
      <c r="B75" s="79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55000000000000004">
      <c r="A76" s="16"/>
      <c r="B76" s="79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55000000000000004">
      <c r="A77" s="16"/>
      <c r="B77" s="7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</sheetData>
  <mergeCells count="17">
    <mergeCell ref="A1:M1"/>
    <mergeCell ref="A2:M2"/>
    <mergeCell ref="A3:M3"/>
    <mergeCell ref="A4:M4"/>
    <mergeCell ref="A6:C6"/>
    <mergeCell ref="D6:D7"/>
    <mergeCell ref="E6:F6"/>
    <mergeCell ref="G6:H6"/>
    <mergeCell ref="I6:I8"/>
    <mergeCell ref="M6:M8"/>
    <mergeCell ref="L6:L8"/>
    <mergeCell ref="J6:K6"/>
    <mergeCell ref="A7:A9"/>
    <mergeCell ref="B7:B9"/>
    <mergeCell ref="C7:C9"/>
    <mergeCell ref="N6:N8"/>
    <mergeCell ref="O6:O8"/>
  </mergeCells>
  <phoneticPr fontId="19" type="noConversion"/>
  <conditionalFormatting sqref="E10:E51">
    <cfRule type="cellIs" dxfId="8" priority="1" operator="lessThan">
      <formula>12.499</formula>
    </cfRule>
  </conditionalFormatting>
  <conditionalFormatting sqref="G10:G51">
    <cfRule type="cellIs" dxfId="7" priority="2" operator="lessThan">
      <formula>12.5</formula>
    </cfRule>
  </conditionalFormatting>
  <conditionalFormatting sqref="I10:I51 L10:L51">
    <cfRule type="cellIs" dxfId="6" priority="6" stopIfTrue="1" operator="notBetween">
      <formula>50</formula>
      <formula>100</formula>
    </cfRule>
  </conditionalFormatting>
  <conditionalFormatting sqref="M10:M51">
    <cfRule type="cellIs" dxfId="5" priority="3" operator="equal">
      <formula>"F"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zoomScale="103" workbookViewId="0">
      <selection activeCell="E12" sqref="E12"/>
    </sheetView>
  </sheetViews>
  <sheetFormatPr defaultRowHeight="14.4" x14ac:dyDescent="0.55000000000000004"/>
  <cols>
    <col min="2" max="2" width="11.7890625" style="36" customWidth="1"/>
    <col min="3" max="3" width="27.3125" customWidth="1"/>
    <col min="4" max="4" width="6.20703125" customWidth="1"/>
    <col min="5" max="5" width="7" customWidth="1"/>
    <col min="6" max="6" width="5.5234375" customWidth="1"/>
    <col min="7" max="7" width="5.68359375" customWidth="1"/>
    <col min="8" max="8" width="7" customWidth="1"/>
    <col min="9" max="9" width="5.20703125" customWidth="1"/>
    <col min="10" max="10" width="14" bestFit="1" customWidth="1"/>
    <col min="11" max="11" width="11.7890625" customWidth="1"/>
    <col min="12" max="12" width="7" style="20" customWidth="1"/>
    <col min="13" max="13" width="7.5234375" style="20" customWidth="1"/>
  </cols>
  <sheetData>
    <row r="1" spans="1:13" ht="17.7" x14ac:dyDescent="0.6">
      <c r="A1" s="123"/>
      <c r="B1" s="123"/>
      <c r="C1" s="123"/>
      <c r="D1" s="123"/>
      <c r="E1" s="123"/>
    </row>
    <row r="2" spans="1:13" x14ac:dyDescent="0.55000000000000004">
      <c r="A2" s="124" t="s">
        <v>0</v>
      </c>
      <c r="B2" s="124"/>
      <c r="C2" s="124"/>
      <c r="D2" s="124"/>
      <c r="E2" s="124"/>
    </row>
    <row r="3" spans="1:13" x14ac:dyDescent="0.55000000000000004">
      <c r="A3" s="124" t="s">
        <v>1</v>
      </c>
      <c r="B3" s="124"/>
      <c r="C3" s="124"/>
      <c r="D3" s="124"/>
      <c r="E3" s="124"/>
    </row>
    <row r="4" spans="1:13" x14ac:dyDescent="0.55000000000000004">
      <c r="A4" s="124" t="s">
        <v>2</v>
      </c>
      <c r="B4" s="124"/>
      <c r="C4" s="124"/>
      <c r="D4" s="124"/>
      <c r="E4" s="124"/>
    </row>
    <row r="5" spans="1:13" ht="15.6" customHeight="1" thickBot="1" x14ac:dyDescent="0.6">
      <c r="A5" s="23"/>
      <c r="B5" s="24"/>
      <c r="C5" s="24"/>
      <c r="D5" s="25"/>
      <c r="E5" s="24"/>
      <c r="L5" s="20" t="s">
        <v>22</v>
      </c>
    </row>
    <row r="6" spans="1:13" ht="54.6" customHeight="1" thickBot="1" x14ac:dyDescent="0.6">
      <c r="A6" s="125" t="s">
        <v>45</v>
      </c>
      <c r="B6" s="126"/>
      <c r="C6" s="127"/>
      <c r="D6" s="26"/>
      <c r="E6" s="26"/>
      <c r="F6" s="26"/>
      <c r="G6" s="26"/>
      <c r="H6" s="26"/>
      <c r="I6" s="26"/>
      <c r="J6" s="26"/>
      <c r="K6" s="26"/>
      <c r="L6" s="26"/>
    </row>
    <row r="7" spans="1:13" ht="14.4" customHeight="1" x14ac:dyDescent="0.55000000000000004">
      <c r="A7" s="128" t="s">
        <v>8</v>
      </c>
      <c r="B7" s="128" t="s">
        <v>9</v>
      </c>
      <c r="C7" s="132" t="s">
        <v>10</v>
      </c>
      <c r="D7" s="135" t="s">
        <v>21</v>
      </c>
      <c r="E7" s="117" t="s">
        <v>20</v>
      </c>
      <c r="F7" s="117" t="s">
        <v>19</v>
      </c>
      <c r="G7" s="117" t="s">
        <v>23</v>
      </c>
      <c r="H7" s="117" t="s">
        <v>24</v>
      </c>
      <c r="I7" s="117" t="s">
        <v>25</v>
      </c>
      <c r="J7" s="119" t="s">
        <v>26</v>
      </c>
      <c r="K7" s="121" t="s">
        <v>27</v>
      </c>
      <c r="L7" s="111" t="s">
        <v>6</v>
      </c>
      <c r="M7" s="114">
        <v>0.25</v>
      </c>
    </row>
    <row r="8" spans="1:13" ht="14.4" customHeight="1" x14ac:dyDescent="0.55000000000000004">
      <c r="A8" s="129"/>
      <c r="B8" s="129"/>
      <c r="C8" s="133"/>
      <c r="D8" s="136"/>
      <c r="E8" s="118"/>
      <c r="F8" s="118"/>
      <c r="G8" s="118"/>
      <c r="H8" s="118"/>
      <c r="I8" s="118"/>
      <c r="J8" s="120"/>
      <c r="K8" s="122"/>
      <c r="L8" s="112"/>
      <c r="M8" s="115"/>
    </row>
    <row r="9" spans="1:13" ht="15" customHeight="1" thickBot="1" x14ac:dyDescent="0.65">
      <c r="A9" s="130"/>
      <c r="B9" s="131"/>
      <c r="C9" s="134"/>
      <c r="D9" s="40">
        <v>10</v>
      </c>
      <c r="E9" s="40">
        <v>10</v>
      </c>
      <c r="F9" s="40">
        <v>10</v>
      </c>
      <c r="G9" s="40">
        <v>10</v>
      </c>
      <c r="H9" s="40">
        <v>10</v>
      </c>
      <c r="I9" s="40">
        <v>15</v>
      </c>
      <c r="J9" s="42">
        <v>5</v>
      </c>
      <c r="K9" s="28">
        <f t="shared" ref="K9:K40" si="0">SUM(D9:J9)</f>
        <v>70</v>
      </c>
      <c r="L9" s="113"/>
      <c r="M9" s="116"/>
    </row>
    <row r="10" spans="1:13" ht="15.6" x14ac:dyDescent="0.6">
      <c r="A10" s="29">
        <v>1</v>
      </c>
      <c r="B10" s="56" t="str">
        <f>'Complete Result'!B10</f>
        <v>SP21275</v>
      </c>
      <c r="C10" s="55" t="str">
        <f>'Complete Result'!C10</f>
        <v>Nighat Farooq</v>
      </c>
      <c r="D10" s="27"/>
      <c r="E10" s="27"/>
      <c r="F10" s="27"/>
      <c r="G10" s="31"/>
      <c r="H10" s="31"/>
      <c r="I10" s="31"/>
      <c r="J10" s="30"/>
      <c r="K10" s="30">
        <f t="shared" si="0"/>
        <v>0</v>
      </c>
      <c r="L10" s="32">
        <f t="shared" ref="L10:L40" si="1">K10/$K$9</f>
        <v>0</v>
      </c>
      <c r="M10" s="47">
        <f>25*L10</f>
        <v>0</v>
      </c>
    </row>
    <row r="11" spans="1:13" ht="15.6" x14ac:dyDescent="0.6">
      <c r="A11" s="29">
        <v>2</v>
      </c>
      <c r="B11" s="56" t="str">
        <f>'Complete Result'!B11</f>
        <v>SP21276</v>
      </c>
      <c r="C11" s="55" t="str">
        <f>'Complete Result'!C11</f>
        <v>Kamran Ullah</v>
      </c>
      <c r="D11" s="27"/>
      <c r="E11" s="27"/>
      <c r="F11" s="27"/>
      <c r="G11" s="31"/>
      <c r="H11" s="31"/>
      <c r="I11" s="31"/>
      <c r="J11" s="30"/>
      <c r="K11" s="30">
        <f t="shared" si="0"/>
        <v>0</v>
      </c>
      <c r="L11" s="32">
        <f t="shared" si="1"/>
        <v>0</v>
      </c>
      <c r="M11" s="48">
        <f t="shared" ref="M11:M40" si="2">25*L11</f>
        <v>0</v>
      </c>
    </row>
    <row r="12" spans="1:13" ht="15.6" x14ac:dyDescent="0.6">
      <c r="A12" s="29">
        <v>3</v>
      </c>
      <c r="B12" s="56" t="str">
        <f>'Complete Result'!B12</f>
        <v>SP21277</v>
      </c>
      <c r="C12" s="55" t="str">
        <f>'Complete Result'!C12</f>
        <v>Muhammad Asim</v>
      </c>
      <c r="D12" s="27"/>
      <c r="E12" s="27"/>
      <c r="F12" s="27"/>
      <c r="G12" s="31"/>
      <c r="H12" s="35"/>
      <c r="I12" s="35"/>
      <c r="J12" s="30"/>
      <c r="K12" s="30">
        <f t="shared" si="0"/>
        <v>0</v>
      </c>
      <c r="L12" s="32">
        <f t="shared" si="1"/>
        <v>0</v>
      </c>
      <c r="M12" s="48">
        <f t="shared" si="2"/>
        <v>0</v>
      </c>
    </row>
    <row r="13" spans="1:13" ht="15.6" x14ac:dyDescent="0.6">
      <c r="A13" s="29">
        <v>4</v>
      </c>
      <c r="B13" s="56" t="str">
        <f>'Complete Result'!B13</f>
        <v>SP21278</v>
      </c>
      <c r="C13" s="55" t="str">
        <f>'Complete Result'!C13</f>
        <v>Zoha Raheel</v>
      </c>
      <c r="D13" s="27"/>
      <c r="E13" s="27"/>
      <c r="F13" s="27"/>
      <c r="G13" s="31"/>
      <c r="H13" s="35"/>
      <c r="I13" s="35"/>
      <c r="J13" s="30"/>
      <c r="K13" s="30">
        <f t="shared" si="0"/>
        <v>0</v>
      </c>
      <c r="L13" s="32">
        <f t="shared" si="1"/>
        <v>0</v>
      </c>
      <c r="M13" s="48">
        <f t="shared" si="2"/>
        <v>0</v>
      </c>
    </row>
    <row r="14" spans="1:13" ht="15.6" x14ac:dyDescent="0.6">
      <c r="A14" s="29">
        <v>5</v>
      </c>
      <c r="B14" s="56" t="str">
        <f>'Complete Result'!B14</f>
        <v>SP21280</v>
      </c>
      <c r="C14" s="55" t="str">
        <f>'Complete Result'!C14</f>
        <v>Farwah Mahnoor</v>
      </c>
      <c r="D14" s="27"/>
      <c r="E14" s="27"/>
      <c r="F14" s="27"/>
      <c r="G14" s="31"/>
      <c r="H14" s="35"/>
      <c r="I14" s="35"/>
      <c r="J14" s="30"/>
      <c r="K14" s="30">
        <f t="shared" si="0"/>
        <v>0</v>
      </c>
      <c r="L14" s="32">
        <f t="shared" si="1"/>
        <v>0</v>
      </c>
      <c r="M14" s="48">
        <f t="shared" si="2"/>
        <v>0</v>
      </c>
    </row>
    <row r="15" spans="1:13" ht="15.6" x14ac:dyDescent="0.6">
      <c r="A15" s="29">
        <v>6</v>
      </c>
      <c r="B15" s="56" t="str">
        <f>'Complete Result'!B15</f>
        <v>SP21281</v>
      </c>
      <c r="C15" s="55" t="str">
        <f>'Complete Result'!C15</f>
        <v>Waleed Javed</v>
      </c>
      <c r="D15" s="27"/>
      <c r="E15" s="27"/>
      <c r="F15" s="27"/>
      <c r="G15" s="31"/>
      <c r="H15" s="35"/>
      <c r="I15" s="35"/>
      <c r="J15" s="30"/>
      <c r="K15" s="30">
        <f t="shared" si="0"/>
        <v>0</v>
      </c>
      <c r="L15" s="32">
        <f t="shared" si="1"/>
        <v>0</v>
      </c>
      <c r="M15" s="48">
        <f t="shared" si="2"/>
        <v>0</v>
      </c>
    </row>
    <row r="16" spans="1:13" ht="15.6" x14ac:dyDescent="0.6">
      <c r="A16" s="29">
        <v>7</v>
      </c>
      <c r="B16" s="56" t="str">
        <f>'Complete Result'!B16</f>
        <v>SP21282</v>
      </c>
      <c r="C16" s="55" t="str">
        <f>'Complete Result'!C16</f>
        <v>Fatima Rahmanullah</v>
      </c>
      <c r="D16" s="27"/>
      <c r="E16" s="27"/>
      <c r="F16" s="27"/>
      <c r="G16" s="31"/>
      <c r="H16" s="35"/>
      <c r="I16" s="35"/>
      <c r="J16" s="30"/>
      <c r="K16" s="30">
        <f t="shared" si="0"/>
        <v>0</v>
      </c>
      <c r="L16" s="32">
        <f t="shared" si="1"/>
        <v>0</v>
      </c>
      <c r="M16" s="48">
        <f t="shared" si="2"/>
        <v>0</v>
      </c>
    </row>
    <row r="17" spans="1:13" ht="15.6" x14ac:dyDescent="0.6">
      <c r="A17" s="29">
        <v>8</v>
      </c>
      <c r="B17" s="56" t="str">
        <f>'Complete Result'!B17</f>
        <v>SP21283</v>
      </c>
      <c r="C17" s="55" t="str">
        <f>'Complete Result'!C17</f>
        <v>Shadab Murtaza Awan</v>
      </c>
      <c r="D17" s="27"/>
      <c r="E17" s="27"/>
      <c r="F17" s="27"/>
      <c r="G17" s="31"/>
      <c r="H17" s="35"/>
      <c r="I17" s="35"/>
      <c r="J17" s="30"/>
      <c r="K17" s="30">
        <f t="shared" si="0"/>
        <v>0</v>
      </c>
      <c r="L17" s="32">
        <f t="shared" si="1"/>
        <v>0</v>
      </c>
      <c r="M17" s="48">
        <f t="shared" si="2"/>
        <v>0</v>
      </c>
    </row>
    <row r="18" spans="1:13" ht="15.6" x14ac:dyDescent="0.6">
      <c r="A18" s="29">
        <v>9</v>
      </c>
      <c r="B18" s="56" t="str">
        <f>'Complete Result'!B18</f>
        <v>SP21284</v>
      </c>
      <c r="C18" s="55" t="str">
        <f>'Complete Result'!C18</f>
        <v>Syed Sajid Ali Shah</v>
      </c>
      <c r="D18" s="27"/>
      <c r="E18" s="27"/>
      <c r="F18" s="27"/>
      <c r="G18" s="31"/>
      <c r="H18" s="35"/>
      <c r="I18" s="35"/>
      <c r="J18" s="30"/>
      <c r="K18" s="30">
        <f t="shared" si="0"/>
        <v>0</v>
      </c>
      <c r="L18" s="32">
        <f t="shared" si="1"/>
        <v>0</v>
      </c>
      <c r="M18" s="48">
        <f t="shared" si="2"/>
        <v>0</v>
      </c>
    </row>
    <row r="19" spans="1:13" ht="15.6" x14ac:dyDescent="0.6">
      <c r="A19" s="29">
        <v>10</v>
      </c>
      <c r="B19" s="56" t="str">
        <f>'Complete Result'!B19</f>
        <v>SP21285</v>
      </c>
      <c r="C19" s="55" t="str">
        <f>'Complete Result'!C19</f>
        <v>Zainab Bibi</v>
      </c>
      <c r="D19" s="27"/>
      <c r="E19" s="27"/>
      <c r="F19" s="27"/>
      <c r="G19" s="31"/>
      <c r="H19" s="35"/>
      <c r="I19" s="35"/>
      <c r="J19" s="30"/>
      <c r="K19" s="30">
        <f t="shared" si="0"/>
        <v>0</v>
      </c>
      <c r="L19" s="32">
        <f t="shared" si="1"/>
        <v>0</v>
      </c>
      <c r="M19" s="48">
        <f t="shared" si="2"/>
        <v>0</v>
      </c>
    </row>
    <row r="20" spans="1:13" ht="15.6" x14ac:dyDescent="0.6">
      <c r="A20" s="29">
        <v>11</v>
      </c>
      <c r="B20" s="56" t="str">
        <f>'Complete Result'!B20</f>
        <v>SP21286</v>
      </c>
      <c r="C20" s="55" t="str">
        <f>'Complete Result'!C20</f>
        <v>Ashna Hussain</v>
      </c>
      <c r="D20" s="27"/>
      <c r="E20" s="27"/>
      <c r="F20" s="27"/>
      <c r="G20" s="31"/>
      <c r="H20" s="35"/>
      <c r="I20" s="35"/>
      <c r="J20" s="30"/>
      <c r="K20" s="30">
        <f t="shared" si="0"/>
        <v>0</v>
      </c>
      <c r="L20" s="32">
        <f t="shared" si="1"/>
        <v>0</v>
      </c>
      <c r="M20" s="48">
        <f t="shared" si="2"/>
        <v>0</v>
      </c>
    </row>
    <row r="21" spans="1:13" ht="15.6" x14ac:dyDescent="0.6">
      <c r="A21" s="29">
        <v>12</v>
      </c>
      <c r="B21" s="56" t="str">
        <f>'Complete Result'!B21</f>
        <v>SP21287</v>
      </c>
      <c r="C21" s="55" t="str">
        <f>'Complete Result'!C21</f>
        <v>Muhd Haseeb Qureshi</v>
      </c>
      <c r="D21" s="27"/>
      <c r="E21" s="27"/>
      <c r="F21" s="27"/>
      <c r="G21" s="31"/>
      <c r="H21" s="35"/>
      <c r="I21" s="35"/>
      <c r="J21" s="30"/>
      <c r="K21" s="30">
        <f t="shared" si="0"/>
        <v>0</v>
      </c>
      <c r="L21" s="32">
        <f t="shared" si="1"/>
        <v>0</v>
      </c>
      <c r="M21" s="48">
        <f t="shared" si="2"/>
        <v>0</v>
      </c>
    </row>
    <row r="22" spans="1:13" ht="15.6" x14ac:dyDescent="0.6">
      <c r="A22" s="29">
        <v>13</v>
      </c>
      <c r="B22" s="56" t="str">
        <f>'Complete Result'!B22</f>
        <v>SP21290</v>
      </c>
      <c r="C22" s="55" t="str">
        <f>'Complete Result'!C22</f>
        <v>Ali Hassan Lodhi</v>
      </c>
      <c r="D22" s="27"/>
      <c r="E22" s="27"/>
      <c r="F22" s="27"/>
      <c r="G22" s="31"/>
      <c r="H22" s="35"/>
      <c r="I22" s="35"/>
      <c r="J22" s="30"/>
      <c r="K22" s="30">
        <f t="shared" si="0"/>
        <v>0</v>
      </c>
      <c r="L22" s="32">
        <f t="shared" si="1"/>
        <v>0</v>
      </c>
      <c r="M22" s="48">
        <f t="shared" si="2"/>
        <v>0</v>
      </c>
    </row>
    <row r="23" spans="1:13" ht="15.6" x14ac:dyDescent="0.6">
      <c r="A23" s="29">
        <v>14</v>
      </c>
      <c r="B23" s="56" t="str">
        <f>'Complete Result'!B23</f>
        <v>SP21292</v>
      </c>
      <c r="C23" s="55" t="str">
        <f>'Complete Result'!C23</f>
        <v>Bushra Khalil</v>
      </c>
      <c r="D23" s="27"/>
      <c r="E23" s="27"/>
      <c r="F23" s="27"/>
      <c r="G23" s="31"/>
      <c r="H23" s="35"/>
      <c r="I23" s="35"/>
      <c r="J23" s="30"/>
      <c r="K23" s="30">
        <f t="shared" si="0"/>
        <v>0</v>
      </c>
      <c r="L23" s="32">
        <f t="shared" si="1"/>
        <v>0</v>
      </c>
      <c r="M23" s="48">
        <f t="shared" si="2"/>
        <v>0</v>
      </c>
    </row>
    <row r="24" spans="1:13" ht="15.6" x14ac:dyDescent="0.6">
      <c r="A24" s="29">
        <v>15</v>
      </c>
      <c r="B24" s="56" t="str">
        <f>'Complete Result'!B24</f>
        <v>SP21294</v>
      </c>
      <c r="C24" s="55" t="str">
        <f>'Complete Result'!C24</f>
        <v>Sheikh Muhammad Hassan</v>
      </c>
      <c r="D24" s="27"/>
      <c r="E24" s="27"/>
      <c r="F24" s="27"/>
      <c r="G24" s="31"/>
      <c r="H24" s="35"/>
      <c r="I24" s="35"/>
      <c r="J24" s="30"/>
      <c r="K24" s="30">
        <f t="shared" si="0"/>
        <v>0</v>
      </c>
      <c r="L24" s="32">
        <f t="shared" si="1"/>
        <v>0</v>
      </c>
      <c r="M24" s="48">
        <f t="shared" si="2"/>
        <v>0</v>
      </c>
    </row>
    <row r="25" spans="1:13" ht="15.6" x14ac:dyDescent="0.6">
      <c r="A25" s="29">
        <v>16</v>
      </c>
      <c r="B25" s="56" t="str">
        <f>'Complete Result'!B25</f>
        <v>SP21295</v>
      </c>
      <c r="C25" s="55" t="str">
        <f>'Complete Result'!C25</f>
        <v>Muhammad Zohaib</v>
      </c>
      <c r="D25" s="27"/>
      <c r="E25" s="27"/>
      <c r="F25" s="27"/>
      <c r="G25" s="31"/>
      <c r="H25" s="35"/>
      <c r="I25" s="35"/>
      <c r="J25" s="30"/>
      <c r="K25" s="30">
        <f t="shared" si="0"/>
        <v>0</v>
      </c>
      <c r="L25" s="32">
        <f t="shared" si="1"/>
        <v>0</v>
      </c>
      <c r="M25" s="48">
        <f t="shared" si="2"/>
        <v>0</v>
      </c>
    </row>
    <row r="26" spans="1:13" ht="15.6" x14ac:dyDescent="0.6">
      <c r="A26" s="29">
        <v>17</v>
      </c>
      <c r="B26" s="56" t="str">
        <f>'Complete Result'!B26</f>
        <v>SP21296</v>
      </c>
      <c r="C26" s="55" t="str">
        <f>'Complete Result'!C26</f>
        <v>Mashal Waheed</v>
      </c>
      <c r="D26" s="27"/>
      <c r="E26" s="27"/>
      <c r="F26" s="27"/>
      <c r="G26" s="31"/>
      <c r="H26" s="35"/>
      <c r="I26" s="35"/>
      <c r="J26" s="30"/>
      <c r="K26" s="30">
        <f t="shared" si="0"/>
        <v>0</v>
      </c>
      <c r="L26" s="32">
        <f t="shared" si="1"/>
        <v>0</v>
      </c>
      <c r="M26" s="48">
        <f t="shared" si="2"/>
        <v>0</v>
      </c>
    </row>
    <row r="27" spans="1:13" ht="15.6" x14ac:dyDescent="0.6">
      <c r="A27" s="29">
        <v>18</v>
      </c>
      <c r="B27" s="56" t="str">
        <f>'Complete Result'!B27</f>
        <v>SP21297</v>
      </c>
      <c r="C27" s="55" t="str">
        <f>'Complete Result'!C27</f>
        <v>Roshaan Haider</v>
      </c>
      <c r="D27" s="27"/>
      <c r="E27" s="27"/>
      <c r="F27" s="27"/>
      <c r="G27" s="31"/>
      <c r="H27" s="35"/>
      <c r="I27" s="35"/>
      <c r="J27" s="30"/>
      <c r="K27" s="30">
        <f t="shared" si="0"/>
        <v>0</v>
      </c>
      <c r="L27" s="32">
        <f t="shared" si="1"/>
        <v>0</v>
      </c>
      <c r="M27" s="48">
        <f t="shared" si="2"/>
        <v>0</v>
      </c>
    </row>
    <row r="28" spans="1:13" ht="15.6" x14ac:dyDescent="0.6">
      <c r="A28" s="29">
        <v>19</v>
      </c>
      <c r="B28" s="56" t="str">
        <f>'Complete Result'!B28</f>
        <v>SP21299</v>
      </c>
      <c r="C28" s="55" t="str">
        <f>'Complete Result'!C28</f>
        <v>Sheraz Bin Tahir</v>
      </c>
      <c r="D28" s="27"/>
      <c r="E28" s="27"/>
      <c r="F28" s="27"/>
      <c r="G28" s="31"/>
      <c r="H28" s="35"/>
      <c r="I28" s="35"/>
      <c r="J28" s="30"/>
      <c r="K28" s="30">
        <f t="shared" si="0"/>
        <v>0</v>
      </c>
      <c r="L28" s="32">
        <f t="shared" si="1"/>
        <v>0</v>
      </c>
      <c r="M28" s="48">
        <f t="shared" si="2"/>
        <v>0</v>
      </c>
    </row>
    <row r="29" spans="1:13" ht="15.6" x14ac:dyDescent="0.6">
      <c r="A29" s="29">
        <v>20</v>
      </c>
      <c r="B29" s="56" t="str">
        <f>'Complete Result'!B29</f>
        <v>SP21300</v>
      </c>
      <c r="C29" s="55" t="str">
        <f>'Complete Result'!C29</f>
        <v>Muhammad Daniyal Mughal</v>
      </c>
      <c r="D29" s="27"/>
      <c r="E29" s="27"/>
      <c r="F29" s="27"/>
      <c r="G29" s="31"/>
      <c r="H29" s="35"/>
      <c r="I29" s="35"/>
      <c r="J29" s="30"/>
      <c r="K29" s="30">
        <f t="shared" si="0"/>
        <v>0</v>
      </c>
      <c r="L29" s="32">
        <f t="shared" si="1"/>
        <v>0</v>
      </c>
      <c r="M29" s="48">
        <f t="shared" si="2"/>
        <v>0</v>
      </c>
    </row>
    <row r="30" spans="1:13" ht="15.6" x14ac:dyDescent="0.6">
      <c r="A30" s="29">
        <v>21</v>
      </c>
      <c r="B30" s="56" t="str">
        <f>'Complete Result'!B30</f>
        <v>SP21301</v>
      </c>
      <c r="C30" s="55" t="str">
        <f>'Complete Result'!C30</f>
        <v>Muhammad Samiullah</v>
      </c>
      <c r="D30" s="27"/>
      <c r="E30" s="27"/>
      <c r="F30" s="27"/>
      <c r="G30" s="31"/>
      <c r="H30" s="35"/>
      <c r="I30" s="35"/>
      <c r="J30" s="30"/>
      <c r="K30" s="30">
        <f t="shared" si="0"/>
        <v>0</v>
      </c>
      <c r="L30" s="32">
        <f t="shared" si="1"/>
        <v>0</v>
      </c>
      <c r="M30" s="48">
        <f t="shared" si="2"/>
        <v>0</v>
      </c>
    </row>
    <row r="31" spans="1:13" ht="15.6" x14ac:dyDescent="0.6">
      <c r="A31" s="29">
        <v>22</v>
      </c>
      <c r="B31" s="56" t="str">
        <f>'Complete Result'!B31</f>
        <v>SP21303</v>
      </c>
      <c r="C31" s="55" t="str">
        <f>'Complete Result'!C31</f>
        <v>Konain Raza</v>
      </c>
      <c r="D31" s="27"/>
      <c r="E31" s="27"/>
      <c r="F31" s="27"/>
      <c r="G31" s="31"/>
      <c r="H31" s="35"/>
      <c r="I31" s="35"/>
      <c r="J31" s="30"/>
      <c r="K31" s="30">
        <f t="shared" si="0"/>
        <v>0</v>
      </c>
      <c r="L31" s="32">
        <f t="shared" si="1"/>
        <v>0</v>
      </c>
      <c r="M31" s="48">
        <f t="shared" si="2"/>
        <v>0</v>
      </c>
    </row>
    <row r="32" spans="1:13" ht="15.6" x14ac:dyDescent="0.6">
      <c r="A32" s="29">
        <v>23</v>
      </c>
      <c r="B32" s="56" t="str">
        <f>'Complete Result'!B32</f>
        <v>SP21304</v>
      </c>
      <c r="C32" s="55" t="str">
        <f>'Complete Result'!C32</f>
        <v>Alizba Ali</v>
      </c>
      <c r="D32" s="27"/>
      <c r="E32" s="27"/>
      <c r="F32" s="27"/>
      <c r="G32" s="31"/>
      <c r="H32" s="35"/>
      <c r="I32" s="35"/>
      <c r="J32" s="30"/>
      <c r="K32" s="30">
        <f t="shared" si="0"/>
        <v>0</v>
      </c>
      <c r="L32" s="32">
        <f t="shared" si="1"/>
        <v>0</v>
      </c>
      <c r="M32" s="48">
        <f t="shared" si="2"/>
        <v>0</v>
      </c>
    </row>
    <row r="33" spans="1:13" ht="15.6" x14ac:dyDescent="0.6">
      <c r="A33" s="29">
        <v>24</v>
      </c>
      <c r="B33" s="56" t="str">
        <f>'Complete Result'!B33</f>
        <v>SP21305</v>
      </c>
      <c r="C33" s="55" t="str">
        <f>'Complete Result'!C33</f>
        <v>MuhD Mehmood Shafique</v>
      </c>
      <c r="D33" s="27"/>
      <c r="E33" s="27"/>
      <c r="F33" s="27"/>
      <c r="G33" s="31"/>
      <c r="H33" s="35"/>
      <c r="I33" s="35"/>
      <c r="J33" s="30"/>
      <c r="K33" s="30">
        <f t="shared" si="0"/>
        <v>0</v>
      </c>
      <c r="L33" s="32">
        <f t="shared" si="1"/>
        <v>0</v>
      </c>
      <c r="M33" s="48">
        <f t="shared" si="2"/>
        <v>0</v>
      </c>
    </row>
    <row r="34" spans="1:13" ht="15.6" x14ac:dyDescent="0.6">
      <c r="A34" s="29">
        <v>25</v>
      </c>
      <c r="B34" s="56" t="str">
        <f>'Complete Result'!B34</f>
        <v>SP21306</v>
      </c>
      <c r="C34" s="55" t="str">
        <f>'Complete Result'!C34</f>
        <v>Saifullah Khan</v>
      </c>
      <c r="D34" s="27"/>
      <c r="E34" s="27"/>
      <c r="F34" s="27"/>
      <c r="G34" s="31"/>
      <c r="H34" s="35"/>
      <c r="I34" s="35"/>
      <c r="J34" s="30"/>
      <c r="K34" s="30">
        <f t="shared" si="0"/>
        <v>0</v>
      </c>
      <c r="L34" s="32">
        <f t="shared" si="1"/>
        <v>0</v>
      </c>
      <c r="M34" s="48">
        <f t="shared" si="2"/>
        <v>0</v>
      </c>
    </row>
    <row r="35" spans="1:13" ht="15.6" x14ac:dyDescent="0.6">
      <c r="A35" s="29">
        <v>26</v>
      </c>
      <c r="B35" s="56" t="str">
        <f>'Complete Result'!B35</f>
        <v>SP21307</v>
      </c>
      <c r="C35" s="55" t="str">
        <f>'Complete Result'!C35</f>
        <v>Abdul Rehman</v>
      </c>
      <c r="D35" s="27"/>
      <c r="E35" s="27"/>
      <c r="F35" s="27"/>
      <c r="G35" s="31"/>
      <c r="H35" s="35"/>
      <c r="I35" s="35"/>
      <c r="J35" s="30"/>
      <c r="K35" s="30">
        <f t="shared" si="0"/>
        <v>0</v>
      </c>
      <c r="L35" s="32">
        <f t="shared" si="1"/>
        <v>0</v>
      </c>
      <c r="M35" s="48">
        <f t="shared" si="2"/>
        <v>0</v>
      </c>
    </row>
    <row r="36" spans="1:13" ht="15.6" x14ac:dyDescent="0.6">
      <c r="A36" s="29">
        <v>27</v>
      </c>
      <c r="B36" s="56" t="str">
        <f>'Complete Result'!B36</f>
        <v>SP21309</v>
      </c>
      <c r="C36" s="55" t="str">
        <f>'Complete Result'!C36</f>
        <v>Saira Akhtar</v>
      </c>
      <c r="D36" s="27"/>
      <c r="E36" s="27"/>
      <c r="F36" s="27"/>
      <c r="G36" s="31"/>
      <c r="H36" s="35"/>
      <c r="I36" s="35"/>
      <c r="J36" s="30"/>
      <c r="K36" s="30">
        <f t="shared" si="0"/>
        <v>0</v>
      </c>
      <c r="L36" s="32">
        <f t="shared" si="1"/>
        <v>0</v>
      </c>
      <c r="M36" s="48">
        <f t="shared" si="2"/>
        <v>0</v>
      </c>
    </row>
    <row r="37" spans="1:13" ht="15.6" x14ac:dyDescent="0.6">
      <c r="A37" s="29">
        <v>28</v>
      </c>
      <c r="B37" s="56" t="str">
        <f>'Complete Result'!B37</f>
        <v>SP21310</v>
      </c>
      <c r="C37" s="55" t="str">
        <f>'Complete Result'!C37</f>
        <v>Abdul Wasay</v>
      </c>
      <c r="D37" s="27"/>
      <c r="E37" s="27"/>
      <c r="F37" s="27"/>
      <c r="G37" s="31"/>
      <c r="H37" s="35"/>
      <c r="I37" s="35"/>
      <c r="J37" s="30"/>
      <c r="K37" s="30">
        <f t="shared" si="0"/>
        <v>0</v>
      </c>
      <c r="L37" s="57">
        <f t="shared" si="1"/>
        <v>0</v>
      </c>
      <c r="M37" s="48">
        <f t="shared" si="2"/>
        <v>0</v>
      </c>
    </row>
    <row r="38" spans="1:13" ht="15.6" x14ac:dyDescent="0.6">
      <c r="A38" s="29">
        <v>29</v>
      </c>
      <c r="B38" s="56" t="str">
        <f>'Complete Result'!B38</f>
        <v>SP21311</v>
      </c>
      <c r="C38" s="55" t="str">
        <f>'Complete Result'!C38</f>
        <v>Khadija Hasnain</v>
      </c>
      <c r="D38" s="27"/>
      <c r="E38" s="27"/>
      <c r="F38" s="27"/>
      <c r="G38" s="31"/>
      <c r="H38" s="35"/>
      <c r="I38" s="35"/>
      <c r="J38" s="30"/>
      <c r="K38" s="30">
        <f t="shared" si="0"/>
        <v>0</v>
      </c>
      <c r="L38" s="32">
        <f t="shared" si="1"/>
        <v>0</v>
      </c>
      <c r="M38" s="48">
        <f t="shared" si="2"/>
        <v>0</v>
      </c>
    </row>
    <row r="39" spans="1:13" ht="15.6" x14ac:dyDescent="0.6">
      <c r="A39" s="29">
        <v>30</v>
      </c>
      <c r="B39" s="56" t="str">
        <f>'Complete Result'!B39</f>
        <v>SP21312</v>
      </c>
      <c r="C39" s="55" t="str">
        <f>'Complete Result'!C39</f>
        <v>Touseer Amir</v>
      </c>
      <c r="D39" s="27"/>
      <c r="E39" s="27"/>
      <c r="F39" s="27"/>
      <c r="G39" s="31"/>
      <c r="H39" s="35"/>
      <c r="I39" s="35"/>
      <c r="J39" s="30"/>
      <c r="K39" s="30">
        <f t="shared" si="0"/>
        <v>0</v>
      </c>
      <c r="L39" s="32">
        <f t="shared" si="1"/>
        <v>0</v>
      </c>
      <c r="M39" s="48">
        <f t="shared" si="2"/>
        <v>0</v>
      </c>
    </row>
    <row r="40" spans="1:13" ht="15.6" x14ac:dyDescent="0.6">
      <c r="A40" s="29">
        <v>31</v>
      </c>
      <c r="B40" s="56" t="str">
        <f>'Complete Result'!B40</f>
        <v>SP21313</v>
      </c>
      <c r="C40" s="55" t="str">
        <f>'Complete Result'!C40</f>
        <v>Ali Hassan</v>
      </c>
      <c r="D40" s="27"/>
      <c r="E40" s="27"/>
      <c r="F40" s="27"/>
      <c r="G40" s="31"/>
      <c r="H40" s="35"/>
      <c r="I40" s="35"/>
      <c r="J40" s="30"/>
      <c r="K40" s="30">
        <f t="shared" si="0"/>
        <v>0</v>
      </c>
      <c r="L40" s="32">
        <f t="shared" si="1"/>
        <v>0</v>
      </c>
      <c r="M40" s="48">
        <f t="shared" si="2"/>
        <v>0</v>
      </c>
    </row>
    <row r="41" spans="1:13" ht="15.6" x14ac:dyDescent="0.6">
      <c r="A41" s="29">
        <v>32</v>
      </c>
      <c r="B41" s="56" t="str">
        <f>'Complete Result'!B41</f>
        <v>SP21316</v>
      </c>
      <c r="C41" s="55" t="str">
        <f>'Complete Result'!C41</f>
        <v>Naqib Ullah</v>
      </c>
      <c r="D41" s="27"/>
      <c r="E41" s="27"/>
      <c r="F41" s="27"/>
      <c r="G41" s="31"/>
      <c r="H41" s="35"/>
      <c r="I41" s="35"/>
      <c r="J41" s="30"/>
      <c r="K41" s="30">
        <f t="shared" ref="K41:K46" si="3">SUM(D41:J41)</f>
        <v>0</v>
      </c>
      <c r="L41" s="32">
        <f t="shared" ref="L41:L46" si="4">K41/$K$9</f>
        <v>0</v>
      </c>
      <c r="M41" s="48">
        <f t="shared" ref="M41:M46" si="5">25*L41</f>
        <v>0</v>
      </c>
    </row>
    <row r="42" spans="1:13" ht="15.6" x14ac:dyDescent="0.6">
      <c r="A42" s="29">
        <v>33</v>
      </c>
      <c r="B42" s="56" t="str">
        <f>'Complete Result'!B42</f>
        <v>SP21317</v>
      </c>
      <c r="C42" s="55" t="str">
        <f>'Complete Result'!C42</f>
        <v>Imran Khan</v>
      </c>
      <c r="D42" s="27"/>
      <c r="E42" s="27"/>
      <c r="F42" s="27"/>
      <c r="G42" s="31"/>
      <c r="H42" s="35"/>
      <c r="I42" s="35"/>
      <c r="J42" s="30"/>
      <c r="K42" s="30">
        <f t="shared" si="3"/>
        <v>0</v>
      </c>
      <c r="L42" s="32">
        <f t="shared" si="4"/>
        <v>0</v>
      </c>
      <c r="M42" s="48">
        <f t="shared" si="5"/>
        <v>0</v>
      </c>
    </row>
    <row r="43" spans="1:13" ht="15.6" x14ac:dyDescent="0.6">
      <c r="A43" s="29">
        <v>34</v>
      </c>
      <c r="B43" s="56" t="str">
        <f>'Complete Result'!B43</f>
        <v>SP21318</v>
      </c>
      <c r="C43" s="55" t="str">
        <f>'Complete Result'!C43</f>
        <v>Anum Ramzan</v>
      </c>
      <c r="D43" s="27"/>
      <c r="E43" s="27"/>
      <c r="F43" s="27"/>
      <c r="G43" s="31"/>
      <c r="H43" s="35"/>
      <c r="I43" s="35"/>
      <c r="J43" s="30"/>
      <c r="K43" s="30">
        <f t="shared" si="3"/>
        <v>0</v>
      </c>
      <c r="L43" s="32">
        <f t="shared" si="4"/>
        <v>0</v>
      </c>
      <c r="M43" s="48">
        <f t="shared" si="5"/>
        <v>0</v>
      </c>
    </row>
    <row r="44" spans="1:13" ht="15.6" x14ac:dyDescent="0.6">
      <c r="A44" s="29">
        <v>35</v>
      </c>
      <c r="B44" s="56" t="str">
        <f>'Complete Result'!B44</f>
        <v>SP21319</v>
      </c>
      <c r="C44" s="55" t="str">
        <f>'Complete Result'!C44</f>
        <v>Muhammad Alyan</v>
      </c>
      <c r="D44" s="27"/>
      <c r="E44" s="27"/>
      <c r="F44" s="27"/>
      <c r="G44" s="31"/>
      <c r="H44" s="35"/>
      <c r="I44" s="35"/>
      <c r="J44" s="30"/>
      <c r="K44" s="30">
        <f t="shared" si="3"/>
        <v>0</v>
      </c>
      <c r="L44" s="32">
        <f t="shared" si="4"/>
        <v>0</v>
      </c>
      <c r="M44" s="48">
        <f t="shared" si="5"/>
        <v>0</v>
      </c>
    </row>
    <row r="45" spans="1:13" ht="15.6" x14ac:dyDescent="0.6">
      <c r="A45" s="29">
        <v>36</v>
      </c>
      <c r="B45" s="56" t="str">
        <f>'Complete Result'!B45</f>
        <v>SP21320</v>
      </c>
      <c r="C45" s="55" t="str">
        <f>'Complete Result'!C45</f>
        <v>Ifrah Arshad</v>
      </c>
      <c r="D45" s="27"/>
      <c r="E45" s="27"/>
      <c r="F45" s="27"/>
      <c r="G45" s="31"/>
      <c r="H45" s="35"/>
      <c r="I45" s="35"/>
      <c r="J45" s="30"/>
      <c r="K45" s="30">
        <f t="shared" si="3"/>
        <v>0</v>
      </c>
      <c r="L45" s="32">
        <f t="shared" si="4"/>
        <v>0</v>
      </c>
      <c r="M45" s="48">
        <f t="shared" si="5"/>
        <v>0</v>
      </c>
    </row>
    <row r="46" spans="1:13" ht="15.6" x14ac:dyDescent="0.6">
      <c r="A46" s="29">
        <v>37</v>
      </c>
      <c r="B46" s="56" t="str">
        <f>'Complete Result'!B46</f>
        <v>FL21153</v>
      </c>
      <c r="C46" s="55" t="str">
        <f>'Complete Result'!C46</f>
        <v>Hafsah Ashraf</v>
      </c>
      <c r="D46" s="27"/>
      <c r="E46" s="27"/>
      <c r="F46" s="27"/>
      <c r="G46" s="31"/>
      <c r="H46" s="35"/>
      <c r="I46" s="35"/>
      <c r="J46" s="30"/>
      <c r="K46" s="30">
        <f t="shared" si="3"/>
        <v>0</v>
      </c>
      <c r="L46" s="32">
        <f t="shared" si="4"/>
        <v>0</v>
      </c>
      <c r="M46" s="48">
        <f t="shared" si="5"/>
        <v>0</v>
      </c>
    </row>
    <row r="47" spans="1:13" ht="15.6" x14ac:dyDescent="0.6">
      <c r="A47" s="29">
        <v>38</v>
      </c>
      <c r="B47" s="56" t="str">
        <f>'Complete Result'!B47</f>
        <v>SP21329</v>
      </c>
      <c r="C47" s="55" t="str">
        <f>'Complete Result'!C47</f>
        <v>Aazeen Iftikhar</v>
      </c>
      <c r="D47" s="27"/>
      <c r="E47" s="27"/>
      <c r="F47" s="27"/>
      <c r="G47" s="31"/>
      <c r="H47" s="35"/>
      <c r="I47" s="35"/>
      <c r="J47" s="30"/>
      <c r="K47" s="30">
        <f t="shared" ref="K47:K51" si="6">SUM(D47:J47)</f>
        <v>0</v>
      </c>
      <c r="L47" s="32">
        <f t="shared" ref="L47:L51" si="7">K47/$K$9</f>
        <v>0</v>
      </c>
      <c r="M47" s="48">
        <f t="shared" ref="M47:M51" si="8">25*L47</f>
        <v>0</v>
      </c>
    </row>
    <row r="48" spans="1:13" ht="15.6" x14ac:dyDescent="0.6">
      <c r="A48" s="29">
        <v>39</v>
      </c>
      <c r="B48" s="56" t="str">
        <f>'Complete Result'!B48</f>
        <v>SP23729</v>
      </c>
      <c r="C48" s="55" t="str">
        <f>'Complete Result'!C48</f>
        <v>Aafaq Ahmed(Re-Adm</v>
      </c>
      <c r="D48" s="27"/>
      <c r="E48" s="27"/>
      <c r="F48" s="27"/>
      <c r="G48" s="31"/>
      <c r="H48" s="35"/>
      <c r="I48" s="35"/>
      <c r="J48" s="30"/>
      <c r="K48" s="30">
        <f t="shared" si="6"/>
        <v>0</v>
      </c>
      <c r="L48" s="32">
        <f t="shared" si="7"/>
        <v>0</v>
      </c>
      <c r="M48" s="48">
        <f t="shared" si="8"/>
        <v>0</v>
      </c>
    </row>
    <row r="49" spans="1:13" ht="15.6" x14ac:dyDescent="0.6">
      <c r="A49" s="29">
        <v>40</v>
      </c>
      <c r="B49" s="56" t="str">
        <f>'Complete Result'!B49</f>
        <v>FL21201</v>
      </c>
      <c r="C49" s="55" t="str">
        <f>'Complete Result'!C49</f>
        <v xml:space="preserve">MuHd Shahbaz Ahmed </v>
      </c>
      <c r="D49" s="27"/>
      <c r="E49" s="27"/>
      <c r="F49" s="27"/>
      <c r="G49" s="31"/>
      <c r="H49" s="35"/>
      <c r="I49" s="35"/>
      <c r="J49" s="30"/>
      <c r="K49" s="30">
        <f t="shared" si="6"/>
        <v>0</v>
      </c>
      <c r="L49" s="32">
        <f t="shared" si="7"/>
        <v>0</v>
      </c>
      <c r="M49" s="48">
        <f t="shared" si="8"/>
        <v>0</v>
      </c>
    </row>
    <row r="50" spans="1:13" ht="15.6" x14ac:dyDescent="0.6">
      <c r="A50" s="29">
        <v>41</v>
      </c>
      <c r="B50" s="56" t="str">
        <f>'Complete Result'!B50</f>
        <v>FL-23851</v>
      </c>
      <c r="C50" s="55" t="str">
        <f>'Complete Result'!C50</f>
        <v>Shahzor Khan (Re-Adm)</v>
      </c>
      <c r="D50" s="27"/>
      <c r="E50" s="27"/>
      <c r="F50" s="27"/>
      <c r="G50" s="31"/>
      <c r="H50" s="35"/>
      <c r="I50" s="35"/>
      <c r="J50" s="30"/>
      <c r="K50" s="30">
        <f t="shared" si="6"/>
        <v>0</v>
      </c>
      <c r="L50" s="32">
        <f t="shared" si="7"/>
        <v>0</v>
      </c>
      <c r="M50" s="48">
        <f t="shared" si="8"/>
        <v>0</v>
      </c>
    </row>
    <row r="51" spans="1:13" ht="15.6" x14ac:dyDescent="0.6">
      <c r="A51" s="29">
        <v>42</v>
      </c>
      <c r="B51" s="56" t="str">
        <f>'Complete Result'!B51</f>
        <v>SP21424</v>
      </c>
      <c r="C51" s="55" t="str">
        <f>'Complete Result'!C51</f>
        <v>Khadija Bibi (Evening)</v>
      </c>
      <c r="D51" s="27"/>
      <c r="E51" s="27"/>
      <c r="F51" s="27"/>
      <c r="G51" s="31"/>
      <c r="H51" s="35"/>
      <c r="I51" s="35"/>
      <c r="J51" s="30"/>
      <c r="K51" s="30">
        <f t="shared" si="6"/>
        <v>0</v>
      </c>
      <c r="L51" s="32">
        <f t="shared" si="7"/>
        <v>0</v>
      </c>
      <c r="M51" s="48">
        <f t="shared" si="8"/>
        <v>0</v>
      </c>
    </row>
    <row r="52" spans="1:13" x14ac:dyDescent="0.55000000000000004">
      <c r="L52" s="20" t="s">
        <v>86</v>
      </c>
      <c r="M52" s="72">
        <f>MAX(M10:M46)</f>
        <v>0</v>
      </c>
    </row>
  </sheetData>
  <mergeCells count="18">
    <mergeCell ref="A7:A9"/>
    <mergeCell ref="B7:B9"/>
    <mergeCell ref="C7:C9"/>
    <mergeCell ref="D7:D8"/>
    <mergeCell ref="E7:E8"/>
    <mergeCell ref="A1:E1"/>
    <mergeCell ref="A2:E2"/>
    <mergeCell ref="A3:E3"/>
    <mergeCell ref="A4:E4"/>
    <mergeCell ref="A6:C6"/>
    <mergeCell ref="L7:L9"/>
    <mergeCell ref="M7:M9"/>
    <mergeCell ref="F7:F8"/>
    <mergeCell ref="G7:G8"/>
    <mergeCell ref="H7:H8"/>
    <mergeCell ref="I7:I8"/>
    <mergeCell ref="J7:J8"/>
    <mergeCell ref="K7:K8"/>
  </mergeCells>
  <conditionalFormatting sqref="G10:G36 G38:G51">
    <cfRule type="cellIs" dxfId="4" priority="3" operator="greaterThan">
      <formula>-1</formula>
    </cfRule>
  </conditionalFormatting>
  <conditionalFormatting sqref="H10:I11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7"/>
  <sheetViews>
    <sheetView topLeftCell="B28" zoomScaleNormal="100" workbookViewId="0">
      <selection activeCell="S45" sqref="S45"/>
    </sheetView>
  </sheetViews>
  <sheetFormatPr defaultRowHeight="14.4" x14ac:dyDescent="0.55000000000000004"/>
  <cols>
    <col min="3" max="3" width="26.7890625" customWidth="1"/>
    <col min="20" max="20" width="18.1015625" customWidth="1"/>
  </cols>
  <sheetData>
    <row r="1" spans="1:28" x14ac:dyDescent="0.55000000000000004">
      <c r="B1" s="22"/>
      <c r="D1" s="45" t="s">
        <v>0</v>
      </c>
      <c r="E1" s="22"/>
      <c r="G1" s="22"/>
      <c r="U1" s="20"/>
      <c r="V1" s="20"/>
    </row>
    <row r="2" spans="1:28" x14ac:dyDescent="0.55000000000000004">
      <c r="D2" s="45" t="s">
        <v>1</v>
      </c>
      <c r="E2" s="22"/>
      <c r="F2" s="22"/>
      <c r="G2" s="22"/>
      <c r="H2" s="22"/>
      <c r="U2" s="20"/>
      <c r="V2" s="20"/>
    </row>
    <row r="3" spans="1:28" x14ac:dyDescent="0.55000000000000004">
      <c r="A3" s="21"/>
      <c r="B3" s="22"/>
      <c r="C3" s="22"/>
      <c r="D3" s="45" t="s">
        <v>2</v>
      </c>
      <c r="E3" s="22"/>
      <c r="F3" s="22"/>
      <c r="G3" s="22"/>
      <c r="H3" s="22"/>
      <c r="U3" s="20"/>
      <c r="V3" s="20"/>
    </row>
    <row r="4" spans="1:28" x14ac:dyDescent="0.55000000000000004">
      <c r="U4" s="20"/>
      <c r="V4" s="20"/>
    </row>
    <row r="5" spans="1:28" ht="15.6" thickBot="1" x14ac:dyDescent="0.6">
      <c r="A5" s="23"/>
      <c r="B5" s="24"/>
      <c r="C5" s="24"/>
      <c r="D5" s="25"/>
      <c r="E5" s="24"/>
      <c r="L5" s="25"/>
      <c r="M5" s="24"/>
      <c r="U5" s="20" t="s">
        <v>22</v>
      </c>
      <c r="V5" s="20"/>
    </row>
    <row r="6" spans="1:28" ht="15.3" thickBot="1" x14ac:dyDescent="0.6">
      <c r="A6" s="125" t="s">
        <v>45</v>
      </c>
      <c r="B6" s="143"/>
      <c r="C6" s="144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0"/>
    </row>
    <row r="7" spans="1:28" x14ac:dyDescent="0.55000000000000004">
      <c r="A7" s="128" t="s">
        <v>8</v>
      </c>
      <c r="B7" s="128" t="s">
        <v>9</v>
      </c>
      <c r="C7" s="147" t="s">
        <v>10</v>
      </c>
      <c r="D7" s="135" t="s">
        <v>30</v>
      </c>
      <c r="E7" s="117" t="s">
        <v>31</v>
      </c>
      <c r="F7" s="117" t="s">
        <v>32</v>
      </c>
      <c r="G7" s="135" t="s">
        <v>33</v>
      </c>
      <c r="H7" s="117" t="s">
        <v>34</v>
      </c>
      <c r="I7" s="117" t="s">
        <v>35</v>
      </c>
      <c r="J7" s="135" t="s">
        <v>36</v>
      </c>
      <c r="K7" s="117" t="s">
        <v>37</v>
      </c>
      <c r="L7" s="117" t="s">
        <v>38</v>
      </c>
      <c r="M7" s="135" t="s">
        <v>39</v>
      </c>
      <c r="N7" s="117" t="s">
        <v>40</v>
      </c>
      <c r="O7" s="117" t="s">
        <v>41</v>
      </c>
      <c r="P7" s="135" t="s">
        <v>42</v>
      </c>
      <c r="Q7" s="135" t="s">
        <v>87</v>
      </c>
      <c r="R7" s="117" t="s">
        <v>43</v>
      </c>
      <c r="S7" s="117" t="s">
        <v>44</v>
      </c>
      <c r="T7" s="150" t="s">
        <v>27</v>
      </c>
      <c r="U7" s="152" t="s">
        <v>6</v>
      </c>
      <c r="V7" s="137">
        <v>0.25</v>
      </c>
      <c r="X7" s="140" t="s">
        <v>47</v>
      </c>
      <c r="Y7" s="140"/>
      <c r="Z7" s="140"/>
      <c r="AA7" s="140"/>
      <c r="AB7" s="140"/>
    </row>
    <row r="8" spans="1:28" x14ac:dyDescent="0.55000000000000004">
      <c r="A8" s="145"/>
      <c r="B8" s="146"/>
      <c r="C8" s="148"/>
      <c r="D8" s="136"/>
      <c r="E8" s="118"/>
      <c r="F8" s="118"/>
      <c r="G8" s="136"/>
      <c r="H8" s="118"/>
      <c r="I8" s="118"/>
      <c r="J8" s="136"/>
      <c r="K8" s="118"/>
      <c r="L8" s="118"/>
      <c r="M8" s="136"/>
      <c r="N8" s="118"/>
      <c r="O8" s="118"/>
      <c r="P8" s="136"/>
      <c r="Q8" s="136"/>
      <c r="R8" s="118"/>
      <c r="S8" s="118"/>
      <c r="T8" s="151"/>
      <c r="U8" s="138"/>
      <c r="V8" s="138"/>
      <c r="X8" s="49" t="s">
        <v>46</v>
      </c>
      <c r="Y8" s="49"/>
      <c r="AA8" s="141" t="s">
        <v>44</v>
      </c>
      <c r="AB8" s="142"/>
    </row>
    <row r="9" spans="1:28" ht="15.3" thickBot="1" x14ac:dyDescent="0.6">
      <c r="A9" s="145"/>
      <c r="B9" s="146"/>
      <c r="C9" s="149"/>
      <c r="D9" s="40">
        <v>1</v>
      </c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0">
        <v>1</v>
      </c>
      <c r="L9" s="40">
        <v>1</v>
      </c>
      <c r="M9" s="40">
        <v>1</v>
      </c>
      <c r="N9" s="40">
        <v>1</v>
      </c>
      <c r="O9" s="40">
        <v>1</v>
      </c>
      <c r="P9" s="40">
        <v>1</v>
      </c>
      <c r="Q9" s="40">
        <v>1</v>
      </c>
      <c r="R9" s="40">
        <v>4</v>
      </c>
      <c r="S9" s="41">
        <v>7</v>
      </c>
      <c r="T9" s="28">
        <f t="shared" ref="T9:T47" si="0">SUM(D9:S9)</f>
        <v>25</v>
      </c>
      <c r="U9" s="138"/>
      <c r="V9" s="139"/>
      <c r="X9" s="49">
        <v>40</v>
      </c>
      <c r="Y9" s="49" t="s">
        <v>11</v>
      </c>
      <c r="AA9" s="49">
        <v>12</v>
      </c>
      <c r="AB9" s="49" t="s">
        <v>11</v>
      </c>
    </row>
    <row r="10" spans="1:28" ht="15.6" x14ac:dyDescent="0.6">
      <c r="A10" s="29">
        <v>1</v>
      </c>
      <c r="B10" s="56">
        <v>21001</v>
      </c>
      <c r="C10" s="55" t="s">
        <v>85</v>
      </c>
      <c r="D10" s="27">
        <v>0.7</v>
      </c>
      <c r="E10" s="27">
        <v>0.7</v>
      </c>
      <c r="F10" s="27">
        <v>0.6</v>
      </c>
      <c r="G10" s="27">
        <v>0.8</v>
      </c>
      <c r="H10" s="27">
        <v>0.8</v>
      </c>
      <c r="I10" s="27">
        <v>0</v>
      </c>
      <c r="J10" s="27">
        <v>0.6</v>
      </c>
      <c r="K10" s="73">
        <v>0.9</v>
      </c>
      <c r="L10" s="73">
        <v>0.5</v>
      </c>
      <c r="M10" s="67">
        <v>0.7</v>
      </c>
      <c r="N10" s="67">
        <v>0</v>
      </c>
      <c r="O10" s="67">
        <v>0.6</v>
      </c>
      <c r="P10" s="67">
        <v>0.5</v>
      </c>
      <c r="Q10" s="74">
        <v>0.5</v>
      </c>
      <c r="R10" s="31">
        <v>1.2</v>
      </c>
      <c r="S10" s="31">
        <v>2.6</v>
      </c>
      <c r="T10" s="52">
        <f t="shared" si="0"/>
        <v>11.7</v>
      </c>
      <c r="U10" s="32">
        <f>T10/$T$9</f>
        <v>0.46799999999999997</v>
      </c>
      <c r="V10" s="33">
        <f>25*U10</f>
        <v>11.7</v>
      </c>
      <c r="X10" s="49">
        <v>26</v>
      </c>
      <c r="Y10" s="49">
        <f>X10/$X$9*4</f>
        <v>2.6</v>
      </c>
      <c r="AA10" s="49">
        <v>12</v>
      </c>
      <c r="AB10" s="51">
        <f>AA10/$AA$9*7</f>
        <v>7</v>
      </c>
    </row>
    <row r="11" spans="1:28" ht="15.6" x14ac:dyDescent="0.6">
      <c r="A11" s="29">
        <v>2</v>
      </c>
      <c r="B11" s="69">
        <v>21002</v>
      </c>
      <c r="C11" s="70" t="s">
        <v>50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73">
        <v>0</v>
      </c>
      <c r="L11" s="73">
        <v>0</v>
      </c>
      <c r="M11" s="67">
        <v>0</v>
      </c>
      <c r="N11" s="67">
        <v>0</v>
      </c>
      <c r="O11" s="67">
        <v>0</v>
      </c>
      <c r="P11" s="67">
        <v>0</v>
      </c>
      <c r="Q11" s="74">
        <v>0</v>
      </c>
      <c r="R11" s="31">
        <v>0</v>
      </c>
      <c r="S11" s="31">
        <v>0</v>
      </c>
      <c r="T11" s="52">
        <f t="shared" si="0"/>
        <v>0</v>
      </c>
      <c r="U11" s="32">
        <f t="shared" ref="U11:U40" si="1">T11/$T$9</f>
        <v>0</v>
      </c>
      <c r="V11" s="34">
        <f t="shared" ref="V11:V40" si="2">25*U11</f>
        <v>0</v>
      </c>
      <c r="X11" s="49">
        <v>28</v>
      </c>
      <c r="Y11" s="49">
        <f t="shared" ref="Y11:Y40" si="3">X11/$X$9*4</f>
        <v>2.8</v>
      </c>
      <c r="AA11" s="49">
        <v>8</v>
      </c>
      <c r="AB11" s="51">
        <f t="shared" ref="AB11:AB40" si="4">AA11/$AA$9*7</f>
        <v>4.6666666666666661</v>
      </c>
    </row>
    <row r="12" spans="1:28" ht="17.7" customHeight="1" x14ac:dyDescent="0.6">
      <c r="A12" s="29">
        <v>3</v>
      </c>
      <c r="B12" s="56">
        <v>21003</v>
      </c>
      <c r="C12" s="55" t="s">
        <v>51</v>
      </c>
      <c r="D12" s="27">
        <v>1</v>
      </c>
      <c r="E12" s="27">
        <v>0.9</v>
      </c>
      <c r="F12" s="27">
        <v>0.7</v>
      </c>
      <c r="G12" s="27">
        <v>0.9</v>
      </c>
      <c r="H12" s="27">
        <v>1</v>
      </c>
      <c r="I12" s="27">
        <v>1</v>
      </c>
      <c r="J12" s="27">
        <v>0.8</v>
      </c>
      <c r="K12" s="73">
        <v>0.8</v>
      </c>
      <c r="L12" s="73">
        <v>0.6</v>
      </c>
      <c r="M12" s="67">
        <v>0.9</v>
      </c>
      <c r="N12" s="67">
        <v>0.6</v>
      </c>
      <c r="O12" s="67">
        <v>0.8</v>
      </c>
      <c r="P12" s="67">
        <v>0.5</v>
      </c>
      <c r="Q12" s="74">
        <v>0.5</v>
      </c>
      <c r="R12" s="31">
        <v>1.2</v>
      </c>
      <c r="S12" s="31">
        <v>3.3</v>
      </c>
      <c r="T12" s="52">
        <f t="shared" si="0"/>
        <v>15.5</v>
      </c>
      <c r="U12" s="32">
        <f t="shared" si="1"/>
        <v>0.62</v>
      </c>
      <c r="V12" s="34">
        <f t="shared" si="2"/>
        <v>15.5</v>
      </c>
      <c r="X12" s="49">
        <v>26</v>
      </c>
      <c r="Y12" s="49">
        <f t="shared" si="3"/>
        <v>2.6</v>
      </c>
      <c r="AA12" s="49">
        <v>9</v>
      </c>
      <c r="AB12" s="51">
        <f t="shared" si="4"/>
        <v>5.25</v>
      </c>
    </row>
    <row r="13" spans="1:28" ht="15.6" x14ac:dyDescent="0.6">
      <c r="A13" s="29">
        <v>4</v>
      </c>
      <c r="B13" s="56">
        <v>21004</v>
      </c>
      <c r="C13" s="18" t="s">
        <v>52</v>
      </c>
      <c r="D13" s="27">
        <v>0.6</v>
      </c>
      <c r="E13" s="27">
        <v>0.9</v>
      </c>
      <c r="F13" s="27">
        <v>0.8</v>
      </c>
      <c r="G13" s="27">
        <v>0.8</v>
      </c>
      <c r="H13" s="27">
        <v>0.7</v>
      </c>
      <c r="I13" s="27">
        <v>0</v>
      </c>
      <c r="J13" s="27">
        <v>0.7</v>
      </c>
      <c r="K13" s="73">
        <v>0.6</v>
      </c>
      <c r="L13" s="73">
        <v>0.8</v>
      </c>
      <c r="M13" s="67">
        <v>0</v>
      </c>
      <c r="N13" s="67">
        <v>0</v>
      </c>
      <c r="O13" s="67">
        <v>0.8</v>
      </c>
      <c r="P13" s="67">
        <v>0.5</v>
      </c>
      <c r="Q13" s="74">
        <v>0.5</v>
      </c>
      <c r="R13" s="31">
        <v>1.6</v>
      </c>
      <c r="S13" s="31">
        <v>2.4</v>
      </c>
      <c r="T13" s="52">
        <f t="shared" si="0"/>
        <v>11.7</v>
      </c>
      <c r="U13" s="32">
        <f t="shared" si="1"/>
        <v>0.46799999999999997</v>
      </c>
      <c r="V13" s="34">
        <f t="shared" si="2"/>
        <v>11.7</v>
      </c>
      <c r="X13" s="49">
        <v>26</v>
      </c>
      <c r="Y13" s="49">
        <f t="shared" si="3"/>
        <v>2.6</v>
      </c>
      <c r="AA13" s="49">
        <v>6</v>
      </c>
      <c r="AB13" s="51">
        <f t="shared" si="4"/>
        <v>3.5</v>
      </c>
    </row>
    <row r="14" spans="1:28" ht="15.6" x14ac:dyDescent="0.6">
      <c r="A14" s="29">
        <v>5</v>
      </c>
      <c r="B14" s="56">
        <v>21005</v>
      </c>
      <c r="C14" s="18" t="s">
        <v>53</v>
      </c>
      <c r="D14" s="27">
        <v>0.9</v>
      </c>
      <c r="E14" s="27">
        <v>0.8</v>
      </c>
      <c r="F14" s="27">
        <v>0.8</v>
      </c>
      <c r="G14" s="27">
        <v>0.9</v>
      </c>
      <c r="H14" s="27">
        <v>0</v>
      </c>
      <c r="I14" s="27">
        <v>0.7</v>
      </c>
      <c r="J14" s="27">
        <v>0.8</v>
      </c>
      <c r="K14" s="73">
        <v>0.9</v>
      </c>
      <c r="L14" s="73">
        <v>0</v>
      </c>
      <c r="M14" s="67">
        <v>0</v>
      </c>
      <c r="N14" s="67">
        <v>0</v>
      </c>
      <c r="O14" s="67">
        <v>0.8</v>
      </c>
      <c r="P14" s="67">
        <v>1</v>
      </c>
      <c r="Q14" s="74">
        <v>1</v>
      </c>
      <c r="R14" s="31">
        <v>3.2</v>
      </c>
      <c r="S14" s="31">
        <v>3.5</v>
      </c>
      <c r="T14" s="52">
        <f t="shared" si="0"/>
        <v>15.3</v>
      </c>
      <c r="U14" s="32">
        <f t="shared" si="1"/>
        <v>0.61199999999999999</v>
      </c>
      <c r="V14" s="34">
        <f t="shared" si="2"/>
        <v>15.299999999999999</v>
      </c>
      <c r="X14" s="49">
        <v>30</v>
      </c>
      <c r="Y14" s="49">
        <f t="shared" si="3"/>
        <v>3</v>
      </c>
      <c r="AA14" s="49">
        <v>8</v>
      </c>
      <c r="AB14" s="51">
        <f t="shared" si="4"/>
        <v>4.6666666666666661</v>
      </c>
    </row>
    <row r="15" spans="1:28" ht="15.6" x14ac:dyDescent="0.6">
      <c r="A15" s="29">
        <v>6</v>
      </c>
      <c r="B15" s="56">
        <v>21006</v>
      </c>
      <c r="C15" s="18" t="s">
        <v>54</v>
      </c>
      <c r="D15" s="27">
        <v>0.7</v>
      </c>
      <c r="E15" s="27">
        <v>0.8</v>
      </c>
      <c r="F15" s="27">
        <v>0.9</v>
      </c>
      <c r="G15" s="27">
        <v>0.8</v>
      </c>
      <c r="H15" s="27">
        <v>0.8</v>
      </c>
      <c r="I15" s="27">
        <v>0.7</v>
      </c>
      <c r="J15" s="27">
        <v>0.4</v>
      </c>
      <c r="K15" s="73">
        <v>0.4</v>
      </c>
      <c r="L15" s="73">
        <v>0.6</v>
      </c>
      <c r="M15" s="67">
        <v>0.7</v>
      </c>
      <c r="N15" s="67">
        <v>0</v>
      </c>
      <c r="O15" s="67">
        <v>0.7</v>
      </c>
      <c r="P15" s="67">
        <v>0.5</v>
      </c>
      <c r="Q15" s="74">
        <v>0.5</v>
      </c>
      <c r="R15" s="31">
        <v>2</v>
      </c>
      <c r="S15" s="31">
        <v>0</v>
      </c>
      <c r="T15" s="52">
        <f t="shared" si="0"/>
        <v>10.5</v>
      </c>
      <c r="U15" s="32">
        <f t="shared" si="1"/>
        <v>0.42</v>
      </c>
      <c r="V15" s="34">
        <f t="shared" si="2"/>
        <v>10.5</v>
      </c>
      <c r="X15" s="49">
        <v>28</v>
      </c>
      <c r="Y15" s="49">
        <f t="shared" si="3"/>
        <v>2.8</v>
      </c>
      <c r="AA15" s="49">
        <v>11</v>
      </c>
      <c r="AB15" s="51">
        <f t="shared" si="4"/>
        <v>6.4166666666666661</v>
      </c>
    </row>
    <row r="16" spans="1:28" ht="15.6" x14ac:dyDescent="0.6">
      <c r="A16" s="29">
        <v>7</v>
      </c>
      <c r="B16" s="56">
        <v>21007</v>
      </c>
      <c r="C16" s="18" t="s">
        <v>55</v>
      </c>
      <c r="D16" s="27">
        <v>0.9</v>
      </c>
      <c r="E16" s="27">
        <v>1</v>
      </c>
      <c r="F16" s="27">
        <v>0.6</v>
      </c>
      <c r="G16" s="27">
        <v>0.9</v>
      </c>
      <c r="H16" s="27">
        <v>0</v>
      </c>
      <c r="I16" s="27">
        <v>0.8</v>
      </c>
      <c r="J16" s="27">
        <v>0.9</v>
      </c>
      <c r="K16" s="73">
        <v>0.9</v>
      </c>
      <c r="L16" s="73">
        <v>0.9</v>
      </c>
      <c r="M16" s="67">
        <v>0</v>
      </c>
      <c r="N16" s="67">
        <v>0</v>
      </c>
      <c r="O16" s="67">
        <v>0.7</v>
      </c>
      <c r="P16" s="67">
        <v>1</v>
      </c>
      <c r="Q16" s="74">
        <v>1</v>
      </c>
      <c r="R16" s="31">
        <v>3.2</v>
      </c>
      <c r="S16" s="31">
        <v>2.6</v>
      </c>
      <c r="T16" s="52">
        <f t="shared" si="0"/>
        <v>15.4</v>
      </c>
      <c r="U16" s="32">
        <f t="shared" si="1"/>
        <v>0.61599999999999999</v>
      </c>
      <c r="V16" s="34">
        <f t="shared" si="2"/>
        <v>15.4</v>
      </c>
      <c r="X16" s="49">
        <v>34</v>
      </c>
      <c r="Y16" s="49">
        <f t="shared" si="3"/>
        <v>3.4</v>
      </c>
      <c r="AA16" s="49">
        <v>9</v>
      </c>
      <c r="AB16" s="51">
        <f t="shared" si="4"/>
        <v>5.25</v>
      </c>
    </row>
    <row r="17" spans="1:28" ht="15.6" x14ac:dyDescent="0.6">
      <c r="A17" s="29">
        <v>8</v>
      </c>
      <c r="B17" s="56">
        <v>21008</v>
      </c>
      <c r="C17" s="18" t="s">
        <v>56</v>
      </c>
      <c r="D17" s="27">
        <v>1</v>
      </c>
      <c r="E17" s="27">
        <v>0.9</v>
      </c>
      <c r="F17" s="27">
        <v>0.9</v>
      </c>
      <c r="G17" s="27">
        <v>0.9</v>
      </c>
      <c r="H17" s="27">
        <v>1</v>
      </c>
      <c r="I17" s="27">
        <v>0.8</v>
      </c>
      <c r="J17" s="27">
        <v>1</v>
      </c>
      <c r="K17" s="73">
        <v>1</v>
      </c>
      <c r="L17" s="73">
        <v>1</v>
      </c>
      <c r="M17" s="67">
        <v>0.9</v>
      </c>
      <c r="N17" s="67">
        <v>0.5</v>
      </c>
      <c r="O17" s="67">
        <v>1</v>
      </c>
      <c r="P17" s="67">
        <v>1</v>
      </c>
      <c r="Q17" s="74">
        <v>1</v>
      </c>
      <c r="R17" s="31">
        <v>3.2</v>
      </c>
      <c r="S17" s="31">
        <v>5.3</v>
      </c>
      <c r="T17" s="52">
        <f t="shared" si="0"/>
        <v>21.400000000000002</v>
      </c>
      <c r="U17" s="32">
        <f t="shared" si="1"/>
        <v>0.85600000000000009</v>
      </c>
      <c r="V17" s="34">
        <f t="shared" si="2"/>
        <v>21.400000000000002</v>
      </c>
      <c r="X17" s="49">
        <v>30</v>
      </c>
      <c r="Y17" s="49">
        <f t="shared" si="3"/>
        <v>3</v>
      </c>
      <c r="AA17" s="49">
        <v>8</v>
      </c>
      <c r="AB17" s="51">
        <f t="shared" si="4"/>
        <v>4.6666666666666661</v>
      </c>
    </row>
    <row r="18" spans="1:28" ht="15.6" x14ac:dyDescent="0.6">
      <c r="A18" s="29">
        <v>9</v>
      </c>
      <c r="B18" s="69">
        <v>21009</v>
      </c>
      <c r="C18" s="70" t="s">
        <v>57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73">
        <v>0</v>
      </c>
      <c r="L18" s="73">
        <v>0</v>
      </c>
      <c r="M18" s="67">
        <v>0</v>
      </c>
      <c r="N18" s="67">
        <v>0</v>
      </c>
      <c r="O18" s="67">
        <v>0</v>
      </c>
      <c r="P18" s="67">
        <v>0</v>
      </c>
      <c r="Q18" s="74">
        <v>0</v>
      </c>
      <c r="R18" s="31">
        <v>0</v>
      </c>
      <c r="S18" s="31">
        <v>0</v>
      </c>
      <c r="T18" s="52">
        <f t="shared" si="0"/>
        <v>0</v>
      </c>
      <c r="U18" s="32">
        <f t="shared" si="1"/>
        <v>0</v>
      </c>
      <c r="V18" s="34">
        <f t="shared" si="2"/>
        <v>0</v>
      </c>
      <c r="X18" s="49">
        <v>28</v>
      </c>
      <c r="Y18" s="49">
        <f t="shared" si="3"/>
        <v>2.8</v>
      </c>
      <c r="AA18" s="49">
        <v>7</v>
      </c>
      <c r="AB18" s="51">
        <f t="shared" si="4"/>
        <v>4.0833333333333339</v>
      </c>
    </row>
    <row r="19" spans="1:28" ht="15.6" x14ac:dyDescent="0.6">
      <c r="A19" s="29">
        <v>10</v>
      </c>
      <c r="B19" s="56">
        <v>21011</v>
      </c>
      <c r="C19" s="18" t="s">
        <v>58</v>
      </c>
      <c r="D19" s="27">
        <v>1</v>
      </c>
      <c r="E19" s="27">
        <v>0.5</v>
      </c>
      <c r="F19" s="27">
        <v>0.7</v>
      </c>
      <c r="G19" s="27">
        <v>0.9</v>
      </c>
      <c r="H19" s="27">
        <v>0.9</v>
      </c>
      <c r="I19" s="27">
        <v>0.4</v>
      </c>
      <c r="J19" s="27">
        <v>0.6</v>
      </c>
      <c r="K19" s="73">
        <v>0.8</v>
      </c>
      <c r="L19" s="73">
        <v>0.4</v>
      </c>
      <c r="M19" s="67">
        <v>0.1</v>
      </c>
      <c r="N19" s="67">
        <v>0</v>
      </c>
      <c r="O19" s="67">
        <v>0</v>
      </c>
      <c r="P19" s="67">
        <v>0.6</v>
      </c>
      <c r="Q19" s="74">
        <v>0.6</v>
      </c>
      <c r="R19" s="31">
        <v>1.2</v>
      </c>
      <c r="S19" s="31">
        <v>2.6</v>
      </c>
      <c r="T19" s="52">
        <f t="shared" si="0"/>
        <v>11.299999999999999</v>
      </c>
      <c r="U19" s="32">
        <f t="shared" si="1"/>
        <v>0.45199999999999996</v>
      </c>
      <c r="V19" s="34">
        <f t="shared" si="2"/>
        <v>11.299999999999999</v>
      </c>
      <c r="X19" s="49">
        <v>35</v>
      </c>
      <c r="Y19" s="49">
        <f t="shared" si="3"/>
        <v>3.5</v>
      </c>
      <c r="AA19" s="49">
        <v>11.5</v>
      </c>
      <c r="AB19" s="51">
        <f t="shared" si="4"/>
        <v>6.7083333333333339</v>
      </c>
    </row>
    <row r="20" spans="1:28" ht="15.6" x14ac:dyDescent="0.6">
      <c r="A20" s="29">
        <v>11</v>
      </c>
      <c r="B20" s="69">
        <v>21012</v>
      </c>
      <c r="C20" s="70" t="s">
        <v>59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73">
        <v>0</v>
      </c>
      <c r="L20" s="73">
        <v>0</v>
      </c>
      <c r="M20" s="67">
        <v>0</v>
      </c>
      <c r="N20" s="67">
        <v>0</v>
      </c>
      <c r="O20" s="67">
        <v>0</v>
      </c>
      <c r="P20" s="67">
        <v>0</v>
      </c>
      <c r="Q20" s="74">
        <v>0</v>
      </c>
      <c r="R20" s="31">
        <v>0</v>
      </c>
      <c r="S20" s="31">
        <v>0</v>
      </c>
      <c r="T20" s="52">
        <f t="shared" si="0"/>
        <v>0</v>
      </c>
      <c r="U20" s="32">
        <f t="shared" si="1"/>
        <v>0</v>
      </c>
      <c r="V20" s="34">
        <f t="shared" si="2"/>
        <v>0</v>
      </c>
      <c r="X20" s="49">
        <v>28</v>
      </c>
      <c r="Y20" s="49">
        <f t="shared" si="3"/>
        <v>2.8</v>
      </c>
      <c r="AA20" s="49">
        <v>5</v>
      </c>
      <c r="AB20" s="51">
        <f t="shared" si="4"/>
        <v>2.916666666666667</v>
      </c>
    </row>
    <row r="21" spans="1:28" ht="15.6" x14ac:dyDescent="0.6">
      <c r="A21" s="29">
        <v>12</v>
      </c>
      <c r="B21" s="56">
        <v>21014</v>
      </c>
      <c r="C21" s="18" t="s">
        <v>60</v>
      </c>
      <c r="D21" s="27">
        <v>1</v>
      </c>
      <c r="E21" s="27">
        <v>0.7</v>
      </c>
      <c r="F21" s="27">
        <v>0.9</v>
      </c>
      <c r="G21" s="27">
        <v>0.9</v>
      </c>
      <c r="H21" s="27">
        <v>1</v>
      </c>
      <c r="I21" s="27">
        <v>0.7</v>
      </c>
      <c r="J21" s="27">
        <v>0.8</v>
      </c>
      <c r="K21" s="73">
        <v>1</v>
      </c>
      <c r="L21" s="73">
        <v>0.7</v>
      </c>
      <c r="M21" s="67">
        <v>1</v>
      </c>
      <c r="N21" s="67">
        <v>1</v>
      </c>
      <c r="O21" s="67">
        <v>1</v>
      </c>
      <c r="P21" s="67">
        <v>1</v>
      </c>
      <c r="Q21" s="74">
        <v>1</v>
      </c>
      <c r="R21" s="31">
        <v>3.2</v>
      </c>
      <c r="S21" s="31">
        <v>2.8000000000000003</v>
      </c>
      <c r="T21" s="52">
        <f t="shared" si="0"/>
        <v>18.7</v>
      </c>
      <c r="U21" s="32">
        <f t="shared" si="1"/>
        <v>0.748</v>
      </c>
      <c r="V21" s="34">
        <f t="shared" si="2"/>
        <v>18.7</v>
      </c>
      <c r="X21" s="49">
        <v>30</v>
      </c>
      <c r="Y21" s="49">
        <f t="shared" si="3"/>
        <v>3</v>
      </c>
      <c r="AA21" s="49">
        <v>8</v>
      </c>
      <c r="AB21" s="51">
        <f t="shared" si="4"/>
        <v>4.6666666666666661</v>
      </c>
    </row>
    <row r="22" spans="1:28" ht="15.6" x14ac:dyDescent="0.6">
      <c r="A22" s="29">
        <v>13</v>
      </c>
      <c r="B22" s="56">
        <v>21015</v>
      </c>
      <c r="C22" s="18" t="s">
        <v>61</v>
      </c>
      <c r="D22" s="27">
        <v>0.6</v>
      </c>
      <c r="E22" s="27">
        <v>0.7</v>
      </c>
      <c r="F22" s="27">
        <v>0.6</v>
      </c>
      <c r="G22" s="27">
        <v>0.7</v>
      </c>
      <c r="H22" s="27">
        <v>0.5</v>
      </c>
      <c r="I22" s="27">
        <v>0.5</v>
      </c>
      <c r="J22" s="27">
        <v>0.7</v>
      </c>
      <c r="K22" s="73">
        <v>0.9</v>
      </c>
      <c r="L22" s="73">
        <v>0.7</v>
      </c>
      <c r="M22" s="67">
        <v>0</v>
      </c>
      <c r="N22" s="67">
        <v>0</v>
      </c>
      <c r="O22" s="67">
        <v>0.4</v>
      </c>
      <c r="P22" s="67">
        <v>0.5</v>
      </c>
      <c r="Q22" s="74">
        <v>0.5</v>
      </c>
      <c r="R22" s="31">
        <v>1.6</v>
      </c>
      <c r="S22" s="31">
        <v>3.4</v>
      </c>
      <c r="T22" s="52">
        <f t="shared" si="0"/>
        <v>12.3</v>
      </c>
      <c r="U22" s="32">
        <f t="shared" si="1"/>
        <v>0.49200000000000005</v>
      </c>
      <c r="V22" s="34">
        <f t="shared" si="2"/>
        <v>12.3</v>
      </c>
      <c r="X22" s="49">
        <v>30</v>
      </c>
      <c r="Y22" s="49">
        <f t="shared" si="3"/>
        <v>3</v>
      </c>
      <c r="AA22" s="49">
        <v>8</v>
      </c>
      <c r="AB22" s="51">
        <f t="shared" si="4"/>
        <v>4.6666666666666661</v>
      </c>
    </row>
    <row r="23" spans="1:28" ht="15.6" x14ac:dyDescent="0.6">
      <c r="A23" s="29">
        <v>14</v>
      </c>
      <c r="B23" s="56">
        <v>21016</v>
      </c>
      <c r="C23" s="18" t="s">
        <v>62</v>
      </c>
      <c r="D23" s="27">
        <v>0.8</v>
      </c>
      <c r="E23" s="27">
        <v>0.8</v>
      </c>
      <c r="F23" s="27">
        <v>0.8</v>
      </c>
      <c r="G23" s="27">
        <v>0.8</v>
      </c>
      <c r="H23" s="27">
        <v>0.8</v>
      </c>
      <c r="I23" s="27">
        <v>0.6</v>
      </c>
      <c r="J23" s="27">
        <v>0.6</v>
      </c>
      <c r="K23" s="73">
        <v>0.8</v>
      </c>
      <c r="L23" s="73">
        <v>0.7</v>
      </c>
      <c r="M23" s="67">
        <v>0.8</v>
      </c>
      <c r="N23" s="67">
        <v>0.6</v>
      </c>
      <c r="O23" s="67">
        <v>0.7</v>
      </c>
      <c r="P23" s="67">
        <v>0.5</v>
      </c>
      <c r="Q23" s="74">
        <v>0.5</v>
      </c>
      <c r="R23" s="31">
        <v>1.6</v>
      </c>
      <c r="S23" s="31">
        <v>3.5</v>
      </c>
      <c r="T23" s="52">
        <f t="shared" si="0"/>
        <v>14.899999999999999</v>
      </c>
      <c r="U23" s="32">
        <f t="shared" si="1"/>
        <v>0.59599999999999997</v>
      </c>
      <c r="V23" s="34">
        <f t="shared" si="2"/>
        <v>14.899999999999999</v>
      </c>
      <c r="X23" s="49">
        <v>32</v>
      </c>
      <c r="Y23" s="49">
        <f t="shared" si="3"/>
        <v>3.2</v>
      </c>
      <c r="AA23" s="49">
        <v>9.5</v>
      </c>
      <c r="AB23" s="51">
        <f t="shared" si="4"/>
        <v>5.5416666666666661</v>
      </c>
    </row>
    <row r="24" spans="1:28" ht="15.6" x14ac:dyDescent="0.6">
      <c r="A24" s="29">
        <v>15</v>
      </c>
      <c r="B24" s="56">
        <v>21017</v>
      </c>
      <c r="C24" s="55" t="s">
        <v>63</v>
      </c>
      <c r="D24" s="27">
        <v>0.7</v>
      </c>
      <c r="E24" s="27">
        <v>0.5</v>
      </c>
      <c r="F24" s="27">
        <v>0.7</v>
      </c>
      <c r="G24" s="27">
        <v>0.8</v>
      </c>
      <c r="H24" s="27">
        <v>0.9</v>
      </c>
      <c r="I24" s="27">
        <v>0.7</v>
      </c>
      <c r="J24" s="27">
        <v>0.8</v>
      </c>
      <c r="K24" s="27">
        <v>0.9</v>
      </c>
      <c r="L24" s="27">
        <v>0</v>
      </c>
      <c r="M24" s="27">
        <v>0.8</v>
      </c>
      <c r="N24" s="27">
        <v>0</v>
      </c>
      <c r="O24" s="27">
        <v>0.7</v>
      </c>
      <c r="P24" s="27">
        <v>0.5</v>
      </c>
      <c r="Q24" s="68">
        <v>0.5</v>
      </c>
      <c r="R24" s="75">
        <v>2</v>
      </c>
      <c r="S24" s="75">
        <v>3</v>
      </c>
      <c r="T24" s="52">
        <f t="shared" si="0"/>
        <v>13.5</v>
      </c>
      <c r="U24" s="32">
        <f t="shared" si="1"/>
        <v>0.54</v>
      </c>
      <c r="V24" s="34">
        <f t="shared" si="2"/>
        <v>13.5</v>
      </c>
      <c r="X24" s="49">
        <v>24</v>
      </c>
      <c r="Y24" s="49">
        <f t="shared" si="3"/>
        <v>2.4</v>
      </c>
      <c r="AA24" s="49">
        <v>12</v>
      </c>
      <c r="AB24" s="51">
        <f t="shared" si="4"/>
        <v>7</v>
      </c>
    </row>
    <row r="25" spans="1:28" ht="15.6" x14ac:dyDescent="0.6">
      <c r="A25" s="29">
        <v>16</v>
      </c>
      <c r="B25" s="56">
        <v>21018</v>
      </c>
      <c r="C25" s="18" t="s">
        <v>64</v>
      </c>
      <c r="D25" s="27">
        <v>0.9</v>
      </c>
      <c r="E25" s="27">
        <v>0.7</v>
      </c>
      <c r="F25" s="27">
        <v>0.7</v>
      </c>
      <c r="G25" s="27">
        <v>0.7</v>
      </c>
      <c r="H25" s="27">
        <v>0</v>
      </c>
      <c r="I25" s="27">
        <v>0.7</v>
      </c>
      <c r="J25" s="27">
        <v>0.6</v>
      </c>
      <c r="K25" s="27">
        <v>0.7</v>
      </c>
      <c r="L25" s="27">
        <v>0.7</v>
      </c>
      <c r="M25" s="27">
        <v>0.7</v>
      </c>
      <c r="N25" s="27">
        <v>0</v>
      </c>
      <c r="O25" s="27">
        <v>0.6</v>
      </c>
      <c r="P25" s="27">
        <v>0.6</v>
      </c>
      <c r="Q25" s="68">
        <v>0.6</v>
      </c>
      <c r="R25" s="31">
        <v>1.2</v>
      </c>
      <c r="S25" s="31">
        <v>2</v>
      </c>
      <c r="T25" s="52">
        <f t="shared" si="0"/>
        <v>11.399999999999999</v>
      </c>
      <c r="U25" s="32">
        <f t="shared" si="1"/>
        <v>0.45599999999999996</v>
      </c>
      <c r="V25" s="34">
        <f t="shared" si="2"/>
        <v>11.399999999999999</v>
      </c>
      <c r="X25" s="49">
        <v>26</v>
      </c>
      <c r="Y25" s="49">
        <f t="shared" si="3"/>
        <v>2.6</v>
      </c>
      <c r="AA25" s="49">
        <v>10.5</v>
      </c>
      <c r="AB25" s="51">
        <f t="shared" si="4"/>
        <v>6.125</v>
      </c>
    </row>
    <row r="26" spans="1:28" ht="15.6" x14ac:dyDescent="0.6">
      <c r="A26" s="29">
        <v>17</v>
      </c>
      <c r="B26" s="56">
        <v>21019</v>
      </c>
      <c r="C26" s="18" t="s">
        <v>65</v>
      </c>
      <c r="D26" s="27">
        <v>0.8</v>
      </c>
      <c r="E26" s="27">
        <v>0.7</v>
      </c>
      <c r="F26" s="27">
        <v>0.8</v>
      </c>
      <c r="G26" s="27">
        <v>0</v>
      </c>
      <c r="H26" s="27">
        <v>0.9</v>
      </c>
      <c r="I26" s="27">
        <v>0.8</v>
      </c>
      <c r="J26" s="27">
        <v>1</v>
      </c>
      <c r="K26" s="27">
        <v>1</v>
      </c>
      <c r="L26" s="27">
        <v>0.9</v>
      </c>
      <c r="M26" s="27">
        <v>0.8</v>
      </c>
      <c r="N26" s="27">
        <v>0</v>
      </c>
      <c r="O26" s="27">
        <v>0.8</v>
      </c>
      <c r="P26" s="27">
        <v>0.9</v>
      </c>
      <c r="Q26" s="68">
        <v>0.9</v>
      </c>
      <c r="R26" s="31">
        <v>2.8</v>
      </c>
      <c r="S26" s="31">
        <v>4.0999999999999996</v>
      </c>
      <c r="T26" s="52">
        <f t="shared" si="0"/>
        <v>17.200000000000003</v>
      </c>
      <c r="U26" s="32">
        <f t="shared" si="1"/>
        <v>0.68800000000000017</v>
      </c>
      <c r="V26" s="34">
        <f t="shared" si="2"/>
        <v>17.200000000000003</v>
      </c>
      <c r="X26" s="49">
        <v>22</v>
      </c>
      <c r="Y26" s="49">
        <f t="shared" si="3"/>
        <v>2.2000000000000002</v>
      </c>
      <c r="AA26" s="49">
        <v>10.5</v>
      </c>
      <c r="AB26" s="51">
        <f t="shared" si="4"/>
        <v>6.125</v>
      </c>
    </row>
    <row r="27" spans="1:28" ht="15.6" x14ac:dyDescent="0.6">
      <c r="A27" s="29">
        <v>18</v>
      </c>
      <c r="B27" s="56">
        <v>21020</v>
      </c>
      <c r="C27" s="18" t="s">
        <v>66</v>
      </c>
      <c r="D27" s="27">
        <v>1</v>
      </c>
      <c r="E27" s="27">
        <v>0.4</v>
      </c>
      <c r="F27" s="27">
        <v>0.7</v>
      </c>
      <c r="G27" s="27">
        <v>0.5</v>
      </c>
      <c r="H27" s="27">
        <v>0.9</v>
      </c>
      <c r="I27" s="27">
        <v>0.5</v>
      </c>
      <c r="J27" s="27">
        <v>0.7</v>
      </c>
      <c r="K27" s="27">
        <v>0.9</v>
      </c>
      <c r="L27" s="27">
        <v>0.9</v>
      </c>
      <c r="M27" s="27">
        <v>0.8</v>
      </c>
      <c r="N27" s="27">
        <v>0</v>
      </c>
      <c r="O27" s="27">
        <v>0.8</v>
      </c>
      <c r="P27" s="27">
        <v>0.5</v>
      </c>
      <c r="Q27" s="68">
        <v>0.5</v>
      </c>
      <c r="R27" s="31">
        <v>1.6</v>
      </c>
      <c r="S27" s="31">
        <v>3.3</v>
      </c>
      <c r="T27" s="52">
        <f t="shared" si="0"/>
        <v>14</v>
      </c>
      <c r="U27" s="32">
        <f t="shared" si="1"/>
        <v>0.56000000000000005</v>
      </c>
      <c r="V27" s="34">
        <f t="shared" si="2"/>
        <v>14.000000000000002</v>
      </c>
      <c r="X27" s="49">
        <v>25</v>
      </c>
      <c r="Y27" s="49">
        <f t="shared" si="3"/>
        <v>2.5</v>
      </c>
      <c r="AA27" s="49">
        <v>0</v>
      </c>
      <c r="AB27" s="51">
        <f t="shared" si="4"/>
        <v>0</v>
      </c>
    </row>
    <row r="28" spans="1:28" ht="15.6" x14ac:dyDescent="0.6">
      <c r="A28" s="29">
        <v>19</v>
      </c>
      <c r="B28" s="56">
        <v>21021</v>
      </c>
      <c r="C28" s="18" t="s">
        <v>67</v>
      </c>
      <c r="D28" s="27">
        <v>0.7</v>
      </c>
      <c r="E28" s="27">
        <v>0.8</v>
      </c>
      <c r="F28" s="27">
        <v>0.8</v>
      </c>
      <c r="G28" s="27">
        <v>0.4</v>
      </c>
      <c r="H28" s="27">
        <v>0.8</v>
      </c>
      <c r="I28" s="27">
        <v>0.5</v>
      </c>
      <c r="J28" s="27">
        <v>0.8</v>
      </c>
      <c r="K28" s="27">
        <v>0.8</v>
      </c>
      <c r="L28" s="27">
        <v>0.9</v>
      </c>
      <c r="M28" s="27">
        <v>0.8</v>
      </c>
      <c r="N28" s="27">
        <v>0</v>
      </c>
      <c r="O28" s="27">
        <v>0.8</v>
      </c>
      <c r="P28" s="27">
        <v>0.9</v>
      </c>
      <c r="Q28" s="68">
        <v>0.9</v>
      </c>
      <c r="R28" s="31">
        <v>2.8</v>
      </c>
      <c r="S28" s="31">
        <v>4.0999999999999996</v>
      </c>
      <c r="T28" s="52">
        <f t="shared" si="0"/>
        <v>16.799999999999997</v>
      </c>
      <c r="U28" s="32">
        <f t="shared" si="1"/>
        <v>0.67199999999999993</v>
      </c>
      <c r="V28" s="34">
        <f t="shared" si="2"/>
        <v>16.799999999999997</v>
      </c>
      <c r="X28" s="49">
        <v>28</v>
      </c>
      <c r="Y28" s="49">
        <f t="shared" si="3"/>
        <v>2.8</v>
      </c>
      <c r="AA28" s="49">
        <v>11</v>
      </c>
      <c r="AB28" s="51">
        <f t="shared" si="4"/>
        <v>6.4166666666666661</v>
      </c>
    </row>
    <row r="29" spans="1:28" ht="15.6" x14ac:dyDescent="0.6">
      <c r="A29" s="29">
        <v>20</v>
      </c>
      <c r="B29" s="56">
        <v>21022</v>
      </c>
      <c r="C29" s="18" t="s">
        <v>68</v>
      </c>
      <c r="D29" s="27">
        <v>0.9</v>
      </c>
      <c r="E29" s="27">
        <v>0.7</v>
      </c>
      <c r="F29" s="27">
        <v>0.6</v>
      </c>
      <c r="G29" s="27">
        <v>0.8</v>
      </c>
      <c r="H29" s="27">
        <v>0.8</v>
      </c>
      <c r="I29" s="27">
        <v>0.6</v>
      </c>
      <c r="J29" s="27">
        <v>0.8</v>
      </c>
      <c r="K29" s="27">
        <v>0.9</v>
      </c>
      <c r="L29" s="27">
        <v>0.8</v>
      </c>
      <c r="M29" s="27">
        <v>0.8</v>
      </c>
      <c r="N29" s="27">
        <v>0.7</v>
      </c>
      <c r="O29" s="27">
        <v>0.7</v>
      </c>
      <c r="P29" s="27">
        <v>1</v>
      </c>
      <c r="Q29" s="68">
        <v>1</v>
      </c>
      <c r="R29" s="31">
        <v>3.2</v>
      </c>
      <c r="S29" s="31">
        <v>4.0999999999999996</v>
      </c>
      <c r="T29" s="52">
        <f t="shared" si="0"/>
        <v>18.399999999999999</v>
      </c>
      <c r="U29" s="32">
        <f t="shared" si="1"/>
        <v>0.73599999999999999</v>
      </c>
      <c r="V29" s="34">
        <f t="shared" si="2"/>
        <v>18.399999999999999</v>
      </c>
      <c r="X29" s="49">
        <v>28</v>
      </c>
      <c r="Y29" s="49">
        <f t="shared" si="3"/>
        <v>2.8</v>
      </c>
      <c r="AA29" s="49">
        <v>5</v>
      </c>
      <c r="AB29" s="51">
        <f t="shared" si="4"/>
        <v>2.916666666666667</v>
      </c>
    </row>
    <row r="30" spans="1:28" ht="15.6" x14ac:dyDescent="0.6">
      <c r="A30" s="29">
        <v>21</v>
      </c>
      <c r="B30" s="56">
        <v>21023</v>
      </c>
      <c r="C30" s="18" t="s">
        <v>69</v>
      </c>
      <c r="D30" s="27">
        <v>0.6</v>
      </c>
      <c r="E30" s="27">
        <v>0.6</v>
      </c>
      <c r="F30" s="27">
        <v>0.7</v>
      </c>
      <c r="G30" s="27">
        <v>0</v>
      </c>
      <c r="H30" s="27">
        <v>0.6</v>
      </c>
      <c r="I30" s="27">
        <v>0.4</v>
      </c>
      <c r="J30" s="27">
        <v>0.5</v>
      </c>
      <c r="K30" s="27">
        <v>0.4</v>
      </c>
      <c r="L30" s="27">
        <v>0.4</v>
      </c>
      <c r="M30" s="27">
        <v>0.4</v>
      </c>
      <c r="N30" s="27">
        <v>0</v>
      </c>
      <c r="O30" s="27">
        <v>0.4</v>
      </c>
      <c r="P30" s="27">
        <v>0.6</v>
      </c>
      <c r="Q30" s="68">
        <v>0.6</v>
      </c>
      <c r="R30" s="31">
        <v>1.2</v>
      </c>
      <c r="S30" s="31">
        <v>2.9000000000000004</v>
      </c>
      <c r="T30" s="52">
        <f t="shared" si="0"/>
        <v>10.3</v>
      </c>
      <c r="U30" s="32">
        <f t="shared" si="1"/>
        <v>0.41200000000000003</v>
      </c>
      <c r="V30" s="34">
        <f t="shared" si="2"/>
        <v>10.3</v>
      </c>
      <c r="X30" s="49">
        <v>26</v>
      </c>
      <c r="Y30" s="49">
        <f t="shared" si="3"/>
        <v>2.6</v>
      </c>
      <c r="AA30" s="49">
        <v>8.5</v>
      </c>
      <c r="AB30" s="51">
        <f t="shared" si="4"/>
        <v>4.9583333333333339</v>
      </c>
    </row>
    <row r="31" spans="1:28" ht="15.6" x14ac:dyDescent="0.6">
      <c r="A31" s="29">
        <v>22</v>
      </c>
      <c r="B31" s="56">
        <v>21024</v>
      </c>
      <c r="C31" s="55" t="s">
        <v>70</v>
      </c>
      <c r="D31" s="27">
        <v>0.7</v>
      </c>
      <c r="E31" s="27">
        <v>1</v>
      </c>
      <c r="F31" s="27">
        <v>1</v>
      </c>
      <c r="G31" s="27">
        <v>0.9</v>
      </c>
      <c r="H31" s="27">
        <v>0.9</v>
      </c>
      <c r="I31" s="27">
        <v>0.5</v>
      </c>
      <c r="J31" s="27">
        <v>1</v>
      </c>
      <c r="K31" s="27">
        <v>1</v>
      </c>
      <c r="L31" s="27">
        <v>0.8</v>
      </c>
      <c r="M31" s="27">
        <v>0.8</v>
      </c>
      <c r="N31" s="27">
        <v>0</v>
      </c>
      <c r="O31" s="27">
        <v>0.8</v>
      </c>
      <c r="P31" s="27">
        <v>1</v>
      </c>
      <c r="Q31" s="68">
        <v>1</v>
      </c>
      <c r="R31" s="31">
        <v>3.2</v>
      </c>
      <c r="S31" s="31">
        <v>4</v>
      </c>
      <c r="T31" s="52">
        <f t="shared" si="0"/>
        <v>18.600000000000001</v>
      </c>
      <c r="U31" s="32">
        <f t="shared" si="1"/>
        <v>0.74400000000000011</v>
      </c>
      <c r="V31" s="34">
        <f t="shared" si="2"/>
        <v>18.600000000000001</v>
      </c>
      <c r="X31" s="49">
        <v>30</v>
      </c>
      <c r="Y31" s="49">
        <f t="shared" si="3"/>
        <v>3</v>
      </c>
      <c r="AA31" s="49">
        <v>9.5</v>
      </c>
      <c r="AB31" s="51">
        <f t="shared" si="4"/>
        <v>5.5416666666666661</v>
      </c>
    </row>
    <row r="32" spans="1:28" ht="15.6" x14ac:dyDescent="0.6">
      <c r="A32" s="29">
        <v>23</v>
      </c>
      <c r="B32" s="69">
        <v>21025</v>
      </c>
      <c r="C32" s="70" t="s">
        <v>71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68">
        <v>0</v>
      </c>
      <c r="R32" s="31">
        <v>0</v>
      </c>
      <c r="S32" s="31">
        <v>0</v>
      </c>
      <c r="T32" s="52">
        <f t="shared" si="0"/>
        <v>0</v>
      </c>
      <c r="U32" s="32">
        <f t="shared" si="1"/>
        <v>0</v>
      </c>
      <c r="V32" s="34">
        <f t="shared" si="2"/>
        <v>0</v>
      </c>
      <c r="X32" s="49">
        <v>30</v>
      </c>
      <c r="Y32" s="49">
        <f t="shared" si="3"/>
        <v>3</v>
      </c>
      <c r="AA32" s="49">
        <v>11</v>
      </c>
      <c r="AB32" s="51">
        <f t="shared" si="4"/>
        <v>6.4166666666666661</v>
      </c>
    </row>
    <row r="33" spans="1:28" ht="15.6" x14ac:dyDescent="0.6">
      <c r="A33" s="29">
        <v>24</v>
      </c>
      <c r="B33" s="56">
        <v>21026</v>
      </c>
      <c r="C33" s="18" t="s">
        <v>72</v>
      </c>
      <c r="D33" s="27">
        <v>0.8</v>
      </c>
      <c r="E33" s="27">
        <v>0.4</v>
      </c>
      <c r="F33" s="27">
        <v>0.7</v>
      </c>
      <c r="G33" s="27">
        <v>0</v>
      </c>
      <c r="H33" s="27">
        <v>0.9</v>
      </c>
      <c r="I33" s="27">
        <v>0.4</v>
      </c>
      <c r="J33" s="27">
        <v>0.9</v>
      </c>
      <c r="K33" s="27">
        <v>0.9</v>
      </c>
      <c r="L33" s="27">
        <v>0</v>
      </c>
      <c r="M33" s="27">
        <v>0.8</v>
      </c>
      <c r="N33" s="27">
        <v>0</v>
      </c>
      <c r="O33" s="27">
        <v>0.8</v>
      </c>
      <c r="P33" s="27">
        <v>0.5</v>
      </c>
      <c r="Q33" s="68">
        <v>0.5</v>
      </c>
      <c r="R33" s="31">
        <v>1.6</v>
      </c>
      <c r="S33" s="31">
        <v>2</v>
      </c>
      <c r="T33" s="52">
        <f t="shared" si="0"/>
        <v>11.200000000000001</v>
      </c>
      <c r="U33" s="32">
        <f t="shared" si="1"/>
        <v>0.44800000000000006</v>
      </c>
      <c r="V33" s="34">
        <f t="shared" si="2"/>
        <v>11.200000000000001</v>
      </c>
      <c r="X33" s="49">
        <v>28</v>
      </c>
      <c r="Y33" s="49">
        <f t="shared" si="3"/>
        <v>2.8</v>
      </c>
      <c r="AA33" s="49">
        <v>7.5</v>
      </c>
      <c r="AB33" s="51">
        <f t="shared" si="4"/>
        <v>4.375</v>
      </c>
    </row>
    <row r="34" spans="1:28" ht="15.6" x14ac:dyDescent="0.6">
      <c r="A34" s="29">
        <v>25</v>
      </c>
      <c r="B34" s="56">
        <v>21027</v>
      </c>
      <c r="C34" s="18" t="s">
        <v>73</v>
      </c>
      <c r="D34" s="27">
        <v>0.8</v>
      </c>
      <c r="E34" s="27">
        <v>0.8</v>
      </c>
      <c r="F34" s="27">
        <v>0</v>
      </c>
      <c r="G34" s="27">
        <v>0.7</v>
      </c>
      <c r="H34" s="27">
        <v>0.8</v>
      </c>
      <c r="I34" s="27">
        <v>0.5</v>
      </c>
      <c r="J34" s="27">
        <v>0.7</v>
      </c>
      <c r="K34" s="27">
        <v>0.8</v>
      </c>
      <c r="L34" s="27">
        <v>0.7</v>
      </c>
      <c r="M34" s="27">
        <v>0.7</v>
      </c>
      <c r="N34" s="27">
        <v>0</v>
      </c>
      <c r="O34" s="27">
        <v>0.8</v>
      </c>
      <c r="P34" s="27">
        <v>0.7</v>
      </c>
      <c r="Q34" s="68">
        <v>0.7</v>
      </c>
      <c r="R34" s="31">
        <v>2</v>
      </c>
      <c r="S34" s="31">
        <v>2.9000000000000004</v>
      </c>
      <c r="T34" s="52">
        <f t="shared" si="0"/>
        <v>13.6</v>
      </c>
      <c r="U34" s="32">
        <f t="shared" si="1"/>
        <v>0.54400000000000004</v>
      </c>
      <c r="V34" s="34">
        <f t="shared" si="2"/>
        <v>13.600000000000001</v>
      </c>
      <c r="X34" s="49">
        <v>28</v>
      </c>
      <c r="Y34" s="49">
        <f t="shared" si="3"/>
        <v>2.8</v>
      </c>
      <c r="AA34" s="49">
        <v>6</v>
      </c>
      <c r="AB34" s="51">
        <f t="shared" si="4"/>
        <v>3.5</v>
      </c>
    </row>
    <row r="35" spans="1:28" ht="15.6" x14ac:dyDescent="0.6">
      <c r="A35" s="29">
        <v>26</v>
      </c>
      <c r="B35" s="56">
        <v>21029</v>
      </c>
      <c r="C35" s="18" t="s">
        <v>74</v>
      </c>
      <c r="D35" s="27">
        <v>0.7</v>
      </c>
      <c r="E35" s="27">
        <v>0.6</v>
      </c>
      <c r="F35" s="27">
        <v>0.7</v>
      </c>
      <c r="G35" s="27">
        <v>0</v>
      </c>
      <c r="H35" s="27">
        <v>0.8</v>
      </c>
      <c r="I35" s="27">
        <v>0</v>
      </c>
      <c r="J35" s="27">
        <v>0.5</v>
      </c>
      <c r="K35" s="27">
        <v>0.4</v>
      </c>
      <c r="L35" s="27">
        <v>0</v>
      </c>
      <c r="M35" s="27">
        <v>0.6</v>
      </c>
      <c r="N35" s="27">
        <v>0</v>
      </c>
      <c r="O35" s="27">
        <v>0.7</v>
      </c>
      <c r="P35" s="27">
        <v>1</v>
      </c>
      <c r="Q35" s="68">
        <v>1</v>
      </c>
      <c r="R35" s="31">
        <v>3.2</v>
      </c>
      <c r="S35" s="31">
        <v>2.0999999999999996</v>
      </c>
      <c r="T35" s="52">
        <f t="shared" si="0"/>
        <v>12.299999999999999</v>
      </c>
      <c r="U35" s="32">
        <f t="shared" si="1"/>
        <v>0.49199999999999994</v>
      </c>
      <c r="V35" s="34">
        <f t="shared" si="2"/>
        <v>12.299999999999999</v>
      </c>
      <c r="X35" s="49">
        <v>30</v>
      </c>
      <c r="Y35" s="49">
        <f t="shared" si="3"/>
        <v>3</v>
      </c>
      <c r="AA35" s="49">
        <v>11</v>
      </c>
      <c r="AB35" s="51">
        <f t="shared" si="4"/>
        <v>6.4166666666666661</v>
      </c>
    </row>
    <row r="36" spans="1:28" ht="15.6" x14ac:dyDescent="0.6">
      <c r="A36" s="29">
        <v>27</v>
      </c>
      <c r="B36" s="56">
        <v>21030</v>
      </c>
      <c r="C36" s="18" t="s">
        <v>75</v>
      </c>
      <c r="D36" s="27">
        <v>0.8</v>
      </c>
      <c r="E36" s="27">
        <v>0.6</v>
      </c>
      <c r="F36" s="27">
        <v>0.6</v>
      </c>
      <c r="G36" s="27">
        <v>0.8</v>
      </c>
      <c r="H36" s="27">
        <v>0.8</v>
      </c>
      <c r="I36" s="27">
        <v>0.4</v>
      </c>
      <c r="J36" s="27">
        <v>0.9</v>
      </c>
      <c r="K36" s="27">
        <v>0.4</v>
      </c>
      <c r="L36" s="27">
        <v>0.4</v>
      </c>
      <c r="M36" s="27">
        <v>0.4</v>
      </c>
      <c r="N36" s="27">
        <v>0.7</v>
      </c>
      <c r="O36" s="27">
        <v>0.7</v>
      </c>
      <c r="P36" s="27">
        <v>0.6</v>
      </c>
      <c r="Q36" s="68">
        <v>0.6</v>
      </c>
      <c r="R36" s="31">
        <v>1.2</v>
      </c>
      <c r="S36" s="31">
        <v>3.3</v>
      </c>
      <c r="T36" s="52">
        <f t="shared" si="0"/>
        <v>13.2</v>
      </c>
      <c r="U36" s="32">
        <f t="shared" si="1"/>
        <v>0.52800000000000002</v>
      </c>
      <c r="V36" s="34">
        <f t="shared" si="2"/>
        <v>13.200000000000001</v>
      </c>
      <c r="X36" s="49">
        <v>20</v>
      </c>
      <c r="Y36" s="49">
        <f t="shared" si="3"/>
        <v>2</v>
      </c>
      <c r="AA36" s="49">
        <v>0</v>
      </c>
      <c r="AB36" s="49">
        <f t="shared" si="4"/>
        <v>0</v>
      </c>
    </row>
    <row r="37" spans="1:28" ht="15.6" x14ac:dyDescent="0.6">
      <c r="A37" s="29">
        <v>28</v>
      </c>
      <c r="B37" s="56">
        <v>21032</v>
      </c>
      <c r="C37" s="18" t="s">
        <v>76</v>
      </c>
      <c r="D37" s="27">
        <v>0.7</v>
      </c>
      <c r="E37" s="27">
        <v>0.8</v>
      </c>
      <c r="F37" s="27">
        <v>0</v>
      </c>
      <c r="G37" s="27">
        <v>0.9</v>
      </c>
      <c r="H37" s="27">
        <v>0</v>
      </c>
      <c r="I37" s="27">
        <v>0.5</v>
      </c>
      <c r="J37" s="27">
        <v>0.8</v>
      </c>
      <c r="K37" s="27">
        <v>0</v>
      </c>
      <c r="L37" s="27">
        <v>1</v>
      </c>
      <c r="M37" s="27">
        <v>0.4</v>
      </c>
      <c r="N37" s="27">
        <v>0</v>
      </c>
      <c r="O37" s="27">
        <v>0.8</v>
      </c>
      <c r="P37" s="27">
        <v>1</v>
      </c>
      <c r="Q37" s="68">
        <v>1</v>
      </c>
      <c r="R37" s="31">
        <v>3.2</v>
      </c>
      <c r="S37" s="31">
        <v>5.9</v>
      </c>
      <c r="T37" s="52">
        <f t="shared" si="0"/>
        <v>17</v>
      </c>
      <c r="U37" s="57">
        <f t="shared" si="1"/>
        <v>0.68</v>
      </c>
      <c r="V37" s="34">
        <f t="shared" si="2"/>
        <v>17</v>
      </c>
      <c r="X37" s="49">
        <v>0</v>
      </c>
      <c r="Y37" s="49">
        <f t="shared" si="3"/>
        <v>0</v>
      </c>
      <c r="AA37" s="49">
        <v>0</v>
      </c>
      <c r="AB37" s="49">
        <f t="shared" si="4"/>
        <v>0</v>
      </c>
    </row>
    <row r="38" spans="1:28" ht="15.6" x14ac:dyDescent="0.6">
      <c r="A38" s="29">
        <v>29</v>
      </c>
      <c r="B38" s="56">
        <v>21034</v>
      </c>
      <c r="C38" s="18" t="s">
        <v>77</v>
      </c>
      <c r="D38" s="27">
        <v>0.7</v>
      </c>
      <c r="E38" s="27">
        <v>0.6</v>
      </c>
      <c r="F38" s="27">
        <v>0.7</v>
      </c>
      <c r="G38" s="27">
        <v>0.8</v>
      </c>
      <c r="H38" s="27">
        <v>0</v>
      </c>
      <c r="I38" s="27">
        <v>0.5</v>
      </c>
      <c r="J38" s="27">
        <v>0.6</v>
      </c>
      <c r="K38" s="27">
        <v>0.7</v>
      </c>
      <c r="L38" s="27">
        <v>0</v>
      </c>
      <c r="M38" s="27">
        <v>0.7</v>
      </c>
      <c r="N38" s="27">
        <v>0</v>
      </c>
      <c r="O38" s="27">
        <v>0.8</v>
      </c>
      <c r="P38" s="27">
        <v>0.7</v>
      </c>
      <c r="Q38" s="68">
        <v>0.7</v>
      </c>
      <c r="R38" s="31">
        <v>2</v>
      </c>
      <c r="S38" s="31">
        <v>2.9000000000000004</v>
      </c>
      <c r="T38" s="52">
        <f t="shared" si="0"/>
        <v>12.4</v>
      </c>
      <c r="U38" s="32">
        <f t="shared" si="1"/>
        <v>0.496</v>
      </c>
      <c r="V38" s="34">
        <f t="shared" si="2"/>
        <v>12.4</v>
      </c>
      <c r="X38" s="49">
        <v>26</v>
      </c>
      <c r="Y38" s="49">
        <f t="shared" si="3"/>
        <v>2.6</v>
      </c>
      <c r="AA38" s="49">
        <v>0</v>
      </c>
      <c r="AB38" s="49">
        <f t="shared" si="4"/>
        <v>0</v>
      </c>
    </row>
    <row r="39" spans="1:28" ht="15.6" x14ac:dyDescent="0.6">
      <c r="A39" s="29">
        <v>30</v>
      </c>
      <c r="B39" s="56">
        <v>21035</v>
      </c>
      <c r="C39" s="55" t="s">
        <v>78</v>
      </c>
      <c r="D39" s="27">
        <v>0.8</v>
      </c>
      <c r="E39" s="27">
        <v>0.4</v>
      </c>
      <c r="F39" s="27">
        <v>0</v>
      </c>
      <c r="G39" s="27">
        <v>0.4</v>
      </c>
      <c r="H39" s="27">
        <v>0.7</v>
      </c>
      <c r="I39" s="27">
        <v>0.4</v>
      </c>
      <c r="J39" s="27">
        <v>0.4</v>
      </c>
      <c r="K39" s="27">
        <v>0.8</v>
      </c>
      <c r="L39" s="27">
        <v>0.8</v>
      </c>
      <c r="M39" s="27">
        <v>0.8</v>
      </c>
      <c r="N39" s="27">
        <v>0.8</v>
      </c>
      <c r="O39" s="27">
        <v>0.8</v>
      </c>
      <c r="P39" s="27">
        <v>0.5</v>
      </c>
      <c r="Q39" s="68">
        <v>0.5</v>
      </c>
      <c r="R39" s="31">
        <v>1.6</v>
      </c>
      <c r="S39" s="31">
        <v>3.3</v>
      </c>
      <c r="T39" s="52">
        <f t="shared" si="0"/>
        <v>12.999999999999996</v>
      </c>
      <c r="U39" s="32">
        <f t="shared" si="1"/>
        <v>0.51999999999999991</v>
      </c>
      <c r="V39" s="34">
        <f t="shared" si="2"/>
        <v>12.999999999999998</v>
      </c>
      <c r="X39" s="49">
        <v>26</v>
      </c>
      <c r="Y39" s="49">
        <f t="shared" si="3"/>
        <v>2.6</v>
      </c>
      <c r="AA39" s="49">
        <v>5</v>
      </c>
      <c r="AB39" s="49">
        <f t="shared" si="4"/>
        <v>2.916666666666667</v>
      </c>
    </row>
    <row r="40" spans="1:28" ht="15.6" x14ac:dyDescent="0.6">
      <c r="A40" s="29">
        <v>31</v>
      </c>
      <c r="B40" s="69">
        <v>21036</v>
      </c>
      <c r="C40" s="70" t="s">
        <v>79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0.4</v>
      </c>
      <c r="Q40" s="68">
        <v>0.4</v>
      </c>
      <c r="R40" s="31">
        <v>1.2</v>
      </c>
      <c r="S40" s="31">
        <v>2</v>
      </c>
      <c r="T40" s="52">
        <f t="shared" si="0"/>
        <v>4</v>
      </c>
      <c r="U40" s="32">
        <f t="shared" si="1"/>
        <v>0.16</v>
      </c>
      <c r="V40" s="34">
        <f t="shared" si="2"/>
        <v>4</v>
      </c>
      <c r="X40" s="50">
        <v>24</v>
      </c>
      <c r="Y40">
        <f t="shared" si="3"/>
        <v>2.4</v>
      </c>
      <c r="AA40" s="49">
        <v>7.5</v>
      </c>
      <c r="AB40" s="49">
        <f t="shared" si="4"/>
        <v>4.375</v>
      </c>
    </row>
    <row r="41" spans="1:28" ht="15.6" x14ac:dyDescent="0.6">
      <c r="A41" s="29">
        <v>32</v>
      </c>
      <c r="B41" s="56">
        <v>21037</v>
      </c>
      <c r="C41" s="18" t="s">
        <v>80</v>
      </c>
      <c r="D41" s="27">
        <v>0.7</v>
      </c>
      <c r="E41" s="27">
        <v>0.5</v>
      </c>
      <c r="F41" s="27">
        <v>0</v>
      </c>
      <c r="G41" s="27">
        <v>0.8</v>
      </c>
      <c r="H41" s="27">
        <v>0.8</v>
      </c>
      <c r="I41" s="27">
        <v>0.4</v>
      </c>
      <c r="J41" s="27">
        <v>0.8</v>
      </c>
      <c r="K41" s="27">
        <v>0.8</v>
      </c>
      <c r="L41" s="27">
        <v>0.4</v>
      </c>
      <c r="M41" s="27">
        <v>0</v>
      </c>
      <c r="N41" s="27">
        <v>0</v>
      </c>
      <c r="O41" s="27">
        <v>0.6</v>
      </c>
      <c r="P41" s="27">
        <v>0.4</v>
      </c>
      <c r="Q41" s="68">
        <v>0.4</v>
      </c>
      <c r="R41" s="31">
        <v>1.2</v>
      </c>
      <c r="S41" s="31">
        <v>2.8000000000000003</v>
      </c>
      <c r="T41" s="52">
        <f t="shared" si="0"/>
        <v>10.600000000000001</v>
      </c>
      <c r="U41" s="32">
        <f t="shared" ref="U41:U47" si="5">T41/$T$9</f>
        <v>0.42400000000000004</v>
      </c>
      <c r="V41" s="34">
        <f t="shared" ref="V41:V47" si="6">25*U41</f>
        <v>10.600000000000001</v>
      </c>
      <c r="X41" s="50">
        <v>25</v>
      </c>
      <c r="Y41">
        <f t="shared" ref="Y41:Y47" si="7">X41/$X$9*4</f>
        <v>2.5</v>
      </c>
    </row>
    <row r="42" spans="1:28" ht="15.6" x14ac:dyDescent="0.6">
      <c r="A42" s="29">
        <v>33</v>
      </c>
      <c r="B42" s="56">
        <v>21040</v>
      </c>
      <c r="C42" s="18" t="s">
        <v>81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68">
        <v>0</v>
      </c>
      <c r="R42" s="31">
        <v>0</v>
      </c>
      <c r="S42" s="31">
        <v>0</v>
      </c>
      <c r="T42" s="52">
        <f t="shared" si="0"/>
        <v>0</v>
      </c>
      <c r="U42" s="32">
        <f t="shared" si="5"/>
        <v>0</v>
      </c>
      <c r="V42" s="34">
        <f t="shared" si="6"/>
        <v>0</v>
      </c>
      <c r="X42" s="50">
        <v>26</v>
      </c>
      <c r="Y42">
        <f t="shared" si="7"/>
        <v>2.6</v>
      </c>
    </row>
    <row r="43" spans="1:28" ht="15.6" x14ac:dyDescent="0.6">
      <c r="A43" s="29">
        <v>34</v>
      </c>
      <c r="B43" s="69">
        <v>21041</v>
      </c>
      <c r="C43" s="70" t="s">
        <v>82</v>
      </c>
      <c r="D43" s="27">
        <v>0.7</v>
      </c>
      <c r="E43" s="27">
        <v>0.6</v>
      </c>
      <c r="F43" s="27">
        <v>0.9</v>
      </c>
      <c r="G43" s="27">
        <v>0.8</v>
      </c>
      <c r="H43" s="27">
        <v>0.7</v>
      </c>
      <c r="I43" s="27">
        <v>0.5</v>
      </c>
      <c r="J43" s="27">
        <v>0.7</v>
      </c>
      <c r="K43" s="27">
        <v>0.7</v>
      </c>
      <c r="L43" s="27">
        <v>0.8</v>
      </c>
      <c r="M43" s="27">
        <v>0.8</v>
      </c>
      <c r="N43" s="27">
        <v>0</v>
      </c>
      <c r="O43" s="27">
        <v>0.8</v>
      </c>
      <c r="P43" s="27">
        <v>0.7</v>
      </c>
      <c r="Q43" s="68">
        <v>0.7</v>
      </c>
      <c r="R43" s="31">
        <v>2</v>
      </c>
      <c r="S43" s="31">
        <v>2.4</v>
      </c>
      <c r="T43" s="52">
        <f t="shared" si="0"/>
        <v>13.799999999999999</v>
      </c>
      <c r="U43" s="32">
        <f t="shared" si="5"/>
        <v>0.55199999999999994</v>
      </c>
      <c r="V43" s="34">
        <f t="shared" si="6"/>
        <v>13.799999999999999</v>
      </c>
      <c r="X43" s="50">
        <v>27</v>
      </c>
      <c r="Y43">
        <f t="shared" si="7"/>
        <v>2.7</v>
      </c>
    </row>
    <row r="44" spans="1:28" ht="15.6" x14ac:dyDescent="0.6">
      <c r="A44" s="29">
        <v>35</v>
      </c>
      <c r="B44" s="56">
        <v>21042</v>
      </c>
      <c r="C44" s="18" t="s">
        <v>83</v>
      </c>
      <c r="D44" s="66">
        <f>'[1]Lab 1'!G44</f>
        <v>0.35</v>
      </c>
      <c r="E44" s="73">
        <f>'[1]Lab 2'!G44</f>
        <v>0.25</v>
      </c>
      <c r="F44" s="73">
        <f>'[1]Lab 3'!G44</f>
        <v>0</v>
      </c>
      <c r="G44" s="73">
        <f>'[1]Lab 4'!G44</f>
        <v>0.4</v>
      </c>
      <c r="H44" s="73">
        <f>'[1]Lab 5'!G44</f>
        <v>0.4</v>
      </c>
      <c r="I44" s="73">
        <f>'[1]Lab 6'!G44</f>
        <v>0.2</v>
      </c>
      <c r="J44" s="73">
        <f>'[1]Lab 7'!G44</f>
        <v>0.4</v>
      </c>
      <c r="K44" s="73">
        <f>'[1]Lab 8'!F44</f>
        <v>0.2</v>
      </c>
      <c r="L44" s="73">
        <f>'[1]Lab 9'!F44</f>
        <v>0.1</v>
      </c>
      <c r="M44" s="67">
        <f>'[1]Lab 10'!F44</f>
        <v>0</v>
      </c>
      <c r="N44" s="67">
        <f>'[1]Lab 11'!F44</f>
        <v>0</v>
      </c>
      <c r="O44" s="67">
        <f>'[1]Lab 12'!F44</f>
        <v>0.15</v>
      </c>
      <c r="P44" s="67">
        <f>'[1]Lab 13 OEL1'!F44</f>
        <v>0.1</v>
      </c>
      <c r="Q44" s="74">
        <f>'[1]Lab 14 OEL2'!F44</f>
        <v>0.1</v>
      </c>
      <c r="R44" s="31">
        <v>1.6</v>
      </c>
      <c r="S44" s="31">
        <v>4</v>
      </c>
      <c r="T44" s="52">
        <f t="shared" si="0"/>
        <v>8.25</v>
      </c>
      <c r="U44" s="32">
        <f t="shared" si="5"/>
        <v>0.33</v>
      </c>
      <c r="V44" s="34">
        <f t="shared" si="6"/>
        <v>8.25</v>
      </c>
      <c r="X44" s="50">
        <v>28</v>
      </c>
      <c r="Y44">
        <f t="shared" si="7"/>
        <v>2.8</v>
      </c>
    </row>
    <row r="45" spans="1:28" ht="15.6" x14ac:dyDescent="0.6">
      <c r="A45" s="29">
        <v>36</v>
      </c>
      <c r="B45" s="56">
        <v>21128</v>
      </c>
      <c r="C45" s="18" t="s">
        <v>84</v>
      </c>
      <c r="D45" s="27">
        <v>0.7</v>
      </c>
      <c r="E45" s="27">
        <v>0.7</v>
      </c>
      <c r="F45" s="27">
        <v>0.8</v>
      </c>
      <c r="G45" s="27">
        <v>0.9</v>
      </c>
      <c r="H45" s="27">
        <v>0.9</v>
      </c>
      <c r="I45" s="27">
        <v>0.7</v>
      </c>
      <c r="J45" s="27">
        <v>0.9</v>
      </c>
      <c r="K45" s="27">
        <v>0.9</v>
      </c>
      <c r="L45" s="27">
        <v>0.6</v>
      </c>
      <c r="M45" s="27">
        <v>0.8</v>
      </c>
      <c r="N45" s="27">
        <v>0</v>
      </c>
      <c r="O45" s="27">
        <v>0.7</v>
      </c>
      <c r="P45" s="27">
        <v>0.5</v>
      </c>
      <c r="Q45" s="68">
        <v>0.5</v>
      </c>
      <c r="R45" s="31">
        <v>1.6</v>
      </c>
      <c r="S45" s="31">
        <v>3.5</v>
      </c>
      <c r="T45" s="52">
        <f t="shared" si="0"/>
        <v>14.7</v>
      </c>
      <c r="U45" s="32">
        <f t="shared" si="5"/>
        <v>0.58799999999999997</v>
      </c>
      <c r="V45" s="34">
        <f t="shared" si="6"/>
        <v>14.7</v>
      </c>
      <c r="X45" s="50">
        <v>29</v>
      </c>
      <c r="Y45">
        <f t="shared" si="7"/>
        <v>2.9</v>
      </c>
    </row>
    <row r="46" spans="1:28" ht="15.6" x14ac:dyDescent="0.6">
      <c r="A46" s="29">
        <v>37</v>
      </c>
      <c r="B46" s="69">
        <v>20138</v>
      </c>
      <c r="C46" s="71" t="s">
        <v>49</v>
      </c>
      <c r="D46" s="27">
        <v>0.7</v>
      </c>
      <c r="E46" s="27">
        <v>0.9</v>
      </c>
      <c r="F46" s="27">
        <v>0.7</v>
      </c>
      <c r="G46" s="27">
        <v>0.8</v>
      </c>
      <c r="H46" s="27">
        <v>1</v>
      </c>
      <c r="I46" s="27">
        <v>0.4</v>
      </c>
      <c r="J46" s="27">
        <v>0.8</v>
      </c>
      <c r="K46" s="27">
        <v>0.8</v>
      </c>
      <c r="L46" s="27">
        <v>0</v>
      </c>
      <c r="M46" s="27">
        <v>0.7</v>
      </c>
      <c r="N46" s="27">
        <v>0</v>
      </c>
      <c r="O46" s="27">
        <v>0.8</v>
      </c>
      <c r="P46" s="27">
        <v>0.7</v>
      </c>
      <c r="Q46" s="68">
        <v>0.7</v>
      </c>
      <c r="R46" s="31">
        <v>2</v>
      </c>
      <c r="S46" s="31">
        <v>2.0999999999999996</v>
      </c>
      <c r="T46" s="52">
        <f>SUM(D46:S46)</f>
        <v>13.099999999999998</v>
      </c>
      <c r="U46" s="32">
        <f t="shared" si="5"/>
        <v>0.52399999999999991</v>
      </c>
      <c r="V46" s="34">
        <f t="shared" si="6"/>
        <v>13.099999999999998</v>
      </c>
      <c r="X46" s="50">
        <v>30</v>
      </c>
      <c r="Y46">
        <f t="shared" si="7"/>
        <v>3</v>
      </c>
    </row>
    <row r="47" spans="1:28" ht="15.6" x14ac:dyDescent="0.6">
      <c r="A47" s="29">
        <v>38</v>
      </c>
      <c r="B47" s="17"/>
      <c r="C47" s="1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68"/>
      <c r="R47" s="31"/>
      <c r="S47" s="31"/>
      <c r="T47" s="52">
        <f t="shared" si="0"/>
        <v>0</v>
      </c>
      <c r="U47" s="32">
        <f t="shared" si="5"/>
        <v>0</v>
      </c>
      <c r="V47" s="34">
        <f t="shared" si="6"/>
        <v>0</v>
      </c>
      <c r="X47" s="50">
        <v>31</v>
      </c>
      <c r="Y47">
        <f t="shared" si="7"/>
        <v>3.1</v>
      </c>
    </row>
  </sheetData>
  <mergeCells count="25">
    <mergeCell ref="X7:AB7"/>
    <mergeCell ref="E7:E8"/>
    <mergeCell ref="AA8:AB8"/>
    <mergeCell ref="A6:C6"/>
    <mergeCell ref="A7:A9"/>
    <mergeCell ref="B7:B9"/>
    <mergeCell ref="C7:C9"/>
    <mergeCell ref="D7:D8"/>
    <mergeCell ref="F7:F8"/>
    <mergeCell ref="H7:H8"/>
    <mergeCell ref="I7:I8"/>
    <mergeCell ref="J7:J8"/>
    <mergeCell ref="T7:T8"/>
    <mergeCell ref="G7:G8"/>
    <mergeCell ref="K7:K8"/>
    <mergeCell ref="U7:U9"/>
    <mergeCell ref="V7:V9"/>
    <mergeCell ref="R7:R8"/>
    <mergeCell ref="O7:O8"/>
    <mergeCell ref="S7:S8"/>
    <mergeCell ref="L7:L8"/>
    <mergeCell ref="M7:M8"/>
    <mergeCell ref="N7:N8"/>
    <mergeCell ref="P7:P8"/>
    <mergeCell ref="Q7:Q8"/>
  </mergeCells>
  <phoneticPr fontId="19" type="noConversion"/>
  <conditionalFormatting sqref="D44:Q44">
    <cfRule type="cellIs" dxfId="2" priority="1" operator="greaterThan">
      <formula>-1</formula>
    </cfRule>
  </conditionalFormatting>
  <conditionalFormatting sqref="K10:Q23">
    <cfRule type="cellIs" dxfId="1" priority="3" operator="greaterThan">
      <formula>-1</formula>
    </cfRule>
  </conditionalFormatting>
  <conditionalFormatting sqref="R10:S47">
    <cfRule type="cellIs" dxfId="0" priority="6" operator="greaterThan">
      <formula>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Complete Result</vt:lpstr>
      <vt:lpstr>Quiz &amp; A</vt:lpstr>
      <vt:lpstr>LAB Evaluation</vt:lpstr>
      <vt:lpstr>'Complete Result'!Print_Area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Shah</dc:creator>
  <cp:lastModifiedBy>Hasan Shah</cp:lastModifiedBy>
  <cp:lastPrinted>2023-01-31T09:33:31Z</cp:lastPrinted>
  <dcterms:created xsi:type="dcterms:W3CDTF">2022-11-29T16:21:18Z</dcterms:created>
  <dcterms:modified xsi:type="dcterms:W3CDTF">2024-04-23T07:20:20Z</dcterms:modified>
</cp:coreProperties>
</file>