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ma\OneDrive\Desktop\Project2\"/>
    </mc:Choice>
  </mc:AlternateContent>
  <xr:revisionPtr revIDLastSave="0" documentId="13_ncr:1_{5CC33EE1-DA4D-42B4-A3FE-5671975D1251}" xr6:coauthVersionLast="47" xr6:coauthVersionMax="47" xr10:uidLastSave="{00000000-0000-0000-0000-000000000000}"/>
  <bookViews>
    <workbookView xWindow="-110" yWindow="-110" windowWidth="19420" windowHeight="10560" activeTab="1" xr2:uid="{A803585C-94CA-45CF-B796-A22079522B66}"/>
  </bookViews>
  <sheets>
    <sheet name="projectdata-nyse" sheetId="1" r:id="rId1"/>
    <sheet name="Summary Statistics" sheetId="2" r:id="rId2"/>
    <sheet name="P&amp;L Statement " sheetId="3" r:id="rId3"/>
    <sheet name="Forcasting Model" sheetId="6" r:id="rId4"/>
    <sheet name="Sheet4" sheetId="5" r:id="rId5"/>
  </sheets>
  <definedNames>
    <definedName name="_xlnm._FilterDatabase" localSheetId="0" hidden="1">'projectdata-nyse'!$A$1:$Q$1711</definedName>
    <definedName name="_xlchart.v1.0" hidden="1">'Summary Statistics'!$A$5</definedName>
    <definedName name="_xlchart.v1.1" hidden="1">'Summary Statistics'!$A$6:$A$31</definedName>
    <definedName name="_xlchart.v1.2" hidden="1">'Summary Statistics'!$B$5</definedName>
    <definedName name="_xlchart.v1.3" hidden="1">'Summary Statistics'!$B$6:$B$31</definedName>
    <definedName name="_xlchart.v1.4" hidden="1">'Summary Statistics'!$C$5</definedName>
    <definedName name="_xlchart.v1.5" hidden="1">'Summary Statistics'!$C$6:$C$31</definedName>
    <definedName name="_xlchart.v1.6" hidden="1">'Summary Statistics'!$D$5</definedName>
    <definedName name="_xlchart.v1.7" hidden="1">'Summary Statistics'!$D$6:$D$31</definedName>
    <definedName name="Case">Sheet4!$C$3:$C$5</definedName>
    <definedName name="COGS">'projectdata-nyse'!$F$2:$F$1711</definedName>
    <definedName name="GICS_Sector">'projectdata-nyse'!$J$2:$J$1711</definedName>
    <definedName name="GICS_sub">'projectdata-nyse'!$K$2:$K$1711</definedName>
    <definedName name="Gross_Margin">'projectdata-nyse'!$N$2:$N$1711</definedName>
    <definedName name="Operating_Margin">'projectdata-nyse'!$Q$2:$Q$1711</definedName>
    <definedName name="Other_Operating_Items">'projectdata-nyse'!$I$2:$I$1711</definedName>
    <definedName name="Period_Ending">'projectdata-nyse'!$D$2:$D$1711</definedName>
    <definedName name="RD_Expense">'projectdata-nyse'!$H$2:$H$1711</definedName>
    <definedName name="SGA">'projectdata-nyse'!$G$2:$G$1711</definedName>
    <definedName name="Ticker_Symbol">'projectdata-nyse'!$B$2:$B$1711</definedName>
    <definedName name="TickerSymbol">Sheet4!$A$3:$A$1712</definedName>
    <definedName name="Total_Revenue">'projectdata-nyse'!$E$2:$E$1711</definedName>
    <definedName name="Years">'projectdata-nyse'!$C$2:$C$1711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" l="1"/>
  <c r="G10" i="2"/>
  <c r="H10" i="2"/>
  <c r="I10" i="2"/>
  <c r="H17" i="2"/>
  <c r="H16" i="2"/>
  <c r="H13" i="2"/>
  <c r="H12" i="2"/>
  <c r="G17" i="2"/>
  <c r="G16" i="2"/>
  <c r="G13" i="2"/>
  <c r="G12" i="2"/>
  <c r="H11" i="2"/>
  <c r="G11" i="2"/>
  <c r="I11" i="2"/>
  <c r="H9" i="2"/>
  <c r="G9" i="2"/>
  <c r="I9" i="2"/>
  <c r="H8" i="2"/>
  <c r="G8" i="2"/>
  <c r="H7" i="2"/>
  <c r="G7" i="2"/>
  <c r="O2" i="1" a="1"/>
  <c r="P55" i="1" s="1"/>
  <c r="Q55" i="1" s="1"/>
  <c r="D7" i="6" a="1"/>
  <c r="D7" i="6" s="1"/>
  <c r="N2" i="1" a="1"/>
  <c r="N2" i="1" s="1"/>
  <c r="D22" i="6" s="1" a="1"/>
  <c r="D22" i="6" s="1"/>
  <c r="H14" i="2" l="1"/>
  <c r="G14" i="2"/>
  <c r="H15" i="2"/>
  <c r="G15" i="2"/>
  <c r="I14" i="2"/>
  <c r="F22" i="6" a="1"/>
  <c r="F22" i="6" s="1"/>
  <c r="P1700" i="1"/>
  <c r="Q1700" i="1" s="1"/>
  <c r="P1684" i="1"/>
  <c r="Q1684" i="1" s="1"/>
  <c r="P1668" i="1"/>
  <c r="Q1668" i="1" s="1"/>
  <c r="P1652" i="1"/>
  <c r="Q1652" i="1" s="1"/>
  <c r="P1636" i="1"/>
  <c r="Q1636" i="1" s="1"/>
  <c r="P1620" i="1"/>
  <c r="Q1620" i="1" s="1"/>
  <c r="P1604" i="1"/>
  <c r="Q1604" i="1" s="1"/>
  <c r="P1588" i="1"/>
  <c r="Q1588" i="1" s="1"/>
  <c r="P1572" i="1"/>
  <c r="Q1572" i="1" s="1"/>
  <c r="P1556" i="1"/>
  <c r="Q1556" i="1" s="1"/>
  <c r="P1540" i="1"/>
  <c r="Q1540" i="1" s="1"/>
  <c r="P1524" i="1"/>
  <c r="Q1524" i="1" s="1"/>
  <c r="P1508" i="1"/>
  <c r="Q1508" i="1" s="1"/>
  <c r="P1492" i="1"/>
  <c r="Q1492" i="1" s="1"/>
  <c r="P1476" i="1"/>
  <c r="Q1476" i="1" s="1"/>
  <c r="P1460" i="1"/>
  <c r="Q1460" i="1" s="1"/>
  <c r="P1444" i="1"/>
  <c r="Q1444" i="1" s="1"/>
  <c r="P1428" i="1"/>
  <c r="Q1428" i="1" s="1"/>
  <c r="P1412" i="1"/>
  <c r="Q1412" i="1" s="1"/>
  <c r="P1396" i="1"/>
  <c r="Q1396" i="1" s="1"/>
  <c r="P1380" i="1"/>
  <c r="Q1380" i="1" s="1"/>
  <c r="P1364" i="1"/>
  <c r="Q1364" i="1" s="1"/>
  <c r="P1348" i="1"/>
  <c r="Q1348" i="1" s="1"/>
  <c r="P1332" i="1"/>
  <c r="Q1332" i="1" s="1"/>
  <c r="P1316" i="1"/>
  <c r="Q1316" i="1" s="1"/>
  <c r="P1290" i="1"/>
  <c r="Q1290" i="1" s="1"/>
  <c r="P1258" i="1"/>
  <c r="Q1258" i="1" s="1"/>
  <c r="P1226" i="1"/>
  <c r="Q1226" i="1" s="1"/>
  <c r="P1194" i="1"/>
  <c r="Q1194" i="1" s="1"/>
  <c r="P1162" i="1"/>
  <c r="Q1162" i="1" s="1"/>
  <c r="P1130" i="1"/>
  <c r="Q1130" i="1" s="1"/>
  <c r="P1098" i="1"/>
  <c r="Q1098" i="1" s="1"/>
  <c r="P1066" i="1"/>
  <c r="Q1066" i="1" s="1"/>
  <c r="P1034" i="1"/>
  <c r="Q1034" i="1" s="1"/>
  <c r="P1002" i="1"/>
  <c r="Q1002" i="1" s="1"/>
  <c r="P970" i="1"/>
  <c r="Q970" i="1" s="1"/>
  <c r="P938" i="1"/>
  <c r="Q938" i="1" s="1"/>
  <c r="P906" i="1"/>
  <c r="Q906" i="1" s="1"/>
  <c r="P874" i="1"/>
  <c r="Q874" i="1" s="1"/>
  <c r="P842" i="1"/>
  <c r="Q842" i="1" s="1"/>
  <c r="P810" i="1"/>
  <c r="Q810" i="1" s="1"/>
  <c r="P778" i="1"/>
  <c r="Q778" i="1" s="1"/>
  <c r="P746" i="1"/>
  <c r="Q746" i="1" s="1"/>
  <c r="P714" i="1"/>
  <c r="Q714" i="1" s="1"/>
  <c r="P682" i="1"/>
  <c r="Q682" i="1" s="1"/>
  <c r="P650" i="1"/>
  <c r="Q650" i="1" s="1"/>
  <c r="P618" i="1"/>
  <c r="Q618" i="1" s="1"/>
  <c r="P586" i="1"/>
  <c r="Q586" i="1" s="1"/>
  <c r="P554" i="1"/>
  <c r="Q554" i="1" s="1"/>
  <c r="P522" i="1"/>
  <c r="Q522" i="1" s="1"/>
  <c r="P490" i="1"/>
  <c r="Q490" i="1" s="1"/>
  <c r="P458" i="1"/>
  <c r="Q458" i="1" s="1"/>
  <c r="P426" i="1"/>
  <c r="Q426" i="1" s="1"/>
  <c r="P394" i="1"/>
  <c r="Q394" i="1" s="1"/>
  <c r="P362" i="1"/>
  <c r="Q362" i="1" s="1"/>
  <c r="P330" i="1"/>
  <c r="Q330" i="1" s="1"/>
  <c r="P298" i="1"/>
  <c r="Q298" i="1" s="1"/>
  <c r="P266" i="1"/>
  <c r="Q266" i="1" s="1"/>
  <c r="P234" i="1"/>
  <c r="Q234" i="1" s="1"/>
  <c r="P202" i="1"/>
  <c r="Q202" i="1" s="1"/>
  <c r="P162" i="1"/>
  <c r="Q162" i="1" s="1"/>
  <c r="P107" i="1"/>
  <c r="Q107" i="1" s="1"/>
  <c r="P1696" i="1"/>
  <c r="Q1696" i="1" s="1"/>
  <c r="P1680" i="1"/>
  <c r="Q1680" i="1" s="1"/>
  <c r="P1664" i="1"/>
  <c r="Q1664" i="1" s="1"/>
  <c r="P1648" i="1"/>
  <c r="Q1648" i="1" s="1"/>
  <c r="P1632" i="1"/>
  <c r="Q1632" i="1" s="1"/>
  <c r="P1616" i="1"/>
  <c r="Q1616" i="1" s="1"/>
  <c r="P1600" i="1"/>
  <c r="Q1600" i="1" s="1"/>
  <c r="P1584" i="1"/>
  <c r="Q1584" i="1" s="1"/>
  <c r="P1568" i="1"/>
  <c r="Q1568" i="1" s="1"/>
  <c r="P1552" i="1"/>
  <c r="Q1552" i="1" s="1"/>
  <c r="P1536" i="1"/>
  <c r="Q1536" i="1" s="1"/>
  <c r="P1520" i="1"/>
  <c r="Q1520" i="1" s="1"/>
  <c r="P1504" i="1"/>
  <c r="Q1504" i="1" s="1"/>
  <c r="P1488" i="1"/>
  <c r="Q1488" i="1" s="1"/>
  <c r="P1472" i="1"/>
  <c r="Q1472" i="1" s="1"/>
  <c r="P1456" i="1"/>
  <c r="Q1456" i="1" s="1"/>
  <c r="P1440" i="1"/>
  <c r="Q1440" i="1" s="1"/>
  <c r="P1424" i="1"/>
  <c r="Q1424" i="1" s="1"/>
  <c r="P1408" i="1"/>
  <c r="Q1408" i="1" s="1"/>
  <c r="P1392" i="1"/>
  <c r="Q1392" i="1" s="1"/>
  <c r="P1376" i="1"/>
  <c r="Q1376" i="1" s="1"/>
  <c r="P1360" i="1"/>
  <c r="Q1360" i="1" s="1"/>
  <c r="P1344" i="1"/>
  <c r="Q1344" i="1" s="1"/>
  <c r="P1328" i="1"/>
  <c r="Q1328" i="1" s="1"/>
  <c r="P1312" i="1"/>
  <c r="Q1312" i="1" s="1"/>
  <c r="P1282" i="1"/>
  <c r="Q1282" i="1" s="1"/>
  <c r="P1250" i="1"/>
  <c r="Q1250" i="1" s="1"/>
  <c r="P1218" i="1"/>
  <c r="Q1218" i="1" s="1"/>
  <c r="P1186" i="1"/>
  <c r="Q1186" i="1" s="1"/>
  <c r="P1154" i="1"/>
  <c r="Q1154" i="1" s="1"/>
  <c r="P1122" i="1"/>
  <c r="Q1122" i="1" s="1"/>
  <c r="P1090" i="1"/>
  <c r="Q1090" i="1" s="1"/>
  <c r="P1058" i="1"/>
  <c r="Q1058" i="1" s="1"/>
  <c r="P1026" i="1"/>
  <c r="Q1026" i="1" s="1"/>
  <c r="P994" i="1"/>
  <c r="Q994" i="1" s="1"/>
  <c r="P962" i="1"/>
  <c r="Q962" i="1" s="1"/>
  <c r="P930" i="1"/>
  <c r="Q930" i="1" s="1"/>
  <c r="P898" i="1"/>
  <c r="Q898" i="1" s="1"/>
  <c r="P866" i="1"/>
  <c r="Q866" i="1" s="1"/>
  <c r="P834" i="1"/>
  <c r="Q834" i="1" s="1"/>
  <c r="P802" i="1"/>
  <c r="Q802" i="1" s="1"/>
  <c r="P770" i="1"/>
  <c r="Q770" i="1" s="1"/>
  <c r="P738" i="1"/>
  <c r="Q738" i="1" s="1"/>
  <c r="P706" i="1"/>
  <c r="Q706" i="1" s="1"/>
  <c r="P674" i="1"/>
  <c r="Q674" i="1" s="1"/>
  <c r="P642" i="1"/>
  <c r="Q642" i="1" s="1"/>
  <c r="P610" i="1"/>
  <c r="Q610" i="1" s="1"/>
  <c r="P578" i="1"/>
  <c r="Q578" i="1" s="1"/>
  <c r="P546" i="1"/>
  <c r="Q546" i="1" s="1"/>
  <c r="P514" i="1"/>
  <c r="Q514" i="1" s="1"/>
  <c r="P482" i="1"/>
  <c r="Q482" i="1" s="1"/>
  <c r="P450" i="1"/>
  <c r="Q450" i="1" s="1"/>
  <c r="P418" i="1"/>
  <c r="Q418" i="1" s="1"/>
  <c r="P386" i="1"/>
  <c r="Q386" i="1" s="1"/>
  <c r="P354" i="1"/>
  <c r="Q354" i="1" s="1"/>
  <c r="P322" i="1"/>
  <c r="Q322" i="1" s="1"/>
  <c r="P290" i="1"/>
  <c r="Q290" i="1" s="1"/>
  <c r="P258" i="1"/>
  <c r="Q258" i="1" s="1"/>
  <c r="P226" i="1"/>
  <c r="Q226" i="1" s="1"/>
  <c r="P194" i="1"/>
  <c r="Q194" i="1" s="1"/>
  <c r="P151" i="1"/>
  <c r="Q151" i="1" s="1"/>
  <c r="P91" i="1"/>
  <c r="Q91" i="1" s="1"/>
  <c r="P1708" i="1"/>
  <c r="Q1708" i="1" s="1"/>
  <c r="P1692" i="1"/>
  <c r="Q1692" i="1" s="1"/>
  <c r="P1676" i="1"/>
  <c r="Q1676" i="1" s="1"/>
  <c r="P1660" i="1"/>
  <c r="Q1660" i="1" s="1"/>
  <c r="P1644" i="1"/>
  <c r="Q1644" i="1" s="1"/>
  <c r="P1628" i="1"/>
  <c r="Q1628" i="1" s="1"/>
  <c r="P1612" i="1"/>
  <c r="Q1612" i="1" s="1"/>
  <c r="P1596" i="1"/>
  <c r="Q1596" i="1" s="1"/>
  <c r="P1580" i="1"/>
  <c r="Q1580" i="1" s="1"/>
  <c r="P1564" i="1"/>
  <c r="Q1564" i="1" s="1"/>
  <c r="P1548" i="1"/>
  <c r="Q1548" i="1" s="1"/>
  <c r="P1532" i="1"/>
  <c r="Q1532" i="1" s="1"/>
  <c r="P1516" i="1"/>
  <c r="Q1516" i="1" s="1"/>
  <c r="P1500" i="1"/>
  <c r="Q1500" i="1" s="1"/>
  <c r="P1484" i="1"/>
  <c r="Q1484" i="1" s="1"/>
  <c r="P1468" i="1"/>
  <c r="Q1468" i="1" s="1"/>
  <c r="P1452" i="1"/>
  <c r="Q1452" i="1" s="1"/>
  <c r="P1436" i="1"/>
  <c r="Q1436" i="1" s="1"/>
  <c r="P1420" i="1"/>
  <c r="Q1420" i="1" s="1"/>
  <c r="P1404" i="1"/>
  <c r="Q1404" i="1" s="1"/>
  <c r="P1388" i="1"/>
  <c r="Q1388" i="1" s="1"/>
  <c r="P1372" i="1"/>
  <c r="Q1372" i="1" s="1"/>
  <c r="P1356" i="1"/>
  <c r="Q1356" i="1" s="1"/>
  <c r="P1340" i="1"/>
  <c r="Q1340" i="1" s="1"/>
  <c r="P1324" i="1"/>
  <c r="Q1324" i="1" s="1"/>
  <c r="P1306" i="1"/>
  <c r="Q1306" i="1" s="1"/>
  <c r="P1274" i="1"/>
  <c r="Q1274" i="1" s="1"/>
  <c r="P1242" i="1"/>
  <c r="Q1242" i="1" s="1"/>
  <c r="P1210" i="1"/>
  <c r="Q1210" i="1" s="1"/>
  <c r="P1178" i="1"/>
  <c r="Q1178" i="1" s="1"/>
  <c r="P1146" i="1"/>
  <c r="Q1146" i="1" s="1"/>
  <c r="P1114" i="1"/>
  <c r="Q1114" i="1" s="1"/>
  <c r="P1082" i="1"/>
  <c r="Q1082" i="1" s="1"/>
  <c r="P1050" i="1"/>
  <c r="Q1050" i="1" s="1"/>
  <c r="P1018" i="1"/>
  <c r="Q1018" i="1" s="1"/>
  <c r="P986" i="1"/>
  <c r="Q986" i="1" s="1"/>
  <c r="P954" i="1"/>
  <c r="Q954" i="1" s="1"/>
  <c r="P922" i="1"/>
  <c r="Q922" i="1" s="1"/>
  <c r="P890" i="1"/>
  <c r="Q890" i="1" s="1"/>
  <c r="P858" i="1"/>
  <c r="Q858" i="1" s="1"/>
  <c r="P826" i="1"/>
  <c r="Q826" i="1" s="1"/>
  <c r="P794" i="1"/>
  <c r="Q794" i="1" s="1"/>
  <c r="P762" i="1"/>
  <c r="Q762" i="1" s="1"/>
  <c r="P730" i="1"/>
  <c r="Q730" i="1" s="1"/>
  <c r="P698" i="1"/>
  <c r="Q698" i="1" s="1"/>
  <c r="P666" i="1"/>
  <c r="Q666" i="1" s="1"/>
  <c r="P634" i="1"/>
  <c r="Q634" i="1" s="1"/>
  <c r="P602" i="1"/>
  <c r="Q602" i="1" s="1"/>
  <c r="P570" i="1"/>
  <c r="Q570" i="1" s="1"/>
  <c r="P538" i="1"/>
  <c r="Q538" i="1" s="1"/>
  <c r="P506" i="1"/>
  <c r="Q506" i="1" s="1"/>
  <c r="P474" i="1"/>
  <c r="Q474" i="1" s="1"/>
  <c r="P442" i="1"/>
  <c r="Q442" i="1" s="1"/>
  <c r="P410" i="1"/>
  <c r="Q410" i="1" s="1"/>
  <c r="P378" i="1"/>
  <c r="Q378" i="1" s="1"/>
  <c r="P346" i="1"/>
  <c r="Q346" i="1" s="1"/>
  <c r="P314" i="1"/>
  <c r="Q314" i="1" s="1"/>
  <c r="P282" i="1"/>
  <c r="Q282" i="1" s="1"/>
  <c r="P250" i="1"/>
  <c r="Q250" i="1" s="1"/>
  <c r="P218" i="1"/>
  <c r="Q218" i="1" s="1"/>
  <c r="P183" i="1"/>
  <c r="Q183" i="1" s="1"/>
  <c r="P139" i="1"/>
  <c r="Q139" i="1" s="1"/>
  <c r="P75" i="1"/>
  <c r="Q75" i="1" s="1"/>
  <c r="E22" i="6" a="1"/>
  <c r="E22" i="6" s="1"/>
  <c r="P1704" i="1"/>
  <c r="Q1704" i="1" s="1"/>
  <c r="P1688" i="1"/>
  <c r="Q1688" i="1" s="1"/>
  <c r="P1672" i="1"/>
  <c r="Q1672" i="1" s="1"/>
  <c r="P1656" i="1"/>
  <c r="Q1656" i="1" s="1"/>
  <c r="P1640" i="1"/>
  <c r="Q1640" i="1" s="1"/>
  <c r="P1624" i="1"/>
  <c r="Q1624" i="1" s="1"/>
  <c r="P1608" i="1"/>
  <c r="Q1608" i="1" s="1"/>
  <c r="P1592" i="1"/>
  <c r="Q1592" i="1" s="1"/>
  <c r="P1576" i="1"/>
  <c r="Q1576" i="1" s="1"/>
  <c r="P1560" i="1"/>
  <c r="Q1560" i="1" s="1"/>
  <c r="P1544" i="1"/>
  <c r="Q1544" i="1" s="1"/>
  <c r="P1528" i="1"/>
  <c r="Q1528" i="1" s="1"/>
  <c r="P1512" i="1"/>
  <c r="Q1512" i="1" s="1"/>
  <c r="P1496" i="1"/>
  <c r="Q1496" i="1" s="1"/>
  <c r="P1480" i="1"/>
  <c r="Q1480" i="1" s="1"/>
  <c r="P1464" i="1"/>
  <c r="Q1464" i="1" s="1"/>
  <c r="P1448" i="1"/>
  <c r="Q1448" i="1" s="1"/>
  <c r="P1432" i="1"/>
  <c r="Q1432" i="1" s="1"/>
  <c r="P1416" i="1"/>
  <c r="Q1416" i="1" s="1"/>
  <c r="P1400" i="1"/>
  <c r="Q1400" i="1" s="1"/>
  <c r="P1384" i="1"/>
  <c r="Q1384" i="1" s="1"/>
  <c r="P1368" i="1"/>
  <c r="Q1368" i="1" s="1"/>
  <c r="P1352" i="1"/>
  <c r="Q1352" i="1" s="1"/>
  <c r="P1336" i="1"/>
  <c r="Q1336" i="1" s="1"/>
  <c r="P1320" i="1"/>
  <c r="Q1320" i="1" s="1"/>
  <c r="P1298" i="1"/>
  <c r="Q1298" i="1" s="1"/>
  <c r="P1266" i="1"/>
  <c r="Q1266" i="1" s="1"/>
  <c r="P1234" i="1"/>
  <c r="Q1234" i="1" s="1"/>
  <c r="P1202" i="1"/>
  <c r="Q1202" i="1" s="1"/>
  <c r="P1170" i="1"/>
  <c r="Q1170" i="1" s="1"/>
  <c r="P1138" i="1"/>
  <c r="Q1138" i="1" s="1"/>
  <c r="P1106" i="1"/>
  <c r="Q1106" i="1" s="1"/>
  <c r="P1074" i="1"/>
  <c r="Q1074" i="1" s="1"/>
  <c r="P1042" i="1"/>
  <c r="Q1042" i="1" s="1"/>
  <c r="P1010" i="1"/>
  <c r="Q1010" i="1" s="1"/>
  <c r="P978" i="1"/>
  <c r="Q978" i="1" s="1"/>
  <c r="P946" i="1"/>
  <c r="Q946" i="1" s="1"/>
  <c r="P914" i="1"/>
  <c r="Q914" i="1" s="1"/>
  <c r="P882" i="1"/>
  <c r="Q882" i="1" s="1"/>
  <c r="P850" i="1"/>
  <c r="Q850" i="1" s="1"/>
  <c r="P818" i="1"/>
  <c r="Q818" i="1" s="1"/>
  <c r="P786" i="1"/>
  <c r="Q786" i="1" s="1"/>
  <c r="P754" i="1"/>
  <c r="Q754" i="1" s="1"/>
  <c r="P722" i="1"/>
  <c r="Q722" i="1" s="1"/>
  <c r="P690" i="1"/>
  <c r="Q690" i="1" s="1"/>
  <c r="P658" i="1"/>
  <c r="Q658" i="1" s="1"/>
  <c r="P626" i="1"/>
  <c r="Q626" i="1" s="1"/>
  <c r="P594" i="1"/>
  <c r="Q594" i="1" s="1"/>
  <c r="P562" i="1"/>
  <c r="Q562" i="1" s="1"/>
  <c r="P530" i="1"/>
  <c r="Q530" i="1" s="1"/>
  <c r="P498" i="1"/>
  <c r="Q498" i="1" s="1"/>
  <c r="P466" i="1"/>
  <c r="Q466" i="1" s="1"/>
  <c r="P434" i="1"/>
  <c r="Q434" i="1" s="1"/>
  <c r="P402" i="1"/>
  <c r="Q402" i="1" s="1"/>
  <c r="P370" i="1"/>
  <c r="Q370" i="1" s="1"/>
  <c r="P338" i="1"/>
  <c r="Q338" i="1" s="1"/>
  <c r="P306" i="1"/>
  <c r="Q306" i="1" s="1"/>
  <c r="P274" i="1"/>
  <c r="Q274" i="1" s="1"/>
  <c r="P242" i="1"/>
  <c r="Q242" i="1" s="1"/>
  <c r="P210" i="1"/>
  <c r="Q210" i="1" s="1"/>
  <c r="P173" i="1"/>
  <c r="Q173" i="1" s="1"/>
  <c r="P123" i="1"/>
  <c r="Q123" i="1" s="1"/>
  <c r="P23" i="1"/>
  <c r="Q23" i="1" s="1"/>
  <c r="P1711" i="1"/>
  <c r="Q1711" i="1" s="1"/>
  <c r="P1707" i="1"/>
  <c r="Q1707" i="1" s="1"/>
  <c r="P1703" i="1"/>
  <c r="Q1703" i="1" s="1"/>
  <c r="P1699" i="1"/>
  <c r="Q1699" i="1" s="1"/>
  <c r="P1695" i="1"/>
  <c r="Q1695" i="1" s="1"/>
  <c r="P1691" i="1"/>
  <c r="Q1691" i="1" s="1"/>
  <c r="P1687" i="1"/>
  <c r="Q1687" i="1" s="1"/>
  <c r="P1683" i="1"/>
  <c r="Q1683" i="1" s="1"/>
  <c r="P1679" i="1"/>
  <c r="Q1679" i="1" s="1"/>
  <c r="P1675" i="1"/>
  <c r="Q1675" i="1" s="1"/>
  <c r="P1671" i="1"/>
  <c r="Q1671" i="1" s="1"/>
  <c r="P1667" i="1"/>
  <c r="Q1667" i="1" s="1"/>
  <c r="P1663" i="1"/>
  <c r="Q1663" i="1" s="1"/>
  <c r="P1659" i="1"/>
  <c r="Q1659" i="1" s="1"/>
  <c r="P1655" i="1"/>
  <c r="Q1655" i="1" s="1"/>
  <c r="P1651" i="1"/>
  <c r="Q1651" i="1" s="1"/>
  <c r="P1647" i="1"/>
  <c r="Q1647" i="1" s="1"/>
  <c r="P1643" i="1"/>
  <c r="Q1643" i="1" s="1"/>
  <c r="P1639" i="1"/>
  <c r="Q1639" i="1" s="1"/>
  <c r="P1635" i="1"/>
  <c r="Q1635" i="1" s="1"/>
  <c r="P1631" i="1"/>
  <c r="Q1631" i="1" s="1"/>
  <c r="P1627" i="1"/>
  <c r="Q1627" i="1" s="1"/>
  <c r="P1623" i="1"/>
  <c r="Q1623" i="1" s="1"/>
  <c r="P1619" i="1"/>
  <c r="Q1619" i="1" s="1"/>
  <c r="P1615" i="1"/>
  <c r="Q1615" i="1" s="1"/>
  <c r="P1611" i="1"/>
  <c r="Q1611" i="1" s="1"/>
  <c r="P1607" i="1"/>
  <c r="Q1607" i="1" s="1"/>
  <c r="P1603" i="1"/>
  <c r="Q1603" i="1" s="1"/>
  <c r="P1599" i="1"/>
  <c r="Q1599" i="1" s="1"/>
  <c r="P1595" i="1"/>
  <c r="Q1595" i="1" s="1"/>
  <c r="P1591" i="1"/>
  <c r="Q1591" i="1" s="1"/>
  <c r="P1587" i="1"/>
  <c r="Q1587" i="1" s="1"/>
  <c r="P1583" i="1"/>
  <c r="Q1583" i="1" s="1"/>
  <c r="P1579" i="1"/>
  <c r="Q1579" i="1" s="1"/>
  <c r="P1575" i="1"/>
  <c r="Q1575" i="1" s="1"/>
  <c r="P1571" i="1"/>
  <c r="Q1571" i="1" s="1"/>
  <c r="P1567" i="1"/>
  <c r="Q1567" i="1" s="1"/>
  <c r="P1563" i="1"/>
  <c r="Q1563" i="1" s="1"/>
  <c r="P1559" i="1"/>
  <c r="Q1559" i="1" s="1"/>
  <c r="P1555" i="1"/>
  <c r="Q1555" i="1" s="1"/>
  <c r="P1551" i="1"/>
  <c r="Q1551" i="1" s="1"/>
  <c r="P1547" i="1"/>
  <c r="Q1547" i="1" s="1"/>
  <c r="P1543" i="1"/>
  <c r="Q1543" i="1" s="1"/>
  <c r="P1539" i="1"/>
  <c r="Q1539" i="1" s="1"/>
  <c r="P1535" i="1"/>
  <c r="Q1535" i="1" s="1"/>
  <c r="P1531" i="1"/>
  <c r="Q1531" i="1" s="1"/>
  <c r="P1527" i="1"/>
  <c r="Q1527" i="1" s="1"/>
  <c r="P1523" i="1"/>
  <c r="Q1523" i="1" s="1"/>
  <c r="P1519" i="1"/>
  <c r="Q1519" i="1" s="1"/>
  <c r="P1515" i="1"/>
  <c r="Q1515" i="1" s="1"/>
  <c r="P1511" i="1"/>
  <c r="Q1511" i="1" s="1"/>
  <c r="P1507" i="1"/>
  <c r="Q1507" i="1" s="1"/>
  <c r="P1503" i="1"/>
  <c r="Q1503" i="1" s="1"/>
  <c r="P1499" i="1"/>
  <c r="Q1499" i="1" s="1"/>
  <c r="P1495" i="1"/>
  <c r="Q1495" i="1" s="1"/>
  <c r="P1491" i="1"/>
  <c r="Q1491" i="1" s="1"/>
  <c r="P1487" i="1"/>
  <c r="Q1487" i="1" s="1"/>
  <c r="P1483" i="1"/>
  <c r="Q1483" i="1" s="1"/>
  <c r="P1479" i="1"/>
  <c r="Q1479" i="1" s="1"/>
  <c r="P1475" i="1"/>
  <c r="Q1475" i="1" s="1"/>
  <c r="P1471" i="1"/>
  <c r="Q1471" i="1" s="1"/>
  <c r="P1467" i="1"/>
  <c r="Q1467" i="1" s="1"/>
  <c r="P1463" i="1"/>
  <c r="Q1463" i="1" s="1"/>
  <c r="P1459" i="1"/>
  <c r="Q1459" i="1" s="1"/>
  <c r="P1455" i="1"/>
  <c r="Q1455" i="1" s="1"/>
  <c r="P1451" i="1"/>
  <c r="Q1451" i="1" s="1"/>
  <c r="P1447" i="1"/>
  <c r="Q1447" i="1" s="1"/>
  <c r="P1443" i="1"/>
  <c r="Q1443" i="1" s="1"/>
  <c r="P1439" i="1"/>
  <c r="Q1439" i="1" s="1"/>
  <c r="P1435" i="1"/>
  <c r="Q1435" i="1" s="1"/>
  <c r="P1431" i="1"/>
  <c r="Q1431" i="1" s="1"/>
  <c r="P1427" i="1"/>
  <c r="Q1427" i="1" s="1"/>
  <c r="P1423" i="1"/>
  <c r="Q1423" i="1" s="1"/>
  <c r="P1419" i="1"/>
  <c r="Q1419" i="1" s="1"/>
  <c r="P1415" i="1"/>
  <c r="Q1415" i="1" s="1"/>
  <c r="P1411" i="1"/>
  <c r="Q1411" i="1" s="1"/>
  <c r="P1407" i="1"/>
  <c r="Q1407" i="1" s="1"/>
  <c r="P1403" i="1"/>
  <c r="Q1403" i="1" s="1"/>
  <c r="P1399" i="1"/>
  <c r="Q1399" i="1" s="1"/>
  <c r="P1395" i="1"/>
  <c r="Q1395" i="1" s="1"/>
  <c r="P1391" i="1"/>
  <c r="Q1391" i="1" s="1"/>
  <c r="P1387" i="1"/>
  <c r="Q1387" i="1" s="1"/>
  <c r="P1383" i="1"/>
  <c r="Q1383" i="1" s="1"/>
  <c r="P1379" i="1"/>
  <c r="Q1379" i="1" s="1"/>
  <c r="P1375" i="1"/>
  <c r="Q1375" i="1" s="1"/>
  <c r="P1371" i="1"/>
  <c r="Q1371" i="1" s="1"/>
  <c r="P1367" i="1"/>
  <c r="Q1367" i="1" s="1"/>
  <c r="P1363" i="1"/>
  <c r="Q1363" i="1" s="1"/>
  <c r="P1359" i="1"/>
  <c r="Q1359" i="1" s="1"/>
  <c r="P1355" i="1"/>
  <c r="Q1355" i="1" s="1"/>
  <c r="P1351" i="1"/>
  <c r="Q1351" i="1" s="1"/>
  <c r="P1347" i="1"/>
  <c r="Q1347" i="1" s="1"/>
  <c r="P1343" i="1"/>
  <c r="Q1343" i="1" s="1"/>
  <c r="P1339" i="1"/>
  <c r="Q1339" i="1" s="1"/>
  <c r="P1335" i="1"/>
  <c r="Q1335" i="1" s="1"/>
  <c r="P1331" i="1"/>
  <c r="Q1331" i="1" s="1"/>
  <c r="P1327" i="1"/>
  <c r="Q1327" i="1" s="1"/>
  <c r="P1323" i="1"/>
  <c r="Q1323" i="1" s="1"/>
  <c r="P1319" i="1"/>
  <c r="Q1319" i="1" s="1"/>
  <c r="P1315" i="1"/>
  <c r="Q1315" i="1" s="1"/>
  <c r="P1311" i="1"/>
  <c r="Q1311" i="1" s="1"/>
  <c r="P1305" i="1"/>
  <c r="Q1305" i="1" s="1"/>
  <c r="P1297" i="1"/>
  <c r="Q1297" i="1" s="1"/>
  <c r="P1289" i="1"/>
  <c r="Q1289" i="1" s="1"/>
  <c r="P1281" i="1"/>
  <c r="Q1281" i="1" s="1"/>
  <c r="P1273" i="1"/>
  <c r="Q1273" i="1" s="1"/>
  <c r="P1265" i="1"/>
  <c r="Q1265" i="1" s="1"/>
  <c r="P1257" i="1"/>
  <c r="Q1257" i="1" s="1"/>
  <c r="P1249" i="1"/>
  <c r="Q1249" i="1" s="1"/>
  <c r="P1241" i="1"/>
  <c r="Q1241" i="1" s="1"/>
  <c r="P1233" i="1"/>
  <c r="Q1233" i="1" s="1"/>
  <c r="P1225" i="1"/>
  <c r="Q1225" i="1" s="1"/>
  <c r="P1217" i="1"/>
  <c r="Q1217" i="1" s="1"/>
  <c r="P1209" i="1"/>
  <c r="Q1209" i="1" s="1"/>
  <c r="P1201" i="1"/>
  <c r="Q1201" i="1" s="1"/>
  <c r="P1193" i="1"/>
  <c r="Q1193" i="1" s="1"/>
  <c r="P1185" i="1"/>
  <c r="Q1185" i="1" s="1"/>
  <c r="P1177" i="1"/>
  <c r="Q1177" i="1" s="1"/>
  <c r="P1169" i="1"/>
  <c r="Q1169" i="1" s="1"/>
  <c r="P1161" i="1"/>
  <c r="Q1161" i="1" s="1"/>
  <c r="P1153" i="1"/>
  <c r="Q1153" i="1" s="1"/>
  <c r="P1145" i="1"/>
  <c r="Q1145" i="1" s="1"/>
  <c r="P1137" i="1"/>
  <c r="Q1137" i="1" s="1"/>
  <c r="P1129" i="1"/>
  <c r="Q1129" i="1" s="1"/>
  <c r="P1121" i="1"/>
  <c r="Q1121" i="1" s="1"/>
  <c r="P1113" i="1"/>
  <c r="Q1113" i="1" s="1"/>
  <c r="P1105" i="1"/>
  <c r="Q1105" i="1" s="1"/>
  <c r="P1097" i="1"/>
  <c r="Q1097" i="1" s="1"/>
  <c r="P1089" i="1"/>
  <c r="Q1089" i="1" s="1"/>
  <c r="P1081" i="1"/>
  <c r="Q1081" i="1" s="1"/>
  <c r="P1073" i="1"/>
  <c r="Q1073" i="1" s="1"/>
  <c r="P1065" i="1"/>
  <c r="Q1065" i="1" s="1"/>
  <c r="P1057" i="1"/>
  <c r="Q1057" i="1" s="1"/>
  <c r="P1049" i="1"/>
  <c r="Q1049" i="1" s="1"/>
  <c r="P1041" i="1"/>
  <c r="Q1041" i="1" s="1"/>
  <c r="P1033" i="1"/>
  <c r="Q1033" i="1" s="1"/>
  <c r="P1025" i="1"/>
  <c r="Q1025" i="1" s="1"/>
  <c r="P1017" i="1"/>
  <c r="Q1017" i="1" s="1"/>
  <c r="P1009" i="1"/>
  <c r="Q1009" i="1" s="1"/>
  <c r="P1001" i="1"/>
  <c r="Q1001" i="1" s="1"/>
  <c r="P993" i="1"/>
  <c r="Q993" i="1" s="1"/>
  <c r="P985" i="1"/>
  <c r="Q985" i="1" s="1"/>
  <c r="P977" i="1"/>
  <c r="Q977" i="1" s="1"/>
  <c r="P969" i="1"/>
  <c r="Q969" i="1" s="1"/>
  <c r="P961" i="1"/>
  <c r="Q961" i="1" s="1"/>
  <c r="P953" i="1"/>
  <c r="Q953" i="1" s="1"/>
  <c r="P945" i="1"/>
  <c r="Q945" i="1" s="1"/>
  <c r="P937" i="1"/>
  <c r="Q937" i="1" s="1"/>
  <c r="P929" i="1"/>
  <c r="Q929" i="1" s="1"/>
  <c r="P921" i="1"/>
  <c r="Q921" i="1" s="1"/>
  <c r="P913" i="1"/>
  <c r="Q913" i="1" s="1"/>
  <c r="P905" i="1"/>
  <c r="Q905" i="1" s="1"/>
  <c r="P897" i="1"/>
  <c r="Q897" i="1" s="1"/>
  <c r="P889" i="1"/>
  <c r="Q889" i="1" s="1"/>
  <c r="P881" i="1"/>
  <c r="Q881" i="1" s="1"/>
  <c r="P873" i="1"/>
  <c r="Q873" i="1" s="1"/>
  <c r="P865" i="1"/>
  <c r="Q865" i="1" s="1"/>
  <c r="P857" i="1"/>
  <c r="Q857" i="1" s="1"/>
  <c r="P849" i="1"/>
  <c r="Q849" i="1" s="1"/>
  <c r="P841" i="1"/>
  <c r="Q841" i="1" s="1"/>
  <c r="P833" i="1"/>
  <c r="Q833" i="1" s="1"/>
  <c r="P825" i="1"/>
  <c r="Q825" i="1" s="1"/>
  <c r="P817" i="1"/>
  <c r="Q817" i="1" s="1"/>
  <c r="P809" i="1"/>
  <c r="Q809" i="1" s="1"/>
  <c r="P801" i="1"/>
  <c r="Q801" i="1" s="1"/>
  <c r="P793" i="1"/>
  <c r="Q793" i="1" s="1"/>
  <c r="P785" i="1"/>
  <c r="Q785" i="1" s="1"/>
  <c r="P777" i="1"/>
  <c r="Q777" i="1" s="1"/>
  <c r="P769" i="1"/>
  <c r="Q769" i="1" s="1"/>
  <c r="P761" i="1"/>
  <c r="Q761" i="1" s="1"/>
  <c r="P753" i="1"/>
  <c r="Q753" i="1" s="1"/>
  <c r="P745" i="1"/>
  <c r="Q745" i="1" s="1"/>
  <c r="P737" i="1"/>
  <c r="Q737" i="1" s="1"/>
  <c r="P729" i="1"/>
  <c r="Q729" i="1" s="1"/>
  <c r="P721" i="1"/>
  <c r="Q721" i="1" s="1"/>
  <c r="P713" i="1"/>
  <c r="Q713" i="1" s="1"/>
  <c r="P705" i="1"/>
  <c r="Q705" i="1" s="1"/>
  <c r="P697" i="1"/>
  <c r="Q697" i="1" s="1"/>
  <c r="P689" i="1"/>
  <c r="Q689" i="1" s="1"/>
  <c r="P681" i="1"/>
  <c r="Q681" i="1" s="1"/>
  <c r="P673" i="1"/>
  <c r="Q673" i="1" s="1"/>
  <c r="P665" i="1"/>
  <c r="Q665" i="1" s="1"/>
  <c r="P657" i="1"/>
  <c r="Q657" i="1" s="1"/>
  <c r="P649" i="1"/>
  <c r="Q649" i="1" s="1"/>
  <c r="P641" i="1"/>
  <c r="Q641" i="1" s="1"/>
  <c r="P633" i="1"/>
  <c r="Q633" i="1" s="1"/>
  <c r="P625" i="1"/>
  <c r="Q625" i="1" s="1"/>
  <c r="P617" i="1"/>
  <c r="Q617" i="1" s="1"/>
  <c r="P609" i="1"/>
  <c r="Q609" i="1" s="1"/>
  <c r="P601" i="1"/>
  <c r="Q601" i="1" s="1"/>
  <c r="P593" i="1"/>
  <c r="Q593" i="1" s="1"/>
  <c r="P585" i="1"/>
  <c r="Q585" i="1" s="1"/>
  <c r="P577" i="1"/>
  <c r="Q577" i="1" s="1"/>
  <c r="P569" i="1"/>
  <c r="Q569" i="1" s="1"/>
  <c r="P561" i="1"/>
  <c r="Q561" i="1" s="1"/>
  <c r="P553" i="1"/>
  <c r="Q553" i="1" s="1"/>
  <c r="P545" i="1"/>
  <c r="Q545" i="1" s="1"/>
  <c r="P537" i="1"/>
  <c r="Q537" i="1" s="1"/>
  <c r="P529" i="1"/>
  <c r="Q529" i="1" s="1"/>
  <c r="P521" i="1"/>
  <c r="Q521" i="1" s="1"/>
  <c r="P513" i="1"/>
  <c r="Q513" i="1" s="1"/>
  <c r="P505" i="1"/>
  <c r="Q505" i="1" s="1"/>
  <c r="P497" i="1"/>
  <c r="Q497" i="1" s="1"/>
  <c r="P489" i="1"/>
  <c r="Q489" i="1" s="1"/>
  <c r="P481" i="1"/>
  <c r="Q481" i="1" s="1"/>
  <c r="P473" i="1"/>
  <c r="Q473" i="1" s="1"/>
  <c r="P465" i="1"/>
  <c r="Q465" i="1" s="1"/>
  <c r="P457" i="1"/>
  <c r="Q457" i="1" s="1"/>
  <c r="P449" i="1"/>
  <c r="Q449" i="1" s="1"/>
  <c r="P441" i="1"/>
  <c r="Q441" i="1" s="1"/>
  <c r="P433" i="1"/>
  <c r="Q433" i="1" s="1"/>
  <c r="P425" i="1"/>
  <c r="Q425" i="1" s="1"/>
  <c r="P417" i="1"/>
  <c r="Q417" i="1" s="1"/>
  <c r="P409" i="1"/>
  <c r="Q409" i="1" s="1"/>
  <c r="P401" i="1"/>
  <c r="Q401" i="1" s="1"/>
  <c r="P393" i="1"/>
  <c r="Q393" i="1" s="1"/>
  <c r="P385" i="1"/>
  <c r="Q385" i="1" s="1"/>
  <c r="P377" i="1"/>
  <c r="Q377" i="1" s="1"/>
  <c r="P369" i="1"/>
  <c r="Q369" i="1" s="1"/>
  <c r="P361" i="1"/>
  <c r="Q361" i="1" s="1"/>
  <c r="P353" i="1"/>
  <c r="Q353" i="1" s="1"/>
  <c r="P345" i="1"/>
  <c r="Q345" i="1" s="1"/>
  <c r="P337" i="1"/>
  <c r="Q337" i="1" s="1"/>
  <c r="P329" i="1"/>
  <c r="Q329" i="1" s="1"/>
  <c r="P321" i="1"/>
  <c r="Q321" i="1" s="1"/>
  <c r="P313" i="1"/>
  <c r="Q313" i="1" s="1"/>
  <c r="P305" i="1"/>
  <c r="Q305" i="1" s="1"/>
  <c r="P297" i="1"/>
  <c r="Q297" i="1" s="1"/>
  <c r="P289" i="1"/>
  <c r="Q289" i="1" s="1"/>
  <c r="P281" i="1"/>
  <c r="Q281" i="1" s="1"/>
  <c r="P273" i="1"/>
  <c r="Q273" i="1" s="1"/>
  <c r="P265" i="1"/>
  <c r="Q265" i="1" s="1"/>
  <c r="P257" i="1"/>
  <c r="Q257" i="1" s="1"/>
  <c r="P249" i="1"/>
  <c r="Q249" i="1" s="1"/>
  <c r="P241" i="1"/>
  <c r="Q241" i="1" s="1"/>
  <c r="P233" i="1"/>
  <c r="Q233" i="1" s="1"/>
  <c r="P225" i="1"/>
  <c r="Q225" i="1" s="1"/>
  <c r="P217" i="1"/>
  <c r="Q217" i="1" s="1"/>
  <c r="P209" i="1"/>
  <c r="Q209" i="1" s="1"/>
  <c r="P201" i="1"/>
  <c r="Q201" i="1" s="1"/>
  <c r="P193" i="1"/>
  <c r="Q193" i="1" s="1"/>
  <c r="P182" i="1"/>
  <c r="Q182" i="1" s="1"/>
  <c r="P171" i="1"/>
  <c r="Q171" i="1" s="1"/>
  <c r="P161" i="1"/>
  <c r="Q161" i="1" s="1"/>
  <c r="P150" i="1"/>
  <c r="Q150" i="1" s="1"/>
  <c r="P138" i="1"/>
  <c r="Q138" i="1" s="1"/>
  <c r="P122" i="1"/>
  <c r="Q122" i="1" s="1"/>
  <c r="P106" i="1"/>
  <c r="Q106" i="1" s="1"/>
  <c r="P90" i="1"/>
  <c r="Q90" i="1" s="1"/>
  <c r="P67" i="1"/>
  <c r="Q67" i="1" s="1"/>
  <c r="P7" i="1"/>
  <c r="Q7" i="1" s="1"/>
  <c r="G22" i="6" a="1"/>
  <c r="G22" i="6" s="1"/>
  <c r="P1710" i="1"/>
  <c r="Q1710" i="1" s="1"/>
  <c r="P1706" i="1"/>
  <c r="Q1706" i="1" s="1"/>
  <c r="P1702" i="1"/>
  <c r="Q1702" i="1" s="1"/>
  <c r="P1698" i="1"/>
  <c r="Q1698" i="1" s="1"/>
  <c r="P1694" i="1"/>
  <c r="Q1694" i="1" s="1"/>
  <c r="P1690" i="1"/>
  <c r="Q1690" i="1" s="1"/>
  <c r="P1686" i="1"/>
  <c r="Q1686" i="1" s="1"/>
  <c r="P1682" i="1"/>
  <c r="Q1682" i="1" s="1"/>
  <c r="P1678" i="1"/>
  <c r="Q1678" i="1" s="1"/>
  <c r="P1674" i="1"/>
  <c r="Q1674" i="1" s="1"/>
  <c r="P1670" i="1"/>
  <c r="Q1670" i="1" s="1"/>
  <c r="P1666" i="1"/>
  <c r="Q1666" i="1" s="1"/>
  <c r="P1662" i="1"/>
  <c r="Q1662" i="1" s="1"/>
  <c r="P1658" i="1"/>
  <c r="Q1658" i="1" s="1"/>
  <c r="P1654" i="1"/>
  <c r="Q1654" i="1" s="1"/>
  <c r="P1650" i="1"/>
  <c r="Q1650" i="1" s="1"/>
  <c r="P1646" i="1"/>
  <c r="Q1646" i="1" s="1"/>
  <c r="P1642" i="1"/>
  <c r="Q1642" i="1" s="1"/>
  <c r="P1638" i="1"/>
  <c r="Q1638" i="1" s="1"/>
  <c r="P1634" i="1"/>
  <c r="Q1634" i="1" s="1"/>
  <c r="P1630" i="1"/>
  <c r="Q1630" i="1" s="1"/>
  <c r="P1626" i="1"/>
  <c r="Q1626" i="1" s="1"/>
  <c r="P1622" i="1"/>
  <c r="Q1622" i="1" s="1"/>
  <c r="P1618" i="1"/>
  <c r="Q1618" i="1" s="1"/>
  <c r="P1614" i="1"/>
  <c r="Q1614" i="1" s="1"/>
  <c r="P1610" i="1"/>
  <c r="Q1610" i="1" s="1"/>
  <c r="P1606" i="1"/>
  <c r="Q1606" i="1" s="1"/>
  <c r="P1602" i="1"/>
  <c r="Q1602" i="1" s="1"/>
  <c r="P1598" i="1"/>
  <c r="Q1598" i="1" s="1"/>
  <c r="P1594" i="1"/>
  <c r="Q1594" i="1" s="1"/>
  <c r="P1590" i="1"/>
  <c r="Q1590" i="1" s="1"/>
  <c r="P1586" i="1"/>
  <c r="Q1586" i="1" s="1"/>
  <c r="P1582" i="1"/>
  <c r="Q1582" i="1" s="1"/>
  <c r="P1578" i="1"/>
  <c r="Q1578" i="1" s="1"/>
  <c r="P1574" i="1"/>
  <c r="Q1574" i="1" s="1"/>
  <c r="P1570" i="1"/>
  <c r="Q1570" i="1" s="1"/>
  <c r="P1566" i="1"/>
  <c r="Q1566" i="1" s="1"/>
  <c r="P1562" i="1"/>
  <c r="Q1562" i="1" s="1"/>
  <c r="P1558" i="1"/>
  <c r="Q1558" i="1" s="1"/>
  <c r="P1554" i="1"/>
  <c r="Q1554" i="1" s="1"/>
  <c r="P1550" i="1"/>
  <c r="Q1550" i="1" s="1"/>
  <c r="P1546" i="1"/>
  <c r="Q1546" i="1" s="1"/>
  <c r="P1542" i="1"/>
  <c r="Q1542" i="1" s="1"/>
  <c r="P1538" i="1"/>
  <c r="Q1538" i="1" s="1"/>
  <c r="P1534" i="1"/>
  <c r="Q1534" i="1" s="1"/>
  <c r="P1530" i="1"/>
  <c r="Q1530" i="1" s="1"/>
  <c r="P1526" i="1"/>
  <c r="Q1526" i="1" s="1"/>
  <c r="P1522" i="1"/>
  <c r="Q1522" i="1" s="1"/>
  <c r="P1518" i="1"/>
  <c r="Q1518" i="1" s="1"/>
  <c r="P1514" i="1"/>
  <c r="Q1514" i="1" s="1"/>
  <c r="P1510" i="1"/>
  <c r="Q1510" i="1" s="1"/>
  <c r="P1506" i="1"/>
  <c r="Q1506" i="1" s="1"/>
  <c r="P1502" i="1"/>
  <c r="Q1502" i="1" s="1"/>
  <c r="P1498" i="1"/>
  <c r="Q1498" i="1" s="1"/>
  <c r="P1494" i="1"/>
  <c r="Q1494" i="1" s="1"/>
  <c r="P1490" i="1"/>
  <c r="Q1490" i="1" s="1"/>
  <c r="P1486" i="1"/>
  <c r="Q1486" i="1" s="1"/>
  <c r="P1482" i="1"/>
  <c r="Q1482" i="1" s="1"/>
  <c r="P1478" i="1"/>
  <c r="Q1478" i="1" s="1"/>
  <c r="P1474" i="1"/>
  <c r="Q1474" i="1" s="1"/>
  <c r="P1470" i="1"/>
  <c r="Q1470" i="1" s="1"/>
  <c r="P1466" i="1"/>
  <c r="Q1466" i="1" s="1"/>
  <c r="P1462" i="1"/>
  <c r="Q1462" i="1" s="1"/>
  <c r="P1458" i="1"/>
  <c r="Q1458" i="1" s="1"/>
  <c r="P1454" i="1"/>
  <c r="Q1454" i="1" s="1"/>
  <c r="P1450" i="1"/>
  <c r="Q1450" i="1" s="1"/>
  <c r="P1446" i="1"/>
  <c r="Q1446" i="1" s="1"/>
  <c r="P1442" i="1"/>
  <c r="Q1442" i="1" s="1"/>
  <c r="P1438" i="1"/>
  <c r="Q1438" i="1" s="1"/>
  <c r="P1434" i="1"/>
  <c r="Q1434" i="1" s="1"/>
  <c r="P1430" i="1"/>
  <c r="Q1430" i="1" s="1"/>
  <c r="P1426" i="1"/>
  <c r="Q1426" i="1" s="1"/>
  <c r="P1422" i="1"/>
  <c r="Q1422" i="1" s="1"/>
  <c r="P1418" i="1"/>
  <c r="Q1418" i="1" s="1"/>
  <c r="P1414" i="1"/>
  <c r="Q1414" i="1" s="1"/>
  <c r="P1410" i="1"/>
  <c r="Q1410" i="1" s="1"/>
  <c r="P1406" i="1"/>
  <c r="Q1406" i="1" s="1"/>
  <c r="P1402" i="1"/>
  <c r="Q1402" i="1" s="1"/>
  <c r="P1398" i="1"/>
  <c r="Q1398" i="1" s="1"/>
  <c r="P1394" i="1"/>
  <c r="Q1394" i="1" s="1"/>
  <c r="P1390" i="1"/>
  <c r="Q1390" i="1" s="1"/>
  <c r="P1386" i="1"/>
  <c r="Q1386" i="1" s="1"/>
  <c r="P1382" i="1"/>
  <c r="Q1382" i="1" s="1"/>
  <c r="P1378" i="1"/>
  <c r="Q1378" i="1" s="1"/>
  <c r="P1374" i="1"/>
  <c r="Q1374" i="1" s="1"/>
  <c r="P1370" i="1"/>
  <c r="Q1370" i="1" s="1"/>
  <c r="P1366" i="1"/>
  <c r="Q1366" i="1" s="1"/>
  <c r="P1362" i="1"/>
  <c r="Q1362" i="1" s="1"/>
  <c r="P1358" i="1"/>
  <c r="Q1358" i="1" s="1"/>
  <c r="P1354" i="1"/>
  <c r="Q1354" i="1" s="1"/>
  <c r="P1350" i="1"/>
  <c r="Q1350" i="1" s="1"/>
  <c r="P1346" i="1"/>
  <c r="Q1346" i="1" s="1"/>
  <c r="P1342" i="1"/>
  <c r="Q1342" i="1" s="1"/>
  <c r="P1338" i="1"/>
  <c r="Q1338" i="1" s="1"/>
  <c r="P1334" i="1"/>
  <c r="Q1334" i="1" s="1"/>
  <c r="P1330" i="1"/>
  <c r="Q1330" i="1" s="1"/>
  <c r="P1326" i="1"/>
  <c r="Q1326" i="1" s="1"/>
  <c r="P1322" i="1"/>
  <c r="Q1322" i="1" s="1"/>
  <c r="P1318" i="1"/>
  <c r="Q1318" i="1" s="1"/>
  <c r="P1314" i="1"/>
  <c r="Q1314" i="1" s="1"/>
  <c r="P1310" i="1"/>
  <c r="Q1310" i="1" s="1"/>
  <c r="P1302" i="1"/>
  <c r="Q1302" i="1" s="1"/>
  <c r="P1294" i="1"/>
  <c r="Q1294" i="1" s="1"/>
  <c r="P1286" i="1"/>
  <c r="Q1286" i="1" s="1"/>
  <c r="P1278" i="1"/>
  <c r="Q1278" i="1" s="1"/>
  <c r="P1270" i="1"/>
  <c r="Q1270" i="1" s="1"/>
  <c r="P1262" i="1"/>
  <c r="Q1262" i="1" s="1"/>
  <c r="P1254" i="1"/>
  <c r="Q1254" i="1" s="1"/>
  <c r="P1246" i="1"/>
  <c r="Q1246" i="1" s="1"/>
  <c r="P1238" i="1"/>
  <c r="Q1238" i="1" s="1"/>
  <c r="P1230" i="1"/>
  <c r="Q1230" i="1" s="1"/>
  <c r="P1222" i="1"/>
  <c r="Q1222" i="1" s="1"/>
  <c r="P1214" i="1"/>
  <c r="Q1214" i="1" s="1"/>
  <c r="P1206" i="1"/>
  <c r="Q1206" i="1" s="1"/>
  <c r="P1198" i="1"/>
  <c r="Q1198" i="1" s="1"/>
  <c r="P1190" i="1"/>
  <c r="Q1190" i="1" s="1"/>
  <c r="P1182" i="1"/>
  <c r="Q1182" i="1" s="1"/>
  <c r="P1174" i="1"/>
  <c r="Q1174" i="1" s="1"/>
  <c r="P1166" i="1"/>
  <c r="Q1166" i="1" s="1"/>
  <c r="P1158" i="1"/>
  <c r="Q1158" i="1" s="1"/>
  <c r="P1150" i="1"/>
  <c r="Q1150" i="1" s="1"/>
  <c r="P1142" i="1"/>
  <c r="Q1142" i="1" s="1"/>
  <c r="P1134" i="1"/>
  <c r="Q1134" i="1" s="1"/>
  <c r="P1126" i="1"/>
  <c r="Q1126" i="1" s="1"/>
  <c r="P1118" i="1"/>
  <c r="Q1118" i="1" s="1"/>
  <c r="P1110" i="1"/>
  <c r="Q1110" i="1" s="1"/>
  <c r="P1102" i="1"/>
  <c r="Q1102" i="1" s="1"/>
  <c r="P1094" i="1"/>
  <c r="Q1094" i="1" s="1"/>
  <c r="P1086" i="1"/>
  <c r="Q1086" i="1" s="1"/>
  <c r="P1078" i="1"/>
  <c r="Q1078" i="1" s="1"/>
  <c r="P1070" i="1"/>
  <c r="Q1070" i="1" s="1"/>
  <c r="P1062" i="1"/>
  <c r="Q1062" i="1" s="1"/>
  <c r="P1054" i="1"/>
  <c r="Q1054" i="1" s="1"/>
  <c r="P1046" i="1"/>
  <c r="Q1046" i="1" s="1"/>
  <c r="P1038" i="1"/>
  <c r="Q1038" i="1" s="1"/>
  <c r="P1030" i="1"/>
  <c r="Q1030" i="1" s="1"/>
  <c r="P1022" i="1"/>
  <c r="Q1022" i="1" s="1"/>
  <c r="P1014" i="1"/>
  <c r="Q1014" i="1" s="1"/>
  <c r="P1006" i="1"/>
  <c r="Q1006" i="1" s="1"/>
  <c r="P998" i="1"/>
  <c r="Q998" i="1" s="1"/>
  <c r="P990" i="1"/>
  <c r="Q990" i="1" s="1"/>
  <c r="P982" i="1"/>
  <c r="Q982" i="1" s="1"/>
  <c r="P974" i="1"/>
  <c r="Q974" i="1" s="1"/>
  <c r="P966" i="1"/>
  <c r="Q966" i="1" s="1"/>
  <c r="P958" i="1"/>
  <c r="Q958" i="1" s="1"/>
  <c r="P950" i="1"/>
  <c r="Q950" i="1" s="1"/>
  <c r="P942" i="1"/>
  <c r="Q942" i="1" s="1"/>
  <c r="P934" i="1"/>
  <c r="Q934" i="1" s="1"/>
  <c r="P926" i="1"/>
  <c r="Q926" i="1" s="1"/>
  <c r="P918" i="1"/>
  <c r="Q918" i="1" s="1"/>
  <c r="P910" i="1"/>
  <c r="Q910" i="1" s="1"/>
  <c r="P902" i="1"/>
  <c r="Q902" i="1" s="1"/>
  <c r="P894" i="1"/>
  <c r="Q894" i="1" s="1"/>
  <c r="P886" i="1"/>
  <c r="Q886" i="1" s="1"/>
  <c r="P878" i="1"/>
  <c r="Q878" i="1" s="1"/>
  <c r="P870" i="1"/>
  <c r="Q870" i="1" s="1"/>
  <c r="P862" i="1"/>
  <c r="Q862" i="1" s="1"/>
  <c r="P854" i="1"/>
  <c r="Q854" i="1" s="1"/>
  <c r="P846" i="1"/>
  <c r="Q846" i="1" s="1"/>
  <c r="P838" i="1"/>
  <c r="Q838" i="1" s="1"/>
  <c r="P830" i="1"/>
  <c r="Q830" i="1" s="1"/>
  <c r="P822" i="1"/>
  <c r="Q822" i="1" s="1"/>
  <c r="P814" i="1"/>
  <c r="Q814" i="1" s="1"/>
  <c r="P806" i="1"/>
  <c r="Q806" i="1" s="1"/>
  <c r="P798" i="1"/>
  <c r="Q798" i="1" s="1"/>
  <c r="P790" i="1"/>
  <c r="Q790" i="1" s="1"/>
  <c r="P782" i="1"/>
  <c r="Q782" i="1" s="1"/>
  <c r="P774" i="1"/>
  <c r="Q774" i="1" s="1"/>
  <c r="P766" i="1"/>
  <c r="Q766" i="1" s="1"/>
  <c r="P758" i="1"/>
  <c r="Q758" i="1" s="1"/>
  <c r="P750" i="1"/>
  <c r="Q750" i="1" s="1"/>
  <c r="P742" i="1"/>
  <c r="Q742" i="1" s="1"/>
  <c r="P734" i="1"/>
  <c r="Q734" i="1" s="1"/>
  <c r="P726" i="1"/>
  <c r="Q726" i="1" s="1"/>
  <c r="P718" i="1"/>
  <c r="Q718" i="1" s="1"/>
  <c r="P710" i="1"/>
  <c r="Q710" i="1" s="1"/>
  <c r="P702" i="1"/>
  <c r="Q702" i="1" s="1"/>
  <c r="P694" i="1"/>
  <c r="Q694" i="1" s="1"/>
  <c r="P686" i="1"/>
  <c r="Q686" i="1" s="1"/>
  <c r="P678" i="1"/>
  <c r="Q678" i="1" s="1"/>
  <c r="P670" i="1"/>
  <c r="Q670" i="1" s="1"/>
  <c r="P662" i="1"/>
  <c r="Q662" i="1" s="1"/>
  <c r="P654" i="1"/>
  <c r="Q654" i="1" s="1"/>
  <c r="P646" i="1"/>
  <c r="Q646" i="1" s="1"/>
  <c r="P638" i="1"/>
  <c r="Q638" i="1" s="1"/>
  <c r="P630" i="1"/>
  <c r="Q630" i="1" s="1"/>
  <c r="P622" i="1"/>
  <c r="Q622" i="1" s="1"/>
  <c r="P614" i="1"/>
  <c r="Q614" i="1" s="1"/>
  <c r="P606" i="1"/>
  <c r="Q606" i="1" s="1"/>
  <c r="P598" i="1"/>
  <c r="Q598" i="1" s="1"/>
  <c r="P590" i="1"/>
  <c r="Q590" i="1" s="1"/>
  <c r="P582" i="1"/>
  <c r="Q582" i="1" s="1"/>
  <c r="P574" i="1"/>
  <c r="Q574" i="1" s="1"/>
  <c r="P566" i="1"/>
  <c r="Q566" i="1" s="1"/>
  <c r="P558" i="1"/>
  <c r="Q558" i="1" s="1"/>
  <c r="P550" i="1"/>
  <c r="Q550" i="1" s="1"/>
  <c r="P542" i="1"/>
  <c r="Q542" i="1" s="1"/>
  <c r="P534" i="1"/>
  <c r="Q534" i="1" s="1"/>
  <c r="P526" i="1"/>
  <c r="Q526" i="1" s="1"/>
  <c r="P518" i="1"/>
  <c r="Q518" i="1" s="1"/>
  <c r="P510" i="1"/>
  <c r="Q510" i="1" s="1"/>
  <c r="P502" i="1"/>
  <c r="Q502" i="1" s="1"/>
  <c r="P494" i="1"/>
  <c r="Q494" i="1" s="1"/>
  <c r="P486" i="1"/>
  <c r="Q486" i="1" s="1"/>
  <c r="P478" i="1"/>
  <c r="Q478" i="1" s="1"/>
  <c r="P470" i="1"/>
  <c r="Q470" i="1" s="1"/>
  <c r="P462" i="1"/>
  <c r="Q462" i="1" s="1"/>
  <c r="P454" i="1"/>
  <c r="Q454" i="1" s="1"/>
  <c r="P446" i="1"/>
  <c r="Q446" i="1" s="1"/>
  <c r="P438" i="1"/>
  <c r="Q438" i="1" s="1"/>
  <c r="P430" i="1"/>
  <c r="Q430" i="1" s="1"/>
  <c r="P422" i="1"/>
  <c r="Q422" i="1" s="1"/>
  <c r="P414" i="1"/>
  <c r="Q414" i="1" s="1"/>
  <c r="P406" i="1"/>
  <c r="Q406" i="1" s="1"/>
  <c r="P398" i="1"/>
  <c r="Q398" i="1" s="1"/>
  <c r="P390" i="1"/>
  <c r="Q390" i="1" s="1"/>
  <c r="P382" i="1"/>
  <c r="Q382" i="1" s="1"/>
  <c r="P374" i="1"/>
  <c r="Q374" i="1" s="1"/>
  <c r="P366" i="1"/>
  <c r="Q366" i="1" s="1"/>
  <c r="P358" i="1"/>
  <c r="Q358" i="1" s="1"/>
  <c r="P350" i="1"/>
  <c r="Q350" i="1" s="1"/>
  <c r="P342" i="1"/>
  <c r="Q342" i="1" s="1"/>
  <c r="P334" i="1"/>
  <c r="Q334" i="1" s="1"/>
  <c r="P326" i="1"/>
  <c r="Q326" i="1" s="1"/>
  <c r="P318" i="1"/>
  <c r="Q318" i="1" s="1"/>
  <c r="P310" i="1"/>
  <c r="Q310" i="1" s="1"/>
  <c r="P302" i="1"/>
  <c r="Q302" i="1" s="1"/>
  <c r="P294" i="1"/>
  <c r="Q294" i="1" s="1"/>
  <c r="P286" i="1"/>
  <c r="Q286" i="1" s="1"/>
  <c r="P278" i="1"/>
  <c r="Q278" i="1" s="1"/>
  <c r="P270" i="1"/>
  <c r="Q270" i="1" s="1"/>
  <c r="P262" i="1"/>
  <c r="Q262" i="1" s="1"/>
  <c r="P254" i="1"/>
  <c r="Q254" i="1" s="1"/>
  <c r="P246" i="1"/>
  <c r="Q246" i="1" s="1"/>
  <c r="P238" i="1"/>
  <c r="Q238" i="1" s="1"/>
  <c r="P230" i="1"/>
  <c r="Q230" i="1" s="1"/>
  <c r="P222" i="1"/>
  <c r="Q222" i="1" s="1"/>
  <c r="P214" i="1"/>
  <c r="Q214" i="1" s="1"/>
  <c r="P206" i="1"/>
  <c r="Q206" i="1" s="1"/>
  <c r="P198" i="1"/>
  <c r="Q198" i="1" s="1"/>
  <c r="P189" i="1"/>
  <c r="Q189" i="1" s="1"/>
  <c r="P178" i="1"/>
  <c r="Q178" i="1" s="1"/>
  <c r="P167" i="1"/>
  <c r="Q167" i="1" s="1"/>
  <c r="P157" i="1"/>
  <c r="Q157" i="1" s="1"/>
  <c r="P146" i="1"/>
  <c r="Q146" i="1" s="1"/>
  <c r="P131" i="1"/>
  <c r="Q131" i="1" s="1"/>
  <c r="P115" i="1"/>
  <c r="Q115" i="1" s="1"/>
  <c r="P99" i="1"/>
  <c r="Q99" i="1" s="1"/>
  <c r="P83" i="1"/>
  <c r="Q83" i="1" s="1"/>
  <c r="O2" i="1"/>
  <c r="P2" i="1" s="1"/>
  <c r="Q2" i="1" s="1"/>
  <c r="D23" i="6" s="1" a="1"/>
  <c r="D23" i="6" s="1"/>
  <c r="P4" i="1"/>
  <c r="Q4" i="1" s="1"/>
  <c r="F23" i="6" s="1" a="1"/>
  <c r="F23" i="6" s="1"/>
  <c r="P8" i="1"/>
  <c r="Q8" i="1" s="1"/>
  <c r="P12" i="1"/>
  <c r="Q12" i="1" s="1"/>
  <c r="P16" i="1"/>
  <c r="Q16" i="1" s="1"/>
  <c r="P20" i="1"/>
  <c r="Q20" i="1" s="1"/>
  <c r="P24" i="1"/>
  <c r="Q24" i="1" s="1"/>
  <c r="P28" i="1"/>
  <c r="Q28" i="1" s="1"/>
  <c r="P32" i="1"/>
  <c r="Q32" i="1" s="1"/>
  <c r="P36" i="1"/>
  <c r="Q36" i="1" s="1"/>
  <c r="P40" i="1"/>
  <c r="Q40" i="1" s="1"/>
  <c r="P44" i="1"/>
  <c r="Q44" i="1" s="1"/>
  <c r="P48" i="1"/>
  <c r="Q48" i="1" s="1"/>
  <c r="P52" i="1"/>
  <c r="Q52" i="1" s="1"/>
  <c r="P56" i="1"/>
  <c r="Q56" i="1" s="1"/>
  <c r="P60" i="1"/>
  <c r="Q60" i="1" s="1"/>
  <c r="P64" i="1"/>
  <c r="Q64" i="1" s="1"/>
  <c r="P68" i="1"/>
  <c r="Q68" i="1" s="1"/>
  <c r="P72" i="1"/>
  <c r="Q72" i="1" s="1"/>
  <c r="P76" i="1"/>
  <c r="Q76" i="1" s="1"/>
  <c r="P80" i="1"/>
  <c r="Q80" i="1" s="1"/>
  <c r="P84" i="1"/>
  <c r="Q84" i="1" s="1"/>
  <c r="P88" i="1"/>
  <c r="Q88" i="1" s="1"/>
  <c r="P92" i="1"/>
  <c r="Q92" i="1" s="1"/>
  <c r="P96" i="1"/>
  <c r="Q96" i="1" s="1"/>
  <c r="P100" i="1"/>
  <c r="Q100" i="1" s="1"/>
  <c r="P104" i="1"/>
  <c r="Q104" i="1" s="1"/>
  <c r="P108" i="1"/>
  <c r="Q108" i="1" s="1"/>
  <c r="P112" i="1"/>
  <c r="Q112" i="1" s="1"/>
  <c r="P116" i="1"/>
  <c r="Q116" i="1" s="1"/>
  <c r="P120" i="1"/>
  <c r="Q120" i="1" s="1"/>
  <c r="P124" i="1"/>
  <c r="Q124" i="1" s="1"/>
  <c r="P128" i="1"/>
  <c r="Q128" i="1" s="1"/>
  <c r="P132" i="1"/>
  <c r="Q132" i="1" s="1"/>
  <c r="P136" i="1"/>
  <c r="Q136" i="1" s="1"/>
  <c r="P140" i="1"/>
  <c r="Q140" i="1" s="1"/>
  <c r="P144" i="1"/>
  <c r="Q144" i="1" s="1"/>
  <c r="P148" i="1"/>
  <c r="Q148" i="1" s="1"/>
  <c r="P152" i="1"/>
  <c r="Q152" i="1" s="1"/>
  <c r="P156" i="1"/>
  <c r="Q156" i="1" s="1"/>
  <c r="P160" i="1"/>
  <c r="Q160" i="1" s="1"/>
  <c r="P164" i="1"/>
  <c r="Q164" i="1" s="1"/>
  <c r="P168" i="1"/>
  <c r="Q168" i="1" s="1"/>
  <c r="P172" i="1"/>
  <c r="Q172" i="1" s="1"/>
  <c r="P176" i="1"/>
  <c r="Q176" i="1" s="1"/>
  <c r="P180" i="1"/>
  <c r="Q180" i="1" s="1"/>
  <c r="P184" i="1"/>
  <c r="Q184" i="1" s="1"/>
  <c r="P188" i="1"/>
  <c r="Q188" i="1" s="1"/>
  <c r="P192" i="1"/>
  <c r="Q192" i="1" s="1"/>
  <c r="P5" i="1"/>
  <c r="Q5" i="1" s="1"/>
  <c r="G23" i="6" s="1" a="1"/>
  <c r="G23" i="6" s="1"/>
  <c r="P9" i="1"/>
  <c r="Q9" i="1" s="1"/>
  <c r="P13" i="1"/>
  <c r="Q13" i="1" s="1"/>
  <c r="P17" i="1"/>
  <c r="Q17" i="1" s="1"/>
  <c r="P21" i="1"/>
  <c r="Q21" i="1" s="1"/>
  <c r="P25" i="1"/>
  <c r="Q25" i="1" s="1"/>
  <c r="P29" i="1"/>
  <c r="Q29" i="1" s="1"/>
  <c r="P33" i="1"/>
  <c r="Q33" i="1" s="1"/>
  <c r="P37" i="1"/>
  <c r="Q37" i="1" s="1"/>
  <c r="P41" i="1"/>
  <c r="Q41" i="1" s="1"/>
  <c r="P45" i="1"/>
  <c r="Q45" i="1" s="1"/>
  <c r="P49" i="1"/>
  <c r="Q49" i="1" s="1"/>
  <c r="P53" i="1"/>
  <c r="Q53" i="1" s="1"/>
  <c r="P57" i="1"/>
  <c r="Q57" i="1" s="1"/>
  <c r="P61" i="1"/>
  <c r="Q61" i="1" s="1"/>
  <c r="P65" i="1"/>
  <c r="Q65" i="1" s="1"/>
  <c r="P69" i="1"/>
  <c r="Q69" i="1" s="1"/>
  <c r="P73" i="1"/>
  <c r="Q73" i="1" s="1"/>
  <c r="P77" i="1"/>
  <c r="Q77" i="1" s="1"/>
  <c r="P81" i="1"/>
  <c r="Q81" i="1" s="1"/>
  <c r="P85" i="1"/>
  <c r="Q85" i="1" s="1"/>
  <c r="P89" i="1"/>
  <c r="Q89" i="1" s="1"/>
  <c r="P93" i="1"/>
  <c r="Q93" i="1" s="1"/>
  <c r="P97" i="1"/>
  <c r="Q97" i="1" s="1"/>
  <c r="P101" i="1"/>
  <c r="Q101" i="1" s="1"/>
  <c r="P105" i="1"/>
  <c r="Q105" i="1" s="1"/>
  <c r="P109" i="1"/>
  <c r="Q109" i="1" s="1"/>
  <c r="P113" i="1"/>
  <c r="Q113" i="1" s="1"/>
  <c r="P117" i="1"/>
  <c r="Q117" i="1" s="1"/>
  <c r="P121" i="1"/>
  <c r="Q121" i="1" s="1"/>
  <c r="P125" i="1"/>
  <c r="Q125" i="1" s="1"/>
  <c r="P129" i="1"/>
  <c r="Q129" i="1" s="1"/>
  <c r="P133" i="1"/>
  <c r="Q133" i="1" s="1"/>
  <c r="P137" i="1"/>
  <c r="Q137" i="1" s="1"/>
  <c r="P141" i="1"/>
  <c r="Q141" i="1" s="1"/>
  <c r="P6" i="1"/>
  <c r="Q6" i="1" s="1"/>
  <c r="P10" i="1"/>
  <c r="Q10" i="1" s="1"/>
  <c r="P14" i="1"/>
  <c r="Q14" i="1" s="1"/>
  <c r="P18" i="1"/>
  <c r="Q18" i="1" s="1"/>
  <c r="P22" i="1"/>
  <c r="Q22" i="1" s="1"/>
  <c r="P26" i="1"/>
  <c r="Q26" i="1" s="1"/>
  <c r="P30" i="1"/>
  <c r="Q30" i="1" s="1"/>
  <c r="P34" i="1"/>
  <c r="Q34" i="1" s="1"/>
  <c r="P38" i="1"/>
  <c r="Q38" i="1" s="1"/>
  <c r="P42" i="1"/>
  <c r="Q42" i="1" s="1"/>
  <c r="P46" i="1"/>
  <c r="Q46" i="1" s="1"/>
  <c r="P50" i="1"/>
  <c r="Q50" i="1" s="1"/>
  <c r="P54" i="1"/>
  <c r="Q54" i="1" s="1"/>
  <c r="P58" i="1"/>
  <c r="Q58" i="1" s="1"/>
  <c r="P62" i="1"/>
  <c r="Q62" i="1" s="1"/>
  <c r="P11" i="1"/>
  <c r="Q11" i="1" s="1"/>
  <c r="P27" i="1"/>
  <c r="Q27" i="1" s="1"/>
  <c r="P43" i="1"/>
  <c r="Q43" i="1" s="1"/>
  <c r="P59" i="1"/>
  <c r="Q59" i="1" s="1"/>
  <c r="P70" i="1"/>
  <c r="Q70" i="1" s="1"/>
  <c r="P78" i="1"/>
  <c r="Q78" i="1" s="1"/>
  <c r="P86" i="1"/>
  <c r="Q86" i="1" s="1"/>
  <c r="P94" i="1"/>
  <c r="Q94" i="1" s="1"/>
  <c r="P102" i="1"/>
  <c r="Q102" i="1" s="1"/>
  <c r="P110" i="1"/>
  <c r="Q110" i="1" s="1"/>
  <c r="P118" i="1"/>
  <c r="Q118" i="1" s="1"/>
  <c r="P126" i="1"/>
  <c r="Q126" i="1" s="1"/>
  <c r="P134" i="1"/>
  <c r="Q134" i="1" s="1"/>
  <c r="P142" i="1"/>
  <c r="Q142" i="1" s="1"/>
  <c r="P147" i="1"/>
  <c r="Q147" i="1" s="1"/>
  <c r="P153" i="1"/>
  <c r="Q153" i="1" s="1"/>
  <c r="P158" i="1"/>
  <c r="Q158" i="1" s="1"/>
  <c r="P163" i="1"/>
  <c r="Q163" i="1" s="1"/>
  <c r="P169" i="1"/>
  <c r="Q169" i="1" s="1"/>
  <c r="P174" i="1"/>
  <c r="Q174" i="1" s="1"/>
  <c r="P179" i="1"/>
  <c r="Q179" i="1" s="1"/>
  <c r="P185" i="1"/>
  <c r="Q185" i="1" s="1"/>
  <c r="P190" i="1"/>
  <c r="Q190" i="1" s="1"/>
  <c r="P195" i="1"/>
  <c r="Q195" i="1" s="1"/>
  <c r="P199" i="1"/>
  <c r="Q199" i="1" s="1"/>
  <c r="P203" i="1"/>
  <c r="Q203" i="1" s="1"/>
  <c r="P207" i="1"/>
  <c r="Q207" i="1" s="1"/>
  <c r="P211" i="1"/>
  <c r="Q211" i="1" s="1"/>
  <c r="P215" i="1"/>
  <c r="Q215" i="1" s="1"/>
  <c r="P219" i="1"/>
  <c r="Q219" i="1" s="1"/>
  <c r="P223" i="1"/>
  <c r="Q223" i="1" s="1"/>
  <c r="P227" i="1"/>
  <c r="Q227" i="1" s="1"/>
  <c r="P231" i="1"/>
  <c r="Q231" i="1" s="1"/>
  <c r="P235" i="1"/>
  <c r="Q235" i="1" s="1"/>
  <c r="P239" i="1"/>
  <c r="Q239" i="1" s="1"/>
  <c r="P243" i="1"/>
  <c r="Q243" i="1" s="1"/>
  <c r="P247" i="1"/>
  <c r="Q247" i="1" s="1"/>
  <c r="P251" i="1"/>
  <c r="Q251" i="1" s="1"/>
  <c r="P255" i="1"/>
  <c r="Q255" i="1" s="1"/>
  <c r="P259" i="1"/>
  <c r="Q259" i="1" s="1"/>
  <c r="P263" i="1"/>
  <c r="Q263" i="1" s="1"/>
  <c r="P267" i="1"/>
  <c r="Q267" i="1" s="1"/>
  <c r="P271" i="1"/>
  <c r="Q271" i="1" s="1"/>
  <c r="P275" i="1"/>
  <c r="Q275" i="1" s="1"/>
  <c r="P279" i="1"/>
  <c r="Q279" i="1" s="1"/>
  <c r="P283" i="1"/>
  <c r="Q283" i="1" s="1"/>
  <c r="P287" i="1"/>
  <c r="Q287" i="1" s="1"/>
  <c r="P291" i="1"/>
  <c r="Q291" i="1" s="1"/>
  <c r="P295" i="1"/>
  <c r="Q295" i="1" s="1"/>
  <c r="P299" i="1"/>
  <c r="Q299" i="1" s="1"/>
  <c r="P303" i="1"/>
  <c r="Q303" i="1" s="1"/>
  <c r="P307" i="1"/>
  <c r="Q307" i="1" s="1"/>
  <c r="P311" i="1"/>
  <c r="Q311" i="1" s="1"/>
  <c r="P315" i="1"/>
  <c r="Q315" i="1" s="1"/>
  <c r="P319" i="1"/>
  <c r="Q319" i="1" s="1"/>
  <c r="P323" i="1"/>
  <c r="Q323" i="1" s="1"/>
  <c r="P327" i="1"/>
  <c r="Q327" i="1" s="1"/>
  <c r="P331" i="1"/>
  <c r="Q331" i="1" s="1"/>
  <c r="P335" i="1"/>
  <c r="Q335" i="1" s="1"/>
  <c r="P339" i="1"/>
  <c r="Q339" i="1" s="1"/>
  <c r="P343" i="1"/>
  <c r="Q343" i="1" s="1"/>
  <c r="P347" i="1"/>
  <c r="Q347" i="1" s="1"/>
  <c r="P351" i="1"/>
  <c r="Q351" i="1" s="1"/>
  <c r="P355" i="1"/>
  <c r="Q355" i="1" s="1"/>
  <c r="P359" i="1"/>
  <c r="Q359" i="1" s="1"/>
  <c r="P363" i="1"/>
  <c r="Q363" i="1" s="1"/>
  <c r="P367" i="1"/>
  <c r="Q367" i="1" s="1"/>
  <c r="P371" i="1"/>
  <c r="Q371" i="1" s="1"/>
  <c r="P375" i="1"/>
  <c r="Q375" i="1" s="1"/>
  <c r="P379" i="1"/>
  <c r="Q379" i="1" s="1"/>
  <c r="P383" i="1"/>
  <c r="Q383" i="1" s="1"/>
  <c r="P387" i="1"/>
  <c r="Q387" i="1" s="1"/>
  <c r="P391" i="1"/>
  <c r="Q391" i="1" s="1"/>
  <c r="P395" i="1"/>
  <c r="Q395" i="1" s="1"/>
  <c r="P399" i="1"/>
  <c r="Q399" i="1" s="1"/>
  <c r="P403" i="1"/>
  <c r="Q403" i="1" s="1"/>
  <c r="P407" i="1"/>
  <c r="Q407" i="1" s="1"/>
  <c r="P411" i="1"/>
  <c r="Q411" i="1" s="1"/>
  <c r="P415" i="1"/>
  <c r="Q415" i="1" s="1"/>
  <c r="P419" i="1"/>
  <c r="Q419" i="1" s="1"/>
  <c r="P423" i="1"/>
  <c r="Q423" i="1" s="1"/>
  <c r="P427" i="1"/>
  <c r="Q427" i="1" s="1"/>
  <c r="P431" i="1"/>
  <c r="Q431" i="1" s="1"/>
  <c r="P435" i="1"/>
  <c r="Q435" i="1" s="1"/>
  <c r="P439" i="1"/>
  <c r="Q439" i="1" s="1"/>
  <c r="P443" i="1"/>
  <c r="Q443" i="1" s="1"/>
  <c r="P447" i="1"/>
  <c r="Q447" i="1" s="1"/>
  <c r="P451" i="1"/>
  <c r="Q451" i="1" s="1"/>
  <c r="P455" i="1"/>
  <c r="Q455" i="1" s="1"/>
  <c r="P459" i="1"/>
  <c r="Q459" i="1" s="1"/>
  <c r="P463" i="1"/>
  <c r="Q463" i="1" s="1"/>
  <c r="P467" i="1"/>
  <c r="Q467" i="1" s="1"/>
  <c r="P471" i="1"/>
  <c r="Q471" i="1" s="1"/>
  <c r="P475" i="1"/>
  <c r="Q475" i="1" s="1"/>
  <c r="P479" i="1"/>
  <c r="Q479" i="1" s="1"/>
  <c r="P483" i="1"/>
  <c r="Q483" i="1" s="1"/>
  <c r="P487" i="1"/>
  <c r="Q487" i="1" s="1"/>
  <c r="P491" i="1"/>
  <c r="Q491" i="1" s="1"/>
  <c r="P495" i="1"/>
  <c r="Q495" i="1" s="1"/>
  <c r="P499" i="1"/>
  <c r="Q499" i="1" s="1"/>
  <c r="P503" i="1"/>
  <c r="Q503" i="1" s="1"/>
  <c r="P507" i="1"/>
  <c r="Q507" i="1" s="1"/>
  <c r="P511" i="1"/>
  <c r="Q511" i="1" s="1"/>
  <c r="P515" i="1"/>
  <c r="Q515" i="1" s="1"/>
  <c r="P519" i="1"/>
  <c r="Q519" i="1" s="1"/>
  <c r="P523" i="1"/>
  <c r="Q523" i="1" s="1"/>
  <c r="P527" i="1"/>
  <c r="Q527" i="1" s="1"/>
  <c r="P531" i="1"/>
  <c r="Q531" i="1" s="1"/>
  <c r="P535" i="1"/>
  <c r="Q535" i="1" s="1"/>
  <c r="P539" i="1"/>
  <c r="Q539" i="1" s="1"/>
  <c r="P543" i="1"/>
  <c r="Q543" i="1" s="1"/>
  <c r="P547" i="1"/>
  <c r="Q547" i="1" s="1"/>
  <c r="P551" i="1"/>
  <c r="Q551" i="1" s="1"/>
  <c r="P555" i="1"/>
  <c r="Q555" i="1" s="1"/>
  <c r="P559" i="1"/>
  <c r="Q559" i="1" s="1"/>
  <c r="P563" i="1"/>
  <c r="Q563" i="1" s="1"/>
  <c r="P567" i="1"/>
  <c r="Q567" i="1" s="1"/>
  <c r="P571" i="1"/>
  <c r="Q571" i="1" s="1"/>
  <c r="P575" i="1"/>
  <c r="Q575" i="1" s="1"/>
  <c r="P579" i="1"/>
  <c r="Q579" i="1" s="1"/>
  <c r="P583" i="1"/>
  <c r="Q583" i="1" s="1"/>
  <c r="P587" i="1"/>
  <c r="Q587" i="1" s="1"/>
  <c r="P591" i="1"/>
  <c r="Q591" i="1" s="1"/>
  <c r="P595" i="1"/>
  <c r="Q595" i="1" s="1"/>
  <c r="P599" i="1"/>
  <c r="Q599" i="1" s="1"/>
  <c r="P603" i="1"/>
  <c r="Q603" i="1" s="1"/>
  <c r="P607" i="1"/>
  <c r="Q607" i="1" s="1"/>
  <c r="P611" i="1"/>
  <c r="Q611" i="1" s="1"/>
  <c r="P615" i="1"/>
  <c r="Q615" i="1" s="1"/>
  <c r="P619" i="1"/>
  <c r="Q619" i="1" s="1"/>
  <c r="P623" i="1"/>
  <c r="Q623" i="1" s="1"/>
  <c r="P627" i="1"/>
  <c r="Q627" i="1" s="1"/>
  <c r="P631" i="1"/>
  <c r="Q631" i="1" s="1"/>
  <c r="P635" i="1"/>
  <c r="Q635" i="1" s="1"/>
  <c r="P639" i="1"/>
  <c r="Q639" i="1" s="1"/>
  <c r="P643" i="1"/>
  <c r="Q643" i="1" s="1"/>
  <c r="P647" i="1"/>
  <c r="Q647" i="1" s="1"/>
  <c r="P651" i="1"/>
  <c r="Q651" i="1" s="1"/>
  <c r="P655" i="1"/>
  <c r="Q655" i="1" s="1"/>
  <c r="P659" i="1"/>
  <c r="Q659" i="1" s="1"/>
  <c r="P663" i="1"/>
  <c r="Q663" i="1" s="1"/>
  <c r="P667" i="1"/>
  <c r="Q667" i="1" s="1"/>
  <c r="P671" i="1"/>
  <c r="Q671" i="1" s="1"/>
  <c r="P675" i="1"/>
  <c r="Q675" i="1" s="1"/>
  <c r="P679" i="1"/>
  <c r="Q679" i="1" s="1"/>
  <c r="P683" i="1"/>
  <c r="Q683" i="1" s="1"/>
  <c r="P687" i="1"/>
  <c r="Q687" i="1" s="1"/>
  <c r="P691" i="1"/>
  <c r="Q691" i="1" s="1"/>
  <c r="P695" i="1"/>
  <c r="Q695" i="1" s="1"/>
  <c r="P699" i="1"/>
  <c r="Q699" i="1" s="1"/>
  <c r="P703" i="1"/>
  <c r="Q703" i="1" s="1"/>
  <c r="P707" i="1"/>
  <c r="Q707" i="1" s="1"/>
  <c r="P711" i="1"/>
  <c r="Q711" i="1" s="1"/>
  <c r="P715" i="1"/>
  <c r="Q715" i="1" s="1"/>
  <c r="P719" i="1"/>
  <c r="Q719" i="1" s="1"/>
  <c r="P723" i="1"/>
  <c r="Q723" i="1" s="1"/>
  <c r="P727" i="1"/>
  <c r="Q727" i="1" s="1"/>
  <c r="P731" i="1"/>
  <c r="Q731" i="1" s="1"/>
  <c r="P735" i="1"/>
  <c r="Q735" i="1" s="1"/>
  <c r="P739" i="1"/>
  <c r="Q739" i="1" s="1"/>
  <c r="P743" i="1"/>
  <c r="Q743" i="1" s="1"/>
  <c r="P747" i="1"/>
  <c r="Q747" i="1" s="1"/>
  <c r="P751" i="1"/>
  <c r="Q751" i="1" s="1"/>
  <c r="P755" i="1"/>
  <c r="Q755" i="1" s="1"/>
  <c r="P759" i="1"/>
  <c r="Q759" i="1" s="1"/>
  <c r="P763" i="1"/>
  <c r="Q763" i="1" s="1"/>
  <c r="P767" i="1"/>
  <c r="Q767" i="1" s="1"/>
  <c r="P771" i="1"/>
  <c r="Q771" i="1" s="1"/>
  <c r="P775" i="1"/>
  <c r="Q775" i="1" s="1"/>
  <c r="P779" i="1"/>
  <c r="Q779" i="1" s="1"/>
  <c r="P783" i="1"/>
  <c r="Q783" i="1" s="1"/>
  <c r="P787" i="1"/>
  <c r="Q787" i="1" s="1"/>
  <c r="P791" i="1"/>
  <c r="Q791" i="1" s="1"/>
  <c r="P795" i="1"/>
  <c r="Q795" i="1" s="1"/>
  <c r="P799" i="1"/>
  <c r="Q799" i="1" s="1"/>
  <c r="P803" i="1"/>
  <c r="Q803" i="1" s="1"/>
  <c r="P807" i="1"/>
  <c r="Q807" i="1" s="1"/>
  <c r="P811" i="1"/>
  <c r="Q811" i="1" s="1"/>
  <c r="P815" i="1"/>
  <c r="Q815" i="1" s="1"/>
  <c r="P819" i="1"/>
  <c r="Q819" i="1" s="1"/>
  <c r="P823" i="1"/>
  <c r="Q823" i="1" s="1"/>
  <c r="P827" i="1"/>
  <c r="Q827" i="1" s="1"/>
  <c r="P831" i="1"/>
  <c r="Q831" i="1" s="1"/>
  <c r="P835" i="1"/>
  <c r="Q835" i="1" s="1"/>
  <c r="P839" i="1"/>
  <c r="Q839" i="1" s="1"/>
  <c r="P843" i="1"/>
  <c r="Q843" i="1" s="1"/>
  <c r="P847" i="1"/>
  <c r="Q847" i="1" s="1"/>
  <c r="P851" i="1"/>
  <c r="Q851" i="1" s="1"/>
  <c r="P855" i="1"/>
  <c r="Q855" i="1" s="1"/>
  <c r="P859" i="1"/>
  <c r="Q859" i="1" s="1"/>
  <c r="P863" i="1"/>
  <c r="Q863" i="1" s="1"/>
  <c r="P867" i="1"/>
  <c r="Q867" i="1" s="1"/>
  <c r="P871" i="1"/>
  <c r="Q871" i="1" s="1"/>
  <c r="P875" i="1"/>
  <c r="Q875" i="1" s="1"/>
  <c r="P879" i="1"/>
  <c r="Q879" i="1" s="1"/>
  <c r="P883" i="1"/>
  <c r="Q883" i="1" s="1"/>
  <c r="P887" i="1"/>
  <c r="Q887" i="1" s="1"/>
  <c r="P891" i="1"/>
  <c r="Q891" i="1" s="1"/>
  <c r="P895" i="1"/>
  <c r="Q895" i="1" s="1"/>
  <c r="P899" i="1"/>
  <c r="Q899" i="1" s="1"/>
  <c r="P903" i="1"/>
  <c r="Q903" i="1" s="1"/>
  <c r="P907" i="1"/>
  <c r="Q907" i="1" s="1"/>
  <c r="P911" i="1"/>
  <c r="Q911" i="1" s="1"/>
  <c r="P915" i="1"/>
  <c r="Q915" i="1" s="1"/>
  <c r="P919" i="1"/>
  <c r="Q919" i="1" s="1"/>
  <c r="P923" i="1"/>
  <c r="Q923" i="1" s="1"/>
  <c r="P927" i="1"/>
  <c r="Q927" i="1" s="1"/>
  <c r="P931" i="1"/>
  <c r="Q931" i="1" s="1"/>
  <c r="P935" i="1"/>
  <c r="Q935" i="1" s="1"/>
  <c r="P939" i="1"/>
  <c r="Q939" i="1" s="1"/>
  <c r="P943" i="1"/>
  <c r="Q943" i="1" s="1"/>
  <c r="P947" i="1"/>
  <c r="Q947" i="1" s="1"/>
  <c r="P951" i="1"/>
  <c r="Q951" i="1" s="1"/>
  <c r="P955" i="1"/>
  <c r="Q955" i="1" s="1"/>
  <c r="P959" i="1"/>
  <c r="Q959" i="1" s="1"/>
  <c r="P963" i="1"/>
  <c r="Q963" i="1" s="1"/>
  <c r="P967" i="1"/>
  <c r="Q967" i="1" s="1"/>
  <c r="P971" i="1"/>
  <c r="Q971" i="1" s="1"/>
  <c r="P975" i="1"/>
  <c r="Q975" i="1" s="1"/>
  <c r="P979" i="1"/>
  <c r="Q979" i="1" s="1"/>
  <c r="P983" i="1"/>
  <c r="Q983" i="1" s="1"/>
  <c r="P987" i="1"/>
  <c r="Q987" i="1" s="1"/>
  <c r="P991" i="1"/>
  <c r="Q991" i="1" s="1"/>
  <c r="P995" i="1"/>
  <c r="Q995" i="1" s="1"/>
  <c r="P999" i="1"/>
  <c r="Q999" i="1" s="1"/>
  <c r="P1003" i="1"/>
  <c r="Q1003" i="1" s="1"/>
  <c r="P1007" i="1"/>
  <c r="Q1007" i="1" s="1"/>
  <c r="P1011" i="1"/>
  <c r="Q1011" i="1" s="1"/>
  <c r="P1015" i="1"/>
  <c r="Q1015" i="1" s="1"/>
  <c r="P1019" i="1"/>
  <c r="Q1019" i="1" s="1"/>
  <c r="P1023" i="1"/>
  <c r="Q1023" i="1" s="1"/>
  <c r="P1027" i="1"/>
  <c r="Q1027" i="1" s="1"/>
  <c r="P1031" i="1"/>
  <c r="Q1031" i="1" s="1"/>
  <c r="P1035" i="1"/>
  <c r="Q1035" i="1" s="1"/>
  <c r="P1039" i="1"/>
  <c r="Q1039" i="1" s="1"/>
  <c r="P1043" i="1"/>
  <c r="Q1043" i="1" s="1"/>
  <c r="P1047" i="1"/>
  <c r="Q1047" i="1" s="1"/>
  <c r="P1051" i="1"/>
  <c r="Q1051" i="1" s="1"/>
  <c r="P1055" i="1"/>
  <c r="Q1055" i="1" s="1"/>
  <c r="P1059" i="1"/>
  <c r="Q1059" i="1" s="1"/>
  <c r="P1063" i="1"/>
  <c r="Q1063" i="1" s="1"/>
  <c r="P1067" i="1"/>
  <c r="Q1067" i="1" s="1"/>
  <c r="P1071" i="1"/>
  <c r="Q1071" i="1" s="1"/>
  <c r="P1075" i="1"/>
  <c r="Q1075" i="1" s="1"/>
  <c r="P1079" i="1"/>
  <c r="Q1079" i="1" s="1"/>
  <c r="P1083" i="1"/>
  <c r="Q1083" i="1" s="1"/>
  <c r="P1087" i="1"/>
  <c r="Q1087" i="1" s="1"/>
  <c r="P1091" i="1"/>
  <c r="Q1091" i="1" s="1"/>
  <c r="P1095" i="1"/>
  <c r="Q1095" i="1" s="1"/>
  <c r="P1099" i="1"/>
  <c r="Q1099" i="1" s="1"/>
  <c r="P1103" i="1"/>
  <c r="Q1103" i="1" s="1"/>
  <c r="P1107" i="1"/>
  <c r="Q1107" i="1" s="1"/>
  <c r="P1111" i="1"/>
  <c r="Q1111" i="1" s="1"/>
  <c r="P1115" i="1"/>
  <c r="Q1115" i="1" s="1"/>
  <c r="P1119" i="1"/>
  <c r="Q1119" i="1" s="1"/>
  <c r="P1123" i="1"/>
  <c r="Q1123" i="1" s="1"/>
  <c r="P1127" i="1"/>
  <c r="Q1127" i="1" s="1"/>
  <c r="P1131" i="1"/>
  <c r="Q1131" i="1" s="1"/>
  <c r="P1135" i="1"/>
  <c r="Q1135" i="1" s="1"/>
  <c r="P1139" i="1"/>
  <c r="Q1139" i="1" s="1"/>
  <c r="P1143" i="1"/>
  <c r="Q1143" i="1" s="1"/>
  <c r="P1147" i="1"/>
  <c r="Q1147" i="1" s="1"/>
  <c r="P1151" i="1"/>
  <c r="Q1151" i="1" s="1"/>
  <c r="P1155" i="1"/>
  <c r="Q1155" i="1" s="1"/>
  <c r="P1159" i="1"/>
  <c r="Q1159" i="1" s="1"/>
  <c r="P1163" i="1"/>
  <c r="Q1163" i="1" s="1"/>
  <c r="P1167" i="1"/>
  <c r="Q1167" i="1" s="1"/>
  <c r="P1171" i="1"/>
  <c r="Q1171" i="1" s="1"/>
  <c r="P1175" i="1"/>
  <c r="Q1175" i="1" s="1"/>
  <c r="P1179" i="1"/>
  <c r="Q1179" i="1" s="1"/>
  <c r="P1183" i="1"/>
  <c r="Q1183" i="1" s="1"/>
  <c r="P1187" i="1"/>
  <c r="Q1187" i="1" s="1"/>
  <c r="P1191" i="1"/>
  <c r="Q1191" i="1" s="1"/>
  <c r="P1195" i="1"/>
  <c r="Q1195" i="1" s="1"/>
  <c r="P1199" i="1"/>
  <c r="Q1199" i="1" s="1"/>
  <c r="P1203" i="1"/>
  <c r="Q1203" i="1" s="1"/>
  <c r="P1207" i="1"/>
  <c r="Q1207" i="1" s="1"/>
  <c r="P1211" i="1"/>
  <c r="Q1211" i="1" s="1"/>
  <c r="P1215" i="1"/>
  <c r="Q1215" i="1" s="1"/>
  <c r="P1219" i="1"/>
  <c r="Q1219" i="1" s="1"/>
  <c r="P1223" i="1"/>
  <c r="Q1223" i="1" s="1"/>
  <c r="P1227" i="1"/>
  <c r="Q1227" i="1" s="1"/>
  <c r="P1231" i="1"/>
  <c r="Q1231" i="1" s="1"/>
  <c r="P1235" i="1"/>
  <c r="Q1235" i="1" s="1"/>
  <c r="P1239" i="1"/>
  <c r="Q1239" i="1" s="1"/>
  <c r="P1243" i="1"/>
  <c r="Q1243" i="1" s="1"/>
  <c r="P1247" i="1"/>
  <c r="Q1247" i="1" s="1"/>
  <c r="P1251" i="1"/>
  <c r="Q1251" i="1" s="1"/>
  <c r="P1255" i="1"/>
  <c r="Q1255" i="1" s="1"/>
  <c r="P1259" i="1"/>
  <c r="Q1259" i="1" s="1"/>
  <c r="P1263" i="1"/>
  <c r="Q1263" i="1" s="1"/>
  <c r="P1267" i="1"/>
  <c r="Q1267" i="1" s="1"/>
  <c r="P1271" i="1"/>
  <c r="Q1271" i="1" s="1"/>
  <c r="P1275" i="1"/>
  <c r="Q1275" i="1" s="1"/>
  <c r="P1279" i="1"/>
  <c r="Q1279" i="1" s="1"/>
  <c r="P1283" i="1"/>
  <c r="Q1283" i="1" s="1"/>
  <c r="P1287" i="1"/>
  <c r="Q1287" i="1" s="1"/>
  <c r="P1291" i="1"/>
  <c r="Q1291" i="1" s="1"/>
  <c r="P1295" i="1"/>
  <c r="Q1295" i="1" s="1"/>
  <c r="P1299" i="1"/>
  <c r="Q1299" i="1" s="1"/>
  <c r="P1303" i="1"/>
  <c r="Q1303" i="1" s="1"/>
  <c r="P1307" i="1"/>
  <c r="Q1307" i="1" s="1"/>
  <c r="P15" i="1"/>
  <c r="Q15" i="1" s="1"/>
  <c r="P31" i="1"/>
  <c r="Q31" i="1" s="1"/>
  <c r="P47" i="1"/>
  <c r="Q47" i="1" s="1"/>
  <c r="P63" i="1"/>
  <c r="Q63" i="1" s="1"/>
  <c r="P71" i="1"/>
  <c r="Q71" i="1" s="1"/>
  <c r="P79" i="1"/>
  <c r="Q79" i="1" s="1"/>
  <c r="P87" i="1"/>
  <c r="Q87" i="1" s="1"/>
  <c r="P95" i="1"/>
  <c r="Q95" i="1" s="1"/>
  <c r="P103" i="1"/>
  <c r="Q103" i="1" s="1"/>
  <c r="P111" i="1"/>
  <c r="Q111" i="1" s="1"/>
  <c r="P119" i="1"/>
  <c r="Q119" i="1" s="1"/>
  <c r="P127" i="1"/>
  <c r="Q127" i="1" s="1"/>
  <c r="P135" i="1"/>
  <c r="Q135" i="1" s="1"/>
  <c r="P143" i="1"/>
  <c r="Q143" i="1" s="1"/>
  <c r="P149" i="1"/>
  <c r="Q149" i="1" s="1"/>
  <c r="P154" i="1"/>
  <c r="Q154" i="1" s="1"/>
  <c r="P159" i="1"/>
  <c r="Q159" i="1" s="1"/>
  <c r="P165" i="1"/>
  <c r="Q165" i="1" s="1"/>
  <c r="P170" i="1"/>
  <c r="Q170" i="1" s="1"/>
  <c r="P175" i="1"/>
  <c r="Q175" i="1" s="1"/>
  <c r="P181" i="1"/>
  <c r="Q181" i="1" s="1"/>
  <c r="P186" i="1"/>
  <c r="Q186" i="1" s="1"/>
  <c r="P191" i="1"/>
  <c r="Q191" i="1" s="1"/>
  <c r="P196" i="1"/>
  <c r="Q196" i="1" s="1"/>
  <c r="P200" i="1"/>
  <c r="Q200" i="1" s="1"/>
  <c r="P204" i="1"/>
  <c r="Q204" i="1" s="1"/>
  <c r="P208" i="1"/>
  <c r="Q208" i="1" s="1"/>
  <c r="P212" i="1"/>
  <c r="Q212" i="1" s="1"/>
  <c r="P216" i="1"/>
  <c r="Q216" i="1" s="1"/>
  <c r="P220" i="1"/>
  <c r="Q220" i="1" s="1"/>
  <c r="P224" i="1"/>
  <c r="Q224" i="1" s="1"/>
  <c r="P228" i="1"/>
  <c r="Q228" i="1" s="1"/>
  <c r="P232" i="1"/>
  <c r="Q232" i="1" s="1"/>
  <c r="P236" i="1"/>
  <c r="Q236" i="1" s="1"/>
  <c r="P240" i="1"/>
  <c r="Q240" i="1" s="1"/>
  <c r="P244" i="1"/>
  <c r="Q244" i="1" s="1"/>
  <c r="P248" i="1"/>
  <c r="Q248" i="1" s="1"/>
  <c r="P252" i="1"/>
  <c r="Q252" i="1" s="1"/>
  <c r="P256" i="1"/>
  <c r="Q256" i="1" s="1"/>
  <c r="P260" i="1"/>
  <c r="Q260" i="1" s="1"/>
  <c r="P264" i="1"/>
  <c r="Q264" i="1" s="1"/>
  <c r="P268" i="1"/>
  <c r="Q268" i="1" s="1"/>
  <c r="P272" i="1"/>
  <c r="Q272" i="1" s="1"/>
  <c r="P276" i="1"/>
  <c r="Q276" i="1" s="1"/>
  <c r="P280" i="1"/>
  <c r="Q280" i="1" s="1"/>
  <c r="P284" i="1"/>
  <c r="Q284" i="1" s="1"/>
  <c r="P288" i="1"/>
  <c r="Q288" i="1" s="1"/>
  <c r="P292" i="1"/>
  <c r="Q292" i="1" s="1"/>
  <c r="P296" i="1"/>
  <c r="Q296" i="1" s="1"/>
  <c r="P300" i="1"/>
  <c r="Q300" i="1" s="1"/>
  <c r="P304" i="1"/>
  <c r="Q304" i="1" s="1"/>
  <c r="P308" i="1"/>
  <c r="Q308" i="1" s="1"/>
  <c r="P312" i="1"/>
  <c r="Q312" i="1" s="1"/>
  <c r="P316" i="1"/>
  <c r="Q316" i="1" s="1"/>
  <c r="P320" i="1"/>
  <c r="Q320" i="1" s="1"/>
  <c r="P324" i="1"/>
  <c r="Q324" i="1" s="1"/>
  <c r="P328" i="1"/>
  <c r="Q328" i="1" s="1"/>
  <c r="P332" i="1"/>
  <c r="Q332" i="1" s="1"/>
  <c r="P336" i="1"/>
  <c r="Q336" i="1" s="1"/>
  <c r="P340" i="1"/>
  <c r="Q340" i="1" s="1"/>
  <c r="P344" i="1"/>
  <c r="Q344" i="1" s="1"/>
  <c r="P348" i="1"/>
  <c r="Q348" i="1" s="1"/>
  <c r="P352" i="1"/>
  <c r="Q352" i="1" s="1"/>
  <c r="P356" i="1"/>
  <c r="Q356" i="1" s="1"/>
  <c r="P360" i="1"/>
  <c r="Q360" i="1" s="1"/>
  <c r="P364" i="1"/>
  <c r="Q364" i="1" s="1"/>
  <c r="P368" i="1"/>
  <c r="Q368" i="1" s="1"/>
  <c r="P372" i="1"/>
  <c r="Q372" i="1" s="1"/>
  <c r="P376" i="1"/>
  <c r="Q376" i="1" s="1"/>
  <c r="P380" i="1"/>
  <c r="Q380" i="1" s="1"/>
  <c r="P384" i="1"/>
  <c r="Q384" i="1" s="1"/>
  <c r="P388" i="1"/>
  <c r="Q388" i="1" s="1"/>
  <c r="P392" i="1"/>
  <c r="Q392" i="1" s="1"/>
  <c r="P396" i="1"/>
  <c r="Q396" i="1" s="1"/>
  <c r="P400" i="1"/>
  <c r="Q400" i="1" s="1"/>
  <c r="P404" i="1"/>
  <c r="Q404" i="1" s="1"/>
  <c r="P408" i="1"/>
  <c r="Q408" i="1" s="1"/>
  <c r="P412" i="1"/>
  <c r="Q412" i="1" s="1"/>
  <c r="P416" i="1"/>
  <c r="Q416" i="1" s="1"/>
  <c r="P420" i="1"/>
  <c r="Q420" i="1" s="1"/>
  <c r="P424" i="1"/>
  <c r="Q424" i="1" s="1"/>
  <c r="P428" i="1"/>
  <c r="Q428" i="1" s="1"/>
  <c r="P432" i="1"/>
  <c r="Q432" i="1" s="1"/>
  <c r="P436" i="1"/>
  <c r="Q436" i="1" s="1"/>
  <c r="P440" i="1"/>
  <c r="Q440" i="1" s="1"/>
  <c r="P444" i="1"/>
  <c r="Q444" i="1" s="1"/>
  <c r="P448" i="1"/>
  <c r="Q448" i="1" s="1"/>
  <c r="P452" i="1"/>
  <c r="Q452" i="1" s="1"/>
  <c r="P456" i="1"/>
  <c r="Q456" i="1" s="1"/>
  <c r="P460" i="1"/>
  <c r="Q460" i="1" s="1"/>
  <c r="P464" i="1"/>
  <c r="Q464" i="1" s="1"/>
  <c r="P468" i="1"/>
  <c r="Q468" i="1" s="1"/>
  <c r="P472" i="1"/>
  <c r="Q472" i="1" s="1"/>
  <c r="P476" i="1"/>
  <c r="Q476" i="1" s="1"/>
  <c r="P480" i="1"/>
  <c r="Q480" i="1" s="1"/>
  <c r="P484" i="1"/>
  <c r="Q484" i="1" s="1"/>
  <c r="P488" i="1"/>
  <c r="Q488" i="1" s="1"/>
  <c r="P492" i="1"/>
  <c r="Q492" i="1" s="1"/>
  <c r="P496" i="1"/>
  <c r="Q496" i="1" s="1"/>
  <c r="P500" i="1"/>
  <c r="Q500" i="1" s="1"/>
  <c r="P504" i="1"/>
  <c r="Q504" i="1" s="1"/>
  <c r="P508" i="1"/>
  <c r="Q508" i="1" s="1"/>
  <c r="P512" i="1"/>
  <c r="Q512" i="1" s="1"/>
  <c r="P516" i="1"/>
  <c r="Q516" i="1" s="1"/>
  <c r="P520" i="1"/>
  <c r="Q520" i="1" s="1"/>
  <c r="P524" i="1"/>
  <c r="Q524" i="1" s="1"/>
  <c r="P528" i="1"/>
  <c r="Q528" i="1" s="1"/>
  <c r="P532" i="1"/>
  <c r="Q532" i="1" s="1"/>
  <c r="P536" i="1"/>
  <c r="Q536" i="1" s="1"/>
  <c r="P540" i="1"/>
  <c r="Q540" i="1" s="1"/>
  <c r="P544" i="1"/>
  <c r="Q544" i="1" s="1"/>
  <c r="P548" i="1"/>
  <c r="Q548" i="1" s="1"/>
  <c r="P552" i="1"/>
  <c r="Q552" i="1" s="1"/>
  <c r="P556" i="1"/>
  <c r="Q556" i="1" s="1"/>
  <c r="P560" i="1"/>
  <c r="Q560" i="1" s="1"/>
  <c r="P564" i="1"/>
  <c r="Q564" i="1" s="1"/>
  <c r="P568" i="1"/>
  <c r="Q568" i="1" s="1"/>
  <c r="P572" i="1"/>
  <c r="Q572" i="1" s="1"/>
  <c r="P576" i="1"/>
  <c r="Q576" i="1" s="1"/>
  <c r="P580" i="1"/>
  <c r="Q580" i="1" s="1"/>
  <c r="P584" i="1"/>
  <c r="Q584" i="1" s="1"/>
  <c r="P588" i="1"/>
  <c r="Q588" i="1" s="1"/>
  <c r="P592" i="1"/>
  <c r="Q592" i="1" s="1"/>
  <c r="P596" i="1"/>
  <c r="Q596" i="1" s="1"/>
  <c r="P600" i="1"/>
  <c r="Q600" i="1" s="1"/>
  <c r="P604" i="1"/>
  <c r="Q604" i="1" s="1"/>
  <c r="P608" i="1"/>
  <c r="Q608" i="1" s="1"/>
  <c r="P612" i="1"/>
  <c r="Q612" i="1" s="1"/>
  <c r="P616" i="1"/>
  <c r="Q616" i="1" s="1"/>
  <c r="P620" i="1"/>
  <c r="Q620" i="1" s="1"/>
  <c r="P624" i="1"/>
  <c r="Q624" i="1" s="1"/>
  <c r="P628" i="1"/>
  <c r="Q628" i="1" s="1"/>
  <c r="P632" i="1"/>
  <c r="Q632" i="1" s="1"/>
  <c r="P636" i="1"/>
  <c r="Q636" i="1" s="1"/>
  <c r="P640" i="1"/>
  <c r="Q640" i="1" s="1"/>
  <c r="P644" i="1"/>
  <c r="Q644" i="1" s="1"/>
  <c r="P648" i="1"/>
  <c r="Q648" i="1" s="1"/>
  <c r="P652" i="1"/>
  <c r="Q652" i="1" s="1"/>
  <c r="P656" i="1"/>
  <c r="Q656" i="1" s="1"/>
  <c r="P660" i="1"/>
  <c r="Q660" i="1" s="1"/>
  <c r="P664" i="1"/>
  <c r="Q664" i="1" s="1"/>
  <c r="P668" i="1"/>
  <c r="Q668" i="1" s="1"/>
  <c r="P672" i="1"/>
  <c r="Q672" i="1" s="1"/>
  <c r="P676" i="1"/>
  <c r="Q676" i="1" s="1"/>
  <c r="P680" i="1"/>
  <c r="Q680" i="1" s="1"/>
  <c r="P684" i="1"/>
  <c r="Q684" i="1" s="1"/>
  <c r="P688" i="1"/>
  <c r="Q688" i="1" s="1"/>
  <c r="P692" i="1"/>
  <c r="Q692" i="1" s="1"/>
  <c r="P696" i="1"/>
  <c r="Q696" i="1" s="1"/>
  <c r="P700" i="1"/>
  <c r="Q700" i="1" s="1"/>
  <c r="P704" i="1"/>
  <c r="Q704" i="1" s="1"/>
  <c r="P708" i="1"/>
  <c r="Q708" i="1" s="1"/>
  <c r="P712" i="1"/>
  <c r="Q712" i="1" s="1"/>
  <c r="P716" i="1"/>
  <c r="Q716" i="1" s="1"/>
  <c r="P720" i="1"/>
  <c r="Q720" i="1" s="1"/>
  <c r="P724" i="1"/>
  <c r="Q724" i="1" s="1"/>
  <c r="P728" i="1"/>
  <c r="Q728" i="1" s="1"/>
  <c r="P732" i="1"/>
  <c r="Q732" i="1" s="1"/>
  <c r="P736" i="1"/>
  <c r="Q736" i="1" s="1"/>
  <c r="P740" i="1"/>
  <c r="Q740" i="1" s="1"/>
  <c r="P744" i="1"/>
  <c r="Q744" i="1" s="1"/>
  <c r="P748" i="1"/>
  <c r="Q748" i="1" s="1"/>
  <c r="P752" i="1"/>
  <c r="Q752" i="1" s="1"/>
  <c r="P756" i="1"/>
  <c r="Q756" i="1" s="1"/>
  <c r="P760" i="1"/>
  <c r="Q760" i="1" s="1"/>
  <c r="P764" i="1"/>
  <c r="Q764" i="1" s="1"/>
  <c r="P768" i="1"/>
  <c r="Q768" i="1" s="1"/>
  <c r="P772" i="1"/>
  <c r="Q772" i="1" s="1"/>
  <c r="P776" i="1"/>
  <c r="Q776" i="1" s="1"/>
  <c r="P780" i="1"/>
  <c r="Q780" i="1" s="1"/>
  <c r="P784" i="1"/>
  <c r="Q784" i="1" s="1"/>
  <c r="P788" i="1"/>
  <c r="Q788" i="1" s="1"/>
  <c r="P792" i="1"/>
  <c r="Q792" i="1" s="1"/>
  <c r="P796" i="1"/>
  <c r="Q796" i="1" s="1"/>
  <c r="P800" i="1"/>
  <c r="Q800" i="1" s="1"/>
  <c r="P804" i="1"/>
  <c r="Q804" i="1" s="1"/>
  <c r="P808" i="1"/>
  <c r="Q808" i="1" s="1"/>
  <c r="P812" i="1"/>
  <c r="Q812" i="1" s="1"/>
  <c r="P816" i="1"/>
  <c r="Q816" i="1" s="1"/>
  <c r="P820" i="1"/>
  <c r="Q820" i="1" s="1"/>
  <c r="P824" i="1"/>
  <c r="Q824" i="1" s="1"/>
  <c r="P828" i="1"/>
  <c r="Q828" i="1" s="1"/>
  <c r="P832" i="1"/>
  <c r="Q832" i="1" s="1"/>
  <c r="P836" i="1"/>
  <c r="Q836" i="1" s="1"/>
  <c r="P840" i="1"/>
  <c r="Q840" i="1" s="1"/>
  <c r="P844" i="1"/>
  <c r="Q844" i="1" s="1"/>
  <c r="P848" i="1"/>
  <c r="Q848" i="1" s="1"/>
  <c r="P852" i="1"/>
  <c r="Q852" i="1" s="1"/>
  <c r="P856" i="1"/>
  <c r="Q856" i="1" s="1"/>
  <c r="P860" i="1"/>
  <c r="Q860" i="1" s="1"/>
  <c r="P864" i="1"/>
  <c r="Q864" i="1" s="1"/>
  <c r="P868" i="1"/>
  <c r="Q868" i="1" s="1"/>
  <c r="P872" i="1"/>
  <c r="Q872" i="1" s="1"/>
  <c r="P876" i="1"/>
  <c r="Q876" i="1" s="1"/>
  <c r="P880" i="1"/>
  <c r="Q880" i="1" s="1"/>
  <c r="P884" i="1"/>
  <c r="Q884" i="1" s="1"/>
  <c r="P888" i="1"/>
  <c r="Q888" i="1" s="1"/>
  <c r="P892" i="1"/>
  <c r="Q892" i="1" s="1"/>
  <c r="P896" i="1"/>
  <c r="Q896" i="1" s="1"/>
  <c r="P900" i="1"/>
  <c r="Q900" i="1" s="1"/>
  <c r="P904" i="1"/>
  <c r="Q904" i="1" s="1"/>
  <c r="P908" i="1"/>
  <c r="Q908" i="1" s="1"/>
  <c r="P912" i="1"/>
  <c r="Q912" i="1" s="1"/>
  <c r="P916" i="1"/>
  <c r="Q916" i="1" s="1"/>
  <c r="P920" i="1"/>
  <c r="Q920" i="1" s="1"/>
  <c r="P924" i="1"/>
  <c r="Q924" i="1" s="1"/>
  <c r="P928" i="1"/>
  <c r="Q928" i="1" s="1"/>
  <c r="P932" i="1"/>
  <c r="Q932" i="1" s="1"/>
  <c r="P936" i="1"/>
  <c r="Q936" i="1" s="1"/>
  <c r="P940" i="1"/>
  <c r="Q940" i="1" s="1"/>
  <c r="P944" i="1"/>
  <c r="Q944" i="1" s="1"/>
  <c r="P948" i="1"/>
  <c r="Q948" i="1" s="1"/>
  <c r="P952" i="1"/>
  <c r="Q952" i="1" s="1"/>
  <c r="P956" i="1"/>
  <c r="Q956" i="1" s="1"/>
  <c r="P960" i="1"/>
  <c r="Q960" i="1" s="1"/>
  <c r="P964" i="1"/>
  <c r="Q964" i="1" s="1"/>
  <c r="P968" i="1"/>
  <c r="Q968" i="1" s="1"/>
  <c r="P972" i="1"/>
  <c r="Q972" i="1" s="1"/>
  <c r="P976" i="1"/>
  <c r="Q976" i="1" s="1"/>
  <c r="P980" i="1"/>
  <c r="Q980" i="1" s="1"/>
  <c r="P984" i="1"/>
  <c r="Q984" i="1" s="1"/>
  <c r="P988" i="1"/>
  <c r="Q988" i="1" s="1"/>
  <c r="P992" i="1"/>
  <c r="Q992" i="1" s="1"/>
  <c r="P996" i="1"/>
  <c r="Q996" i="1" s="1"/>
  <c r="P1000" i="1"/>
  <c r="Q1000" i="1" s="1"/>
  <c r="P1004" i="1"/>
  <c r="Q1004" i="1" s="1"/>
  <c r="P1008" i="1"/>
  <c r="Q1008" i="1" s="1"/>
  <c r="P1012" i="1"/>
  <c r="Q1012" i="1" s="1"/>
  <c r="P1016" i="1"/>
  <c r="Q1016" i="1" s="1"/>
  <c r="P1020" i="1"/>
  <c r="Q1020" i="1" s="1"/>
  <c r="P1024" i="1"/>
  <c r="Q1024" i="1" s="1"/>
  <c r="P1028" i="1"/>
  <c r="Q1028" i="1" s="1"/>
  <c r="P1032" i="1"/>
  <c r="Q1032" i="1" s="1"/>
  <c r="P1036" i="1"/>
  <c r="Q1036" i="1" s="1"/>
  <c r="P1040" i="1"/>
  <c r="Q1040" i="1" s="1"/>
  <c r="P1044" i="1"/>
  <c r="Q1044" i="1" s="1"/>
  <c r="P1048" i="1"/>
  <c r="Q1048" i="1" s="1"/>
  <c r="P1052" i="1"/>
  <c r="Q1052" i="1" s="1"/>
  <c r="P1056" i="1"/>
  <c r="Q1056" i="1" s="1"/>
  <c r="P1060" i="1"/>
  <c r="Q1060" i="1" s="1"/>
  <c r="P1064" i="1"/>
  <c r="Q1064" i="1" s="1"/>
  <c r="P1068" i="1"/>
  <c r="Q1068" i="1" s="1"/>
  <c r="P1072" i="1"/>
  <c r="Q1072" i="1" s="1"/>
  <c r="P1076" i="1"/>
  <c r="Q1076" i="1" s="1"/>
  <c r="P1080" i="1"/>
  <c r="Q1080" i="1" s="1"/>
  <c r="P1084" i="1"/>
  <c r="Q1084" i="1" s="1"/>
  <c r="P1088" i="1"/>
  <c r="Q1088" i="1" s="1"/>
  <c r="P1092" i="1"/>
  <c r="Q1092" i="1" s="1"/>
  <c r="P1096" i="1"/>
  <c r="Q1096" i="1" s="1"/>
  <c r="P1100" i="1"/>
  <c r="Q1100" i="1" s="1"/>
  <c r="P1104" i="1"/>
  <c r="Q1104" i="1" s="1"/>
  <c r="P1108" i="1"/>
  <c r="Q1108" i="1" s="1"/>
  <c r="P1112" i="1"/>
  <c r="Q1112" i="1" s="1"/>
  <c r="P1116" i="1"/>
  <c r="Q1116" i="1" s="1"/>
  <c r="P1120" i="1"/>
  <c r="Q1120" i="1" s="1"/>
  <c r="P1124" i="1"/>
  <c r="Q1124" i="1" s="1"/>
  <c r="P1128" i="1"/>
  <c r="Q1128" i="1" s="1"/>
  <c r="P1132" i="1"/>
  <c r="Q1132" i="1" s="1"/>
  <c r="P1136" i="1"/>
  <c r="Q1136" i="1" s="1"/>
  <c r="P1140" i="1"/>
  <c r="Q1140" i="1" s="1"/>
  <c r="P1144" i="1"/>
  <c r="Q1144" i="1" s="1"/>
  <c r="P1148" i="1"/>
  <c r="Q1148" i="1" s="1"/>
  <c r="P1152" i="1"/>
  <c r="Q1152" i="1" s="1"/>
  <c r="P1156" i="1"/>
  <c r="Q1156" i="1" s="1"/>
  <c r="P1160" i="1"/>
  <c r="Q1160" i="1" s="1"/>
  <c r="P1164" i="1"/>
  <c r="Q1164" i="1" s="1"/>
  <c r="P1168" i="1"/>
  <c r="Q1168" i="1" s="1"/>
  <c r="P1172" i="1"/>
  <c r="Q1172" i="1" s="1"/>
  <c r="P1176" i="1"/>
  <c r="Q1176" i="1" s="1"/>
  <c r="P1180" i="1"/>
  <c r="Q1180" i="1" s="1"/>
  <c r="P1184" i="1"/>
  <c r="Q1184" i="1" s="1"/>
  <c r="P1188" i="1"/>
  <c r="Q1188" i="1" s="1"/>
  <c r="P1192" i="1"/>
  <c r="Q1192" i="1" s="1"/>
  <c r="P1196" i="1"/>
  <c r="Q1196" i="1" s="1"/>
  <c r="P1200" i="1"/>
  <c r="Q1200" i="1" s="1"/>
  <c r="P1204" i="1"/>
  <c r="Q1204" i="1" s="1"/>
  <c r="P1208" i="1"/>
  <c r="Q1208" i="1" s="1"/>
  <c r="P1212" i="1"/>
  <c r="Q1212" i="1" s="1"/>
  <c r="P1216" i="1"/>
  <c r="Q1216" i="1" s="1"/>
  <c r="P1220" i="1"/>
  <c r="Q1220" i="1" s="1"/>
  <c r="P1224" i="1"/>
  <c r="Q1224" i="1" s="1"/>
  <c r="P1228" i="1"/>
  <c r="Q1228" i="1" s="1"/>
  <c r="P1232" i="1"/>
  <c r="Q1232" i="1" s="1"/>
  <c r="P1236" i="1"/>
  <c r="Q1236" i="1" s="1"/>
  <c r="P1240" i="1"/>
  <c r="Q1240" i="1" s="1"/>
  <c r="P1244" i="1"/>
  <c r="Q1244" i="1" s="1"/>
  <c r="P1248" i="1"/>
  <c r="Q1248" i="1" s="1"/>
  <c r="P1252" i="1"/>
  <c r="Q1252" i="1" s="1"/>
  <c r="P1256" i="1"/>
  <c r="Q1256" i="1" s="1"/>
  <c r="P1260" i="1"/>
  <c r="Q1260" i="1" s="1"/>
  <c r="P1264" i="1"/>
  <c r="Q1264" i="1" s="1"/>
  <c r="P1268" i="1"/>
  <c r="Q1268" i="1" s="1"/>
  <c r="P1272" i="1"/>
  <c r="Q1272" i="1" s="1"/>
  <c r="P1276" i="1"/>
  <c r="Q1276" i="1" s="1"/>
  <c r="P1280" i="1"/>
  <c r="Q1280" i="1" s="1"/>
  <c r="P1284" i="1"/>
  <c r="Q1284" i="1" s="1"/>
  <c r="P1288" i="1"/>
  <c r="Q1288" i="1" s="1"/>
  <c r="P1292" i="1"/>
  <c r="Q1292" i="1" s="1"/>
  <c r="P1296" i="1"/>
  <c r="Q1296" i="1" s="1"/>
  <c r="P1300" i="1"/>
  <c r="Q1300" i="1" s="1"/>
  <c r="P1304" i="1"/>
  <c r="Q1304" i="1" s="1"/>
  <c r="P1308" i="1"/>
  <c r="Q1308" i="1" s="1"/>
  <c r="P3" i="1"/>
  <c r="Q3" i="1" s="1"/>
  <c r="E23" i="6" s="1" a="1"/>
  <c r="E23" i="6" s="1"/>
  <c r="P19" i="1"/>
  <c r="Q19" i="1" s="1"/>
  <c r="P35" i="1"/>
  <c r="Q35" i="1" s="1"/>
  <c r="P51" i="1"/>
  <c r="Q51" i="1" s="1"/>
  <c r="P66" i="1"/>
  <c r="Q66" i="1" s="1"/>
  <c r="P74" i="1"/>
  <c r="Q74" i="1" s="1"/>
  <c r="P1709" i="1"/>
  <c r="Q1709" i="1" s="1"/>
  <c r="P1705" i="1"/>
  <c r="Q1705" i="1" s="1"/>
  <c r="P1701" i="1"/>
  <c r="Q1701" i="1" s="1"/>
  <c r="P1697" i="1"/>
  <c r="Q1697" i="1" s="1"/>
  <c r="P1693" i="1"/>
  <c r="Q1693" i="1" s="1"/>
  <c r="P1689" i="1"/>
  <c r="Q1689" i="1" s="1"/>
  <c r="P1685" i="1"/>
  <c r="Q1685" i="1" s="1"/>
  <c r="P1681" i="1"/>
  <c r="Q1681" i="1" s="1"/>
  <c r="P1677" i="1"/>
  <c r="Q1677" i="1" s="1"/>
  <c r="P1673" i="1"/>
  <c r="Q1673" i="1" s="1"/>
  <c r="P1669" i="1"/>
  <c r="Q1669" i="1" s="1"/>
  <c r="P1665" i="1"/>
  <c r="Q1665" i="1" s="1"/>
  <c r="P1661" i="1"/>
  <c r="Q1661" i="1" s="1"/>
  <c r="P1657" i="1"/>
  <c r="Q1657" i="1" s="1"/>
  <c r="P1653" i="1"/>
  <c r="Q1653" i="1" s="1"/>
  <c r="P1649" i="1"/>
  <c r="Q1649" i="1" s="1"/>
  <c r="P1645" i="1"/>
  <c r="Q1645" i="1" s="1"/>
  <c r="P1641" i="1"/>
  <c r="Q1641" i="1" s="1"/>
  <c r="P1637" i="1"/>
  <c r="Q1637" i="1" s="1"/>
  <c r="P1633" i="1"/>
  <c r="Q1633" i="1" s="1"/>
  <c r="P1629" i="1"/>
  <c r="Q1629" i="1" s="1"/>
  <c r="P1625" i="1"/>
  <c r="Q1625" i="1" s="1"/>
  <c r="P1621" i="1"/>
  <c r="Q1621" i="1" s="1"/>
  <c r="P1617" i="1"/>
  <c r="Q1617" i="1" s="1"/>
  <c r="P1613" i="1"/>
  <c r="Q1613" i="1" s="1"/>
  <c r="P1609" i="1"/>
  <c r="Q1609" i="1" s="1"/>
  <c r="P1605" i="1"/>
  <c r="Q1605" i="1" s="1"/>
  <c r="P1601" i="1"/>
  <c r="Q1601" i="1" s="1"/>
  <c r="P1597" i="1"/>
  <c r="Q1597" i="1" s="1"/>
  <c r="P1593" i="1"/>
  <c r="Q1593" i="1" s="1"/>
  <c r="P1589" i="1"/>
  <c r="Q1589" i="1" s="1"/>
  <c r="P1585" i="1"/>
  <c r="Q1585" i="1" s="1"/>
  <c r="P1581" i="1"/>
  <c r="Q1581" i="1" s="1"/>
  <c r="P1577" i="1"/>
  <c r="Q1577" i="1" s="1"/>
  <c r="P1573" i="1"/>
  <c r="Q1573" i="1" s="1"/>
  <c r="P1569" i="1"/>
  <c r="Q1569" i="1" s="1"/>
  <c r="P1565" i="1"/>
  <c r="Q1565" i="1" s="1"/>
  <c r="P1561" i="1"/>
  <c r="Q1561" i="1" s="1"/>
  <c r="P1557" i="1"/>
  <c r="Q1557" i="1" s="1"/>
  <c r="P1553" i="1"/>
  <c r="Q1553" i="1" s="1"/>
  <c r="P1549" i="1"/>
  <c r="Q1549" i="1" s="1"/>
  <c r="P1545" i="1"/>
  <c r="Q1545" i="1" s="1"/>
  <c r="P1541" i="1"/>
  <c r="Q1541" i="1" s="1"/>
  <c r="P1537" i="1"/>
  <c r="Q1537" i="1" s="1"/>
  <c r="P1533" i="1"/>
  <c r="Q1533" i="1" s="1"/>
  <c r="P1529" i="1"/>
  <c r="Q1529" i="1" s="1"/>
  <c r="P1525" i="1"/>
  <c r="Q1525" i="1" s="1"/>
  <c r="P1521" i="1"/>
  <c r="Q1521" i="1" s="1"/>
  <c r="P1517" i="1"/>
  <c r="Q1517" i="1" s="1"/>
  <c r="P1513" i="1"/>
  <c r="Q1513" i="1" s="1"/>
  <c r="P1509" i="1"/>
  <c r="Q1509" i="1" s="1"/>
  <c r="P1505" i="1"/>
  <c r="Q1505" i="1" s="1"/>
  <c r="P1501" i="1"/>
  <c r="Q1501" i="1" s="1"/>
  <c r="P1497" i="1"/>
  <c r="Q1497" i="1" s="1"/>
  <c r="P1493" i="1"/>
  <c r="Q1493" i="1" s="1"/>
  <c r="P1489" i="1"/>
  <c r="Q1489" i="1" s="1"/>
  <c r="P1485" i="1"/>
  <c r="Q1485" i="1" s="1"/>
  <c r="P1481" i="1"/>
  <c r="Q1481" i="1" s="1"/>
  <c r="P1477" i="1"/>
  <c r="Q1477" i="1" s="1"/>
  <c r="P1473" i="1"/>
  <c r="Q1473" i="1" s="1"/>
  <c r="P1469" i="1"/>
  <c r="Q1469" i="1" s="1"/>
  <c r="P1465" i="1"/>
  <c r="Q1465" i="1" s="1"/>
  <c r="P1461" i="1"/>
  <c r="Q1461" i="1" s="1"/>
  <c r="P1457" i="1"/>
  <c r="Q1457" i="1" s="1"/>
  <c r="P1453" i="1"/>
  <c r="Q1453" i="1" s="1"/>
  <c r="P1449" i="1"/>
  <c r="Q1449" i="1" s="1"/>
  <c r="P1445" i="1"/>
  <c r="Q1445" i="1" s="1"/>
  <c r="P1441" i="1"/>
  <c r="Q1441" i="1" s="1"/>
  <c r="P1437" i="1"/>
  <c r="Q1437" i="1" s="1"/>
  <c r="P1433" i="1"/>
  <c r="Q1433" i="1" s="1"/>
  <c r="P1429" i="1"/>
  <c r="Q1429" i="1" s="1"/>
  <c r="P1425" i="1"/>
  <c r="Q1425" i="1" s="1"/>
  <c r="P1421" i="1"/>
  <c r="Q1421" i="1" s="1"/>
  <c r="P1417" i="1"/>
  <c r="Q1417" i="1" s="1"/>
  <c r="P1413" i="1"/>
  <c r="Q1413" i="1" s="1"/>
  <c r="P1409" i="1"/>
  <c r="Q1409" i="1" s="1"/>
  <c r="P1405" i="1"/>
  <c r="Q1405" i="1" s="1"/>
  <c r="P1401" i="1"/>
  <c r="Q1401" i="1" s="1"/>
  <c r="P1397" i="1"/>
  <c r="Q1397" i="1" s="1"/>
  <c r="P1393" i="1"/>
  <c r="Q1393" i="1" s="1"/>
  <c r="P1389" i="1"/>
  <c r="Q1389" i="1" s="1"/>
  <c r="P1385" i="1"/>
  <c r="Q1385" i="1" s="1"/>
  <c r="P1381" i="1"/>
  <c r="Q1381" i="1" s="1"/>
  <c r="P1377" i="1"/>
  <c r="Q1377" i="1" s="1"/>
  <c r="P1373" i="1"/>
  <c r="Q1373" i="1" s="1"/>
  <c r="P1369" i="1"/>
  <c r="Q1369" i="1" s="1"/>
  <c r="P1365" i="1"/>
  <c r="Q1365" i="1" s="1"/>
  <c r="P1361" i="1"/>
  <c r="Q1361" i="1" s="1"/>
  <c r="P1357" i="1"/>
  <c r="Q1357" i="1" s="1"/>
  <c r="P1353" i="1"/>
  <c r="Q1353" i="1" s="1"/>
  <c r="P1349" i="1"/>
  <c r="Q1349" i="1" s="1"/>
  <c r="P1345" i="1"/>
  <c r="Q1345" i="1" s="1"/>
  <c r="P1341" i="1"/>
  <c r="Q1341" i="1" s="1"/>
  <c r="P1337" i="1"/>
  <c r="Q1337" i="1" s="1"/>
  <c r="P1333" i="1"/>
  <c r="Q1333" i="1" s="1"/>
  <c r="P1329" i="1"/>
  <c r="Q1329" i="1" s="1"/>
  <c r="P1325" i="1"/>
  <c r="Q1325" i="1" s="1"/>
  <c r="P1321" i="1"/>
  <c r="Q1321" i="1" s="1"/>
  <c r="P1317" i="1"/>
  <c r="Q1317" i="1" s="1"/>
  <c r="P1313" i="1"/>
  <c r="Q1313" i="1" s="1"/>
  <c r="P1309" i="1"/>
  <c r="Q1309" i="1" s="1"/>
  <c r="P1301" i="1"/>
  <c r="Q1301" i="1" s="1"/>
  <c r="P1293" i="1"/>
  <c r="Q1293" i="1" s="1"/>
  <c r="P1285" i="1"/>
  <c r="Q1285" i="1" s="1"/>
  <c r="P1277" i="1"/>
  <c r="Q1277" i="1" s="1"/>
  <c r="P1269" i="1"/>
  <c r="Q1269" i="1" s="1"/>
  <c r="P1261" i="1"/>
  <c r="Q1261" i="1" s="1"/>
  <c r="P1253" i="1"/>
  <c r="Q1253" i="1" s="1"/>
  <c r="P1245" i="1"/>
  <c r="Q1245" i="1" s="1"/>
  <c r="P1237" i="1"/>
  <c r="Q1237" i="1" s="1"/>
  <c r="P1229" i="1"/>
  <c r="Q1229" i="1" s="1"/>
  <c r="P1221" i="1"/>
  <c r="Q1221" i="1" s="1"/>
  <c r="P1213" i="1"/>
  <c r="Q1213" i="1" s="1"/>
  <c r="P1205" i="1"/>
  <c r="Q1205" i="1" s="1"/>
  <c r="P1197" i="1"/>
  <c r="Q1197" i="1" s="1"/>
  <c r="P1189" i="1"/>
  <c r="Q1189" i="1" s="1"/>
  <c r="P1181" i="1"/>
  <c r="Q1181" i="1" s="1"/>
  <c r="P1173" i="1"/>
  <c r="Q1173" i="1" s="1"/>
  <c r="P1165" i="1"/>
  <c r="Q1165" i="1" s="1"/>
  <c r="P1157" i="1"/>
  <c r="Q1157" i="1" s="1"/>
  <c r="P1149" i="1"/>
  <c r="Q1149" i="1" s="1"/>
  <c r="P1141" i="1"/>
  <c r="Q1141" i="1" s="1"/>
  <c r="P1133" i="1"/>
  <c r="Q1133" i="1" s="1"/>
  <c r="P1125" i="1"/>
  <c r="Q1125" i="1" s="1"/>
  <c r="P1117" i="1"/>
  <c r="Q1117" i="1" s="1"/>
  <c r="P1109" i="1"/>
  <c r="Q1109" i="1" s="1"/>
  <c r="P1101" i="1"/>
  <c r="Q1101" i="1" s="1"/>
  <c r="P1093" i="1"/>
  <c r="Q1093" i="1" s="1"/>
  <c r="P1085" i="1"/>
  <c r="Q1085" i="1" s="1"/>
  <c r="P1077" i="1"/>
  <c r="Q1077" i="1" s="1"/>
  <c r="P1069" i="1"/>
  <c r="Q1069" i="1" s="1"/>
  <c r="P1061" i="1"/>
  <c r="Q1061" i="1" s="1"/>
  <c r="P1053" i="1"/>
  <c r="Q1053" i="1" s="1"/>
  <c r="P1045" i="1"/>
  <c r="Q1045" i="1" s="1"/>
  <c r="P1037" i="1"/>
  <c r="Q1037" i="1" s="1"/>
  <c r="P1029" i="1"/>
  <c r="Q1029" i="1" s="1"/>
  <c r="P1021" i="1"/>
  <c r="Q1021" i="1" s="1"/>
  <c r="P1013" i="1"/>
  <c r="Q1013" i="1" s="1"/>
  <c r="P1005" i="1"/>
  <c r="Q1005" i="1" s="1"/>
  <c r="P997" i="1"/>
  <c r="Q997" i="1" s="1"/>
  <c r="P989" i="1"/>
  <c r="Q989" i="1" s="1"/>
  <c r="P981" i="1"/>
  <c r="Q981" i="1" s="1"/>
  <c r="P973" i="1"/>
  <c r="Q973" i="1" s="1"/>
  <c r="P965" i="1"/>
  <c r="Q965" i="1" s="1"/>
  <c r="P957" i="1"/>
  <c r="Q957" i="1" s="1"/>
  <c r="P949" i="1"/>
  <c r="Q949" i="1" s="1"/>
  <c r="P941" i="1"/>
  <c r="Q941" i="1" s="1"/>
  <c r="P933" i="1"/>
  <c r="Q933" i="1" s="1"/>
  <c r="P925" i="1"/>
  <c r="Q925" i="1" s="1"/>
  <c r="P917" i="1"/>
  <c r="Q917" i="1" s="1"/>
  <c r="P909" i="1"/>
  <c r="Q909" i="1" s="1"/>
  <c r="P901" i="1"/>
  <c r="Q901" i="1" s="1"/>
  <c r="P893" i="1"/>
  <c r="Q893" i="1" s="1"/>
  <c r="P885" i="1"/>
  <c r="Q885" i="1" s="1"/>
  <c r="P877" i="1"/>
  <c r="Q877" i="1" s="1"/>
  <c r="P869" i="1"/>
  <c r="Q869" i="1" s="1"/>
  <c r="P861" i="1"/>
  <c r="Q861" i="1" s="1"/>
  <c r="P853" i="1"/>
  <c r="Q853" i="1" s="1"/>
  <c r="P845" i="1"/>
  <c r="Q845" i="1" s="1"/>
  <c r="P837" i="1"/>
  <c r="Q837" i="1" s="1"/>
  <c r="P829" i="1"/>
  <c r="Q829" i="1" s="1"/>
  <c r="P821" i="1"/>
  <c r="Q821" i="1" s="1"/>
  <c r="P813" i="1"/>
  <c r="Q813" i="1" s="1"/>
  <c r="P805" i="1"/>
  <c r="Q805" i="1" s="1"/>
  <c r="P797" i="1"/>
  <c r="Q797" i="1" s="1"/>
  <c r="P789" i="1"/>
  <c r="Q789" i="1" s="1"/>
  <c r="P781" i="1"/>
  <c r="Q781" i="1" s="1"/>
  <c r="P773" i="1"/>
  <c r="Q773" i="1" s="1"/>
  <c r="P765" i="1"/>
  <c r="Q765" i="1" s="1"/>
  <c r="P757" i="1"/>
  <c r="Q757" i="1" s="1"/>
  <c r="P749" i="1"/>
  <c r="Q749" i="1" s="1"/>
  <c r="P741" i="1"/>
  <c r="Q741" i="1" s="1"/>
  <c r="P733" i="1"/>
  <c r="Q733" i="1" s="1"/>
  <c r="P725" i="1"/>
  <c r="Q725" i="1" s="1"/>
  <c r="P717" i="1"/>
  <c r="Q717" i="1" s="1"/>
  <c r="P709" i="1"/>
  <c r="Q709" i="1" s="1"/>
  <c r="P701" i="1"/>
  <c r="Q701" i="1" s="1"/>
  <c r="P693" i="1"/>
  <c r="Q693" i="1" s="1"/>
  <c r="P685" i="1"/>
  <c r="Q685" i="1" s="1"/>
  <c r="P677" i="1"/>
  <c r="Q677" i="1" s="1"/>
  <c r="P669" i="1"/>
  <c r="Q669" i="1" s="1"/>
  <c r="P661" i="1"/>
  <c r="Q661" i="1" s="1"/>
  <c r="P653" i="1"/>
  <c r="Q653" i="1" s="1"/>
  <c r="P645" i="1"/>
  <c r="Q645" i="1" s="1"/>
  <c r="P637" i="1"/>
  <c r="Q637" i="1" s="1"/>
  <c r="P629" i="1"/>
  <c r="Q629" i="1" s="1"/>
  <c r="P621" i="1"/>
  <c r="Q621" i="1" s="1"/>
  <c r="P613" i="1"/>
  <c r="Q613" i="1" s="1"/>
  <c r="P605" i="1"/>
  <c r="Q605" i="1" s="1"/>
  <c r="P597" i="1"/>
  <c r="Q597" i="1" s="1"/>
  <c r="P589" i="1"/>
  <c r="Q589" i="1" s="1"/>
  <c r="P581" i="1"/>
  <c r="Q581" i="1" s="1"/>
  <c r="P573" i="1"/>
  <c r="Q573" i="1" s="1"/>
  <c r="P565" i="1"/>
  <c r="Q565" i="1" s="1"/>
  <c r="P557" i="1"/>
  <c r="Q557" i="1" s="1"/>
  <c r="P549" i="1"/>
  <c r="Q549" i="1" s="1"/>
  <c r="P541" i="1"/>
  <c r="Q541" i="1" s="1"/>
  <c r="P533" i="1"/>
  <c r="Q533" i="1" s="1"/>
  <c r="P525" i="1"/>
  <c r="Q525" i="1" s="1"/>
  <c r="P517" i="1"/>
  <c r="Q517" i="1" s="1"/>
  <c r="P509" i="1"/>
  <c r="Q509" i="1" s="1"/>
  <c r="P501" i="1"/>
  <c r="Q501" i="1" s="1"/>
  <c r="P493" i="1"/>
  <c r="Q493" i="1" s="1"/>
  <c r="P485" i="1"/>
  <c r="Q485" i="1" s="1"/>
  <c r="P477" i="1"/>
  <c r="Q477" i="1" s="1"/>
  <c r="P469" i="1"/>
  <c r="Q469" i="1" s="1"/>
  <c r="P461" i="1"/>
  <c r="Q461" i="1" s="1"/>
  <c r="P453" i="1"/>
  <c r="Q453" i="1" s="1"/>
  <c r="P445" i="1"/>
  <c r="Q445" i="1" s="1"/>
  <c r="P437" i="1"/>
  <c r="Q437" i="1" s="1"/>
  <c r="P429" i="1"/>
  <c r="Q429" i="1" s="1"/>
  <c r="P421" i="1"/>
  <c r="Q421" i="1" s="1"/>
  <c r="P413" i="1"/>
  <c r="Q413" i="1" s="1"/>
  <c r="P405" i="1"/>
  <c r="Q405" i="1" s="1"/>
  <c r="P397" i="1"/>
  <c r="Q397" i="1" s="1"/>
  <c r="P389" i="1"/>
  <c r="Q389" i="1" s="1"/>
  <c r="P381" i="1"/>
  <c r="Q381" i="1" s="1"/>
  <c r="P373" i="1"/>
  <c r="Q373" i="1" s="1"/>
  <c r="P365" i="1"/>
  <c r="Q365" i="1" s="1"/>
  <c r="P357" i="1"/>
  <c r="Q357" i="1" s="1"/>
  <c r="P349" i="1"/>
  <c r="Q349" i="1" s="1"/>
  <c r="P341" i="1"/>
  <c r="Q341" i="1" s="1"/>
  <c r="P333" i="1"/>
  <c r="Q333" i="1" s="1"/>
  <c r="P325" i="1"/>
  <c r="Q325" i="1" s="1"/>
  <c r="P317" i="1"/>
  <c r="Q317" i="1" s="1"/>
  <c r="P309" i="1"/>
  <c r="Q309" i="1" s="1"/>
  <c r="P301" i="1"/>
  <c r="Q301" i="1" s="1"/>
  <c r="P293" i="1"/>
  <c r="Q293" i="1" s="1"/>
  <c r="P285" i="1"/>
  <c r="Q285" i="1" s="1"/>
  <c r="P277" i="1"/>
  <c r="Q277" i="1" s="1"/>
  <c r="P269" i="1"/>
  <c r="Q269" i="1" s="1"/>
  <c r="P261" i="1"/>
  <c r="Q261" i="1" s="1"/>
  <c r="P253" i="1"/>
  <c r="Q253" i="1" s="1"/>
  <c r="P245" i="1"/>
  <c r="Q245" i="1" s="1"/>
  <c r="P237" i="1"/>
  <c r="Q237" i="1" s="1"/>
  <c r="P229" i="1"/>
  <c r="Q229" i="1" s="1"/>
  <c r="P221" i="1"/>
  <c r="Q221" i="1" s="1"/>
  <c r="P213" i="1"/>
  <c r="Q213" i="1" s="1"/>
  <c r="P205" i="1"/>
  <c r="Q205" i="1" s="1"/>
  <c r="P197" i="1"/>
  <c r="Q197" i="1" s="1"/>
  <c r="P187" i="1"/>
  <c r="Q187" i="1" s="1"/>
  <c r="P177" i="1"/>
  <c r="Q177" i="1" s="1"/>
  <c r="P166" i="1"/>
  <c r="Q166" i="1" s="1"/>
  <c r="P155" i="1"/>
  <c r="Q155" i="1" s="1"/>
  <c r="P145" i="1"/>
  <c r="Q145" i="1" s="1"/>
  <c r="P130" i="1"/>
  <c r="Q130" i="1" s="1"/>
  <c r="P114" i="1"/>
  <c r="Q114" i="1" s="1"/>
  <c r="P98" i="1"/>
  <c r="Q98" i="1" s="1"/>
  <c r="P82" i="1"/>
  <c r="Q82" i="1" s="1"/>
  <c r="P39" i="1"/>
  <c r="Q39" i="1" s="1"/>
  <c r="I34" i="6" l="1"/>
  <c r="I33" i="6" s="1"/>
  <c r="H38" i="6"/>
  <c r="H37" i="6" s="1"/>
  <c r="H34" i="6"/>
  <c r="H35" i="6" s="1"/>
  <c r="I38" i="6"/>
  <c r="I35" i="6"/>
  <c r="H39" i="6" l="1"/>
  <c r="H23" i="6"/>
  <c r="H33" i="6"/>
  <c r="H22" i="6" s="1"/>
  <c r="I37" i="6"/>
  <c r="I39" i="6"/>
  <c r="I22" i="6"/>
  <c r="G12" i="6" a="1"/>
  <c r="G12" i="6" s="1"/>
  <c r="F12" i="6" a="1"/>
  <c r="F12" i="6" s="1"/>
  <c r="E12" i="6" a="1"/>
  <c r="E12" i="6" s="1"/>
  <c r="D12" i="6" a="1"/>
  <c r="D12" i="6" s="1"/>
  <c r="G11" i="6" a="1"/>
  <c r="G11" i="6" s="1"/>
  <c r="F11" i="6" a="1"/>
  <c r="F11" i="6" s="1"/>
  <c r="E11" i="6" a="1"/>
  <c r="E11" i="6" s="1"/>
  <c r="D11" i="6" a="1"/>
  <c r="D11" i="6" s="1"/>
  <c r="G10" i="6" a="1"/>
  <c r="G10" i="6" s="1"/>
  <c r="F10" i="6" a="1"/>
  <c r="F10" i="6" s="1"/>
  <c r="E10" i="6" a="1"/>
  <c r="E10" i="6" s="1"/>
  <c r="E13" i="6" s="1"/>
  <c r="D10" i="6" a="1"/>
  <c r="D10" i="6" s="1"/>
  <c r="G8" i="6" a="1"/>
  <c r="G8" i="6" s="1"/>
  <c r="F8" i="6" a="1"/>
  <c r="F8" i="6" s="1"/>
  <c r="E8" i="6" a="1"/>
  <c r="E8" i="6" s="1"/>
  <c r="D8" i="6" a="1"/>
  <c r="D8" i="6" s="1"/>
  <c r="G7" i="6" a="1"/>
  <c r="G7" i="6" s="1"/>
  <c r="F7" i="6" a="1"/>
  <c r="F7" i="6" s="1"/>
  <c r="E7" i="6" a="1"/>
  <c r="E7" i="6" s="1"/>
  <c r="G12" i="3" a="1"/>
  <c r="G12" i="3" s="1"/>
  <c r="F12" i="3" a="1"/>
  <c r="F12" i="3" s="1"/>
  <c r="E12" i="3" a="1"/>
  <c r="E12" i="3" s="1"/>
  <c r="D12" i="3" a="1"/>
  <c r="D12" i="3" s="1"/>
  <c r="G11" i="3" a="1"/>
  <c r="G11" i="3" s="1"/>
  <c r="F11" i="3" a="1"/>
  <c r="F11" i="3" s="1"/>
  <c r="E11" i="3" a="1"/>
  <c r="E11" i="3" s="1"/>
  <c r="D11" i="3" a="1"/>
  <c r="D11" i="3" s="1"/>
  <c r="G10" i="3" a="1"/>
  <c r="G10" i="3" s="1"/>
  <c r="F10" i="3" a="1"/>
  <c r="F10" i="3" s="1"/>
  <c r="E10" i="3" a="1"/>
  <c r="E10" i="3" s="1"/>
  <c r="D10" i="3" a="1"/>
  <c r="D10" i="3" s="1"/>
  <c r="G8" i="3" a="1"/>
  <c r="G8" i="3" s="1"/>
  <c r="F8" i="3" a="1"/>
  <c r="F8" i="3" s="1"/>
  <c r="E8" i="3" a="1"/>
  <c r="E8" i="3" s="1"/>
  <c r="D8" i="3" a="1"/>
  <c r="D8" i="3" s="1"/>
  <c r="G7" i="3" a="1"/>
  <c r="G7" i="3" s="1"/>
  <c r="F7" i="3" a="1"/>
  <c r="F7" i="3" s="1"/>
  <c r="E7" i="3" a="1"/>
  <c r="E7" i="3" s="1"/>
  <c r="D7" i="3" a="1"/>
  <c r="D7" i="3" s="1"/>
  <c r="E9" i="3" l="1"/>
  <c r="I23" i="6"/>
  <c r="G13" i="6"/>
  <c r="G9" i="3"/>
  <c r="D9" i="3"/>
  <c r="F9" i="3"/>
  <c r="F13" i="6"/>
  <c r="E9" i="6"/>
  <c r="E14" i="6" s="1"/>
  <c r="E21" i="6"/>
  <c r="F9" i="6"/>
  <c r="F21" i="6"/>
  <c r="G9" i="6"/>
  <c r="G21" i="6"/>
  <c r="D13" i="6"/>
  <c r="D9" i="6"/>
  <c r="G13" i="3"/>
  <c r="G14" i="3" s="1"/>
  <c r="F13" i="3"/>
  <c r="D13" i="3"/>
  <c r="E13" i="3"/>
  <c r="E14" i="3" s="1"/>
  <c r="G14" i="6" l="1"/>
  <c r="F14" i="3"/>
  <c r="D14" i="3"/>
  <c r="F14" i="6"/>
  <c r="D14" i="6"/>
  <c r="H30" i="6"/>
  <c r="I30" i="6"/>
  <c r="J17" i="2"/>
  <c r="I17" i="2"/>
  <c r="J16" i="2"/>
  <c r="I16" i="2"/>
  <c r="J11" i="2"/>
  <c r="J9" i="2"/>
  <c r="J13" i="2"/>
  <c r="I13" i="2"/>
  <c r="J12" i="2"/>
  <c r="I12" i="2"/>
  <c r="J8" i="2"/>
  <c r="I8" i="2"/>
  <c r="J7" i="2"/>
  <c r="I7" i="2"/>
  <c r="J14" i="2" l="1"/>
  <c r="I15" i="2"/>
  <c r="J15" i="2"/>
  <c r="I29" i="6"/>
  <c r="I31" i="6"/>
  <c r="H31" i="6"/>
  <c r="H29" i="6"/>
  <c r="I21" i="6" l="1"/>
  <c r="H21" i="6"/>
  <c r="H7" i="6" s="1"/>
  <c r="H9" i="6" s="1"/>
  <c r="I7" i="6" l="1"/>
  <c r="I9" i="6" s="1"/>
  <c r="H14" i="6"/>
  <c r="I1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<sst xmlns="http://schemas.openxmlformats.org/spreadsheetml/2006/main" count="10741" uniqueCount="616">
  <si>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</si>
  <si>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</si>
  <si>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</si>
  <si>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</si>
  <si>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</si>
  <si>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</si>
  <si>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</si>
  <si>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</si>
  <si>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</si>
  <si>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</si>
  <si>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</si>
  <si>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</si>
  <si>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</si>
  <si>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</si>
  <si>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</si>
  <si>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</si>
  <si>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</si>
  <si>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</si>
  <si>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</si>
  <si>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</si>
  <si>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</si>
  <si>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</si>
  <si>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</si>
  <si>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</si>
  <si>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</si>
  <si>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</si>
  <si>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</si>
  <si>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</si>
  <si>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</si>
  <si>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</si>
  <si>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</si>
  <si>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</si>
  <si>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</si>
  <si>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</si>
  <si>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</si>
  <si>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</si>
  <si>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</si>
  <si>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</si>
  <si>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</si>
  <si>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</si>
  <si>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</si>
  <si>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</si>
  <si>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</si>
  <si>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</si>
  <si>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</si>
  <si>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</si>
  <si>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</si>
  <si>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</si>
  <si>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</si>
  <si>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</si>
  <si>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</si>
  <si>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</si>
  <si>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</si>
  <si>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</si>
  <si>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</si>
  <si>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</si>
  <si>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</si>
  <si>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</si>
  <si>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</si>
  <si>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</si>
  <si>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</si>
  <si>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</si>
  <si>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</si>
  <si>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</si>
  <si>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</si>
  <si>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</si>
  <si>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</si>
  <si>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</si>
  <si>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</si>
  <si>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</si>
  <si>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</si>
  <si>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</si>
  <si>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</si>
  <si>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</si>
  <si>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</si>
  <si>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</si>
  <si>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</si>
  <si>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</si>
  <si>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</si>
  <si>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</si>
  <si>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</si>
  <si>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</si>
  <si>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</si>
  <si>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</si>
  <si>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</si>
  <si>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</si>
  <si>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</si>
  <si>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</si>
  <si>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</si>
  <si>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</si>
  <si>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</si>
  <si>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</si>
  <si>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</si>
  <si>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</si>
  <si>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</si>
  <si>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</si>
  <si>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</si>
  <si>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</si>
  <si>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</si>
  <si>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</si>
  <si>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</si>
  <si>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</si>
  <si>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</si>
  <si>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</si>
  <si>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</si>
  <si>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</si>
  <si>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</si>
  <si>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</si>
  <si>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</si>
  <si>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</si>
  <si>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</si>
  <si>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</si>
  <si>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</si>
  <si>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</si>
  <si>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</si>
  <si>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</si>
  <si>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</si>
  <si>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</si>
  <si>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</si>
  <si>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</si>
  <si>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</si>
  <si>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</si>
  <si>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</si>
  <si>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</si>
  <si>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</si>
  <si>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</si>
  <si>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</si>
  <si>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</si>
  <si>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</si>
  <si>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</si>
  <si>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</si>
  <si>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</si>
  <si>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</si>
  <si>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</si>
  <si>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</si>
  <si>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</si>
  <si>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</si>
  <si>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</si>
  <si>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</si>
  <si>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</si>
  <si>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</si>
  <si>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</si>
  <si>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</si>
  <si>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</si>
  <si>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</si>
  <si>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</si>
  <si>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</si>
  <si>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</si>
  <si>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</si>
  <si>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</si>
  <si>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</si>
  <si>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</si>
  <si>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</si>
  <si>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</si>
  <si>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</si>
  <si>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</si>
  <si>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</si>
  <si>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</si>
  <si>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</si>
  <si>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</si>
  <si>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</si>
  <si>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</si>
  <si>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</si>
  <si>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</si>
  <si>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</si>
  <si>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</si>
  <si>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</si>
  <si>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</si>
  <si>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</si>
  <si>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</si>
  <si>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</si>
  <si>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</si>
  <si>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</si>
  <si>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</si>
  <si>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</si>
  <si>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</si>
  <si>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</si>
  <si>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</si>
  <si>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</si>
  <si>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</si>
  <si>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</si>
  <si>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</si>
  <si>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</si>
  <si>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</si>
  <si>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</si>
  <si>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</si>
  <si>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</si>
  <si>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</si>
  <si>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</si>
  <si>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</si>
  <si>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</si>
  <si>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</si>
  <si>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</si>
  <si>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</si>
  <si>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</si>
  <si>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</si>
  <si>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</si>
  <si>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</si>
  <si>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</si>
  <si>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</si>
  <si>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</si>
  <si>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</si>
  <si>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</si>
  <si>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</si>
  <si>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</si>
  <si>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</si>
  <si>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</si>
  <si>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</si>
  <si>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</si>
  <si>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</si>
  <si>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</si>
  <si>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</si>
  <si>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</si>
  <si>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</si>
  <si>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</si>
  <si>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</si>
  <si>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</si>
  <si>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</si>
  <si>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</si>
  <si>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</si>
  <si>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</si>
  <si>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</si>
  <si>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</si>
  <si>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</si>
  <si>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</si>
  <si>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</si>
  <si>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</si>
  <si>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</si>
  <si>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</si>
  <si>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</si>
  <si>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</si>
  <si>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</si>
  <si>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</si>
  <si>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</si>
  <si>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</si>
  <si>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</si>
  <si>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</si>
  <si>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</si>
  <si>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</si>
  <si>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</si>
  <si>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</si>
  <si>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</si>
  <si>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</si>
  <si>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</si>
  <si>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</si>
  <si>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</si>
  <si>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</si>
  <si>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</si>
  <si>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</si>
  <si>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</si>
  <si>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</si>
  <si>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</si>
  <si>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</si>
  <si>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</si>
  <si>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</si>
  <si>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</si>
  <si>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</si>
  <si>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</si>
  <si>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</si>
  <si>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</si>
  <si>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</si>
  <si>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</si>
  <si>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</si>
  <si>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</si>
  <si>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</si>
  <si>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</si>
  <si>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</si>
  <si>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</si>
  <si>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</si>
  <si>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</si>
  <si>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</si>
  <si>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</si>
  <si>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</si>
  <si>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</si>
  <si>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</si>
  <si>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</si>
  <si>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</si>
  <si>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</si>
  <si>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</si>
  <si>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</si>
  <si>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</si>
  <si>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</si>
  <si>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</si>
  <si>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</si>
  <si>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</si>
  <si>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</si>
  <si>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</si>
  <si>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</si>
  <si>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</si>
  <si>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</si>
  <si>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</si>
  <si>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</si>
  <si>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</si>
  <si>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</si>
  <si>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</si>
  <si>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</si>
  <si>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</si>
  <si>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</si>
  <si>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</si>
  <si>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</si>
  <si>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</si>
  <si>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</si>
  <si>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</si>
  <si>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</si>
  <si>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</si>
  <si>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</si>
  <si>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</si>
  <si>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</si>
  <si>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</si>
  <si>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</si>
  <si>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</si>
  <si>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</si>
  <si>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</si>
  <si>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</si>
  <si>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</si>
  <si>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</si>
  <si>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</si>
  <si>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</si>
  <si>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</si>
  <si>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</si>
  <si>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</si>
  <si>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</si>
  <si>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</si>
  <si>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</si>
  <si>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</si>
  <si>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</si>
  <si>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</si>
  <si>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</si>
  <si>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</si>
  <si>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</si>
  <si>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</si>
  <si>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</si>
  <si>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</si>
  <si>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</si>
  <si>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</si>
  <si>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</si>
  <si>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</si>
  <si>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</si>
  <si>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</si>
  <si>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</si>
  <si>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</si>
  <si>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</si>
  <si>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</si>
  <si>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</si>
  <si>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</si>
  <si>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</si>
  <si>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</si>
  <si>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</si>
  <si>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</si>
  <si>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</si>
  <si>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</si>
  <si>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</si>
  <si>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</si>
  <si>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</si>
  <si>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</si>
  <si>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</si>
  <si>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</si>
  <si>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</si>
  <si>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</si>
  <si>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</si>
  <si>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</si>
  <si>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</si>
  <si>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</si>
  <si>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</si>
  <si>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</si>
  <si>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</si>
  <si>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</si>
  <si>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</si>
  <si>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</si>
  <si>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</si>
  <si>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</si>
  <si>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</si>
  <si>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</si>
  <si>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</si>
  <si>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</si>
  <si>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</si>
  <si>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</si>
  <si>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</si>
  <si>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</si>
  <si>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</si>
  <si>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</si>
  <si>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</si>
  <si>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</si>
  <si>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</si>
  <si>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</si>
  <si>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</si>
  <si>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</si>
  <si>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</si>
  <si>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</si>
  <si>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</si>
  <si>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</si>
  <si>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</si>
  <si>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</si>
  <si>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</si>
  <si>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</si>
  <si>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</si>
  <si>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</si>
  <si>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</si>
  <si>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</si>
  <si>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</si>
  <si>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</si>
  <si>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</si>
  <si>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</si>
  <si>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</si>
  <si>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</si>
  <si>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</si>
  <si>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</si>
  <si>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</si>
  <si>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</si>
  <si>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</si>
  <si>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</si>
  <si>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</si>
  <si>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</si>
  <si>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</si>
  <si>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</si>
  <si>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</si>
  <si>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</si>
  <si>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</si>
  <si>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</si>
  <si>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</si>
  <si>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</si>
  <si>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</si>
  <si>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</si>
  <si>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</si>
  <si>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</si>
  <si>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</si>
  <si>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</si>
  <si>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</si>
  <si>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</si>
  <si>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</si>
  <si>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</si>
  <si>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</si>
  <si>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</si>
  <si>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</si>
  <si>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</si>
  <si>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</si>
  <si>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</si>
  <si>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</si>
  <si>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</si>
  <si>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</si>
  <si>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</si>
  <si>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</si>
  <si>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</si>
  <si>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</si>
  <si>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</si>
  <si>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</si>
  <si>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</si>
  <si>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</si>
  <si>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</si>
  <si>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</si>
  <si>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</si>
  <si>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</si>
  <si>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</si>
  <si>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</si>
  <si>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</si>
  <si>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</si>
  <si>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</si>
  <si>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</si>
  <si>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</si>
  <si>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</si>
  <si>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</si>
  <si>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</si>
  <si>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</si>
  <si>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</si>
  <si>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</si>
  <si>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</si>
  <si>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</si>
  <si>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</si>
  <si>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</si>
  <si>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</si>
  <si>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</si>
  <si>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</si>
  <si>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</si>
  <si>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</si>
  <si>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</si>
  <si>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</si>
  <si>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</si>
  <si>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</si>
  <si>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</si>
  <si>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</si>
  <si>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</si>
  <si>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</si>
  <si>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</si>
  <si>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</si>
  <si>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</si>
  <si>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</si>
  <si>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</si>
  <si>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</si>
  <si>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</si>
  <si>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</si>
  <si>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</si>
  <si>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</si>
  <si>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</si>
  <si>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</si>
  <si>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</si>
  <si>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</si>
  <si>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</si>
  <si>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</si>
  <si>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</si>
  <si>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</si>
  <si>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</si>
  <si>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</si>
  <si>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</si>
  <si>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</si>
  <si>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</si>
  <si>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</si>
  <si>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</si>
  <si>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</si>
  <si>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</si>
  <si>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</si>
  <si>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</si>
  <si>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</si>
  <si>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</si>
  <si>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</si>
  <si>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</si>
  <si>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</si>
  <si>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</si>
  <si>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</si>
  <si>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</si>
  <si>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</si>
  <si>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</si>
  <si>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</si>
  <si>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</si>
  <si>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</si>
  <si>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</si>
  <si>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</si>
  <si>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</si>
  <si>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</si>
  <si>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</si>
  <si>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</si>
  <si>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</si>
  <si>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</si>
  <si>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</si>
  <si>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</si>
  <si>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</si>
  <si>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</si>
  <si>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</si>
  <si>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</si>
  <si>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</si>
  <si>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</si>
  <si>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</si>
  <si>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</si>
  <si>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</si>
  <si>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</si>
  <si>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</si>
  <si>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</si>
  <si>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</si>
  <si>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</si>
  <si>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</si>
  <si>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</si>
  <si>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</si>
  <si>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</si>
  <si>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</si>
  <si>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</si>
  <si>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</si>
  <si>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</si>
  <si>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</si>
  <si>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</si>
  <si>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</si>
  <si>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</si>
  <si>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</si>
  <si>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</si>
  <si>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</si>
  <si>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</si>
  <si>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</si>
  <si>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</si>
  <si>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</si>
  <si>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</si>
  <si>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</si>
  <si>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</si>
  <si>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</si>
  <si>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</si>
  <si>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</si>
  <si>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</si>
  <si>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</si>
  <si>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</si>
  <si>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Profit and Loss Statement</t>
  </si>
  <si>
    <t>Historical Data</t>
  </si>
  <si>
    <t>Year 5</t>
  </si>
  <si>
    <t>Year 6</t>
  </si>
  <si>
    <t>Revenue</t>
  </si>
  <si>
    <t>Gross Profit</t>
  </si>
  <si>
    <t xml:space="preserve">Operating Income / EBIT </t>
  </si>
  <si>
    <t>Operating Statistics</t>
  </si>
  <si>
    <t xml:space="preserve">Assumption </t>
  </si>
  <si>
    <t>Revenue Growth %</t>
  </si>
  <si>
    <t>Gross Margin</t>
  </si>
  <si>
    <t>Operating Margin</t>
  </si>
  <si>
    <t xml:space="preserve">Strong Case </t>
  </si>
  <si>
    <t xml:space="preserve">Base Case </t>
  </si>
  <si>
    <t xml:space="preserve">Weak Case </t>
  </si>
  <si>
    <t>Categorical variable - Real  Estate</t>
  </si>
  <si>
    <t>Quantitative variable - Total Revenue</t>
  </si>
  <si>
    <t>Summary Statistics</t>
  </si>
  <si>
    <t>SUM of Total Revenue</t>
  </si>
  <si>
    <t>MIN</t>
  </si>
  <si>
    <t>Mean</t>
  </si>
  <si>
    <t>MAX</t>
  </si>
  <si>
    <t xml:space="preserve">Median </t>
  </si>
  <si>
    <t>IQR</t>
  </si>
  <si>
    <t>Range</t>
  </si>
  <si>
    <t>Variance</t>
  </si>
  <si>
    <t>Standard Deviation</t>
  </si>
  <si>
    <t>Q1</t>
  </si>
  <si>
    <t>Q3</t>
  </si>
  <si>
    <t xml:space="preserve">  COGS</t>
  </si>
  <si>
    <t xml:space="preserve">   SGA</t>
  </si>
  <si>
    <t xml:space="preserve">   OPE</t>
  </si>
  <si>
    <t xml:space="preserve">   R&amp;D </t>
  </si>
  <si>
    <t xml:space="preserve">       Total operating expenses</t>
  </si>
  <si>
    <t>Forcasting</t>
  </si>
  <si>
    <t>Historiacl  Data</t>
  </si>
  <si>
    <t>Operating Scenarios - Sensitivity Analysis</t>
  </si>
  <si>
    <t xml:space="preserve">Gross Profit </t>
  </si>
  <si>
    <t>Operating Profit</t>
  </si>
  <si>
    <t>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</si>
</sst>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.00"/>
    <numFmt numFmtId="165" formatCode="&quot;$&quot;#,##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2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33" borderId="10" xfId="0" applyFill="1" applyBorder="1"/>
    <xf numFmtId="0" fontId="0" fillId="33" borderId="13" xfId="0" applyFill="1" applyBorder="1"/>
    <xf numFmtId="6" fontId="0" fillId="33" borderId="14" xfId="0" applyNumberFormat="1" applyFill="1" applyBorder="1"/>
    <xf numFmtId="165" fontId="0" fillId="33" borderId="0" xfId="0" applyNumberFormat="1" applyFill="1"/>
    <xf numFmtId="165" fontId="0" fillId="33" borderId="14" xfId="0" applyNumberFormat="1" applyFill="1" applyBorder="1"/>
    <xf numFmtId="0" fontId="0" fillId="33" borderId="0" xfId="0" applyFill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11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16" fillId="35" borderId="10" xfId="0" applyFont="1" applyFill="1" applyBorder="1"/>
    <xf numFmtId="0" fontId="0" fillId="35" borderId="11" xfId="0" applyFill="1" applyBorder="1"/>
    <xf numFmtId="165" fontId="0" fillId="35" borderId="11" xfId="0" applyNumberFormat="1" applyFill="1" applyBorder="1"/>
    <xf numFmtId="165" fontId="0" fillId="35" borderId="12" xfId="0" applyNumberFormat="1" applyFill="1" applyBorder="1"/>
    <xf numFmtId="0" fontId="16" fillId="35" borderId="13" xfId="0" applyFont="1" applyFill="1" applyBorder="1"/>
    <xf numFmtId="0" fontId="0" fillId="35" borderId="0" xfId="0" applyFill="1"/>
    <xf numFmtId="165" fontId="0" fillId="35" borderId="0" xfId="0" applyNumberFormat="1" applyFill="1"/>
    <xf numFmtId="165" fontId="0" fillId="35" borderId="14" xfId="0" applyNumberFormat="1" applyFill="1" applyBorder="1"/>
    <xf numFmtId="0" fontId="16" fillId="35" borderId="15" xfId="0" applyFont="1" applyFill="1" applyBorder="1"/>
    <xf numFmtId="0" fontId="0" fillId="35" borderId="16" xfId="0" applyFill="1" applyBorder="1"/>
    <xf numFmtId="165" fontId="0" fillId="35" borderId="16" xfId="0" applyNumberFormat="1" applyFill="1" applyBorder="1"/>
    <xf numFmtId="165" fontId="0" fillId="35" borderId="17" xfId="0" applyNumberFormat="1" applyFill="1" applyBorder="1"/>
    <xf numFmtId="0" fontId="0" fillId="34" borderId="21" xfId="0" applyFill="1" applyBorder="1"/>
    <xf numFmtId="9" fontId="0" fillId="33" borderId="11" xfId="1" applyFont="1" applyFill="1" applyBorder="1"/>
    <xf numFmtId="2" fontId="0" fillId="33" borderId="0" xfId="0" applyNumberFormat="1" applyFill="1"/>
    <xf numFmtId="164" fontId="0" fillId="0" borderId="0" xfId="1" applyNumberFormat="1" applyFont="1"/>
    <xf numFmtId="2" fontId="0" fillId="33" borderId="16" xfId="0" applyNumberFormat="1" applyFill="1" applyBorder="1"/>
    <xf numFmtId="165" fontId="16" fillId="34" borderId="30" xfId="0" applyNumberFormat="1" applyFont="1" applyFill="1" applyBorder="1"/>
    <xf numFmtId="165" fontId="16" fillId="34" borderId="31" xfId="0" applyNumberFormat="1" applyFont="1" applyFill="1" applyBorder="1"/>
    <xf numFmtId="165" fontId="16" fillId="34" borderId="32" xfId="0" applyNumberFormat="1" applyFont="1" applyFill="1" applyBorder="1"/>
    <xf numFmtId="165" fontId="16" fillId="34" borderId="33" xfId="0" applyNumberFormat="1" applyFont="1" applyFill="1" applyBorder="1"/>
    <xf numFmtId="165" fontId="16" fillId="34" borderId="34" xfId="0" applyNumberFormat="1" applyFont="1" applyFill="1" applyBorder="1"/>
    <xf numFmtId="165" fontId="16" fillId="34" borderId="35" xfId="0" applyNumberFormat="1" applyFont="1" applyFill="1" applyBorder="1"/>
    <xf numFmtId="0" fontId="16" fillId="35" borderId="24" xfId="0" applyFont="1" applyFill="1" applyBorder="1"/>
    <xf numFmtId="0" fontId="16" fillId="35" borderId="25" xfId="0" applyFont="1" applyFill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9" fontId="16" fillId="33" borderId="30" xfId="1" applyFont="1" applyFill="1" applyBorder="1"/>
    <xf numFmtId="9" fontId="16" fillId="33" borderId="31" xfId="1" applyFont="1" applyFill="1" applyBorder="1"/>
    <xf numFmtId="2" fontId="16" fillId="33" borderId="32" xfId="0" applyNumberFormat="1" applyFont="1" applyFill="1" applyBorder="1"/>
    <xf numFmtId="2" fontId="16" fillId="33" borderId="33" xfId="0" applyNumberFormat="1" applyFont="1" applyFill="1" applyBorder="1"/>
    <xf numFmtId="2" fontId="16" fillId="33" borderId="34" xfId="0" applyNumberFormat="1" applyFont="1" applyFill="1" applyBorder="1"/>
    <xf numFmtId="2" fontId="16" fillId="33" borderId="35" xfId="0" applyNumberFormat="1" applyFont="1" applyFill="1" applyBorder="1"/>
    <xf numFmtId="0" fontId="16" fillId="33" borderId="32" xfId="0" applyFont="1" applyFill="1" applyBorder="1"/>
    <xf numFmtId="0" fontId="16" fillId="33" borderId="33" xfId="0" applyFont="1" applyFill="1" applyBorder="1"/>
    <xf numFmtId="165" fontId="16" fillId="33" borderId="32" xfId="0" applyNumberFormat="1" applyFont="1" applyFill="1" applyBorder="1"/>
    <xf numFmtId="165" fontId="16" fillId="33" borderId="33" xfId="0" applyNumberFormat="1" applyFont="1" applyFill="1" applyBorder="1"/>
    <xf numFmtId="0" fontId="16" fillId="35" borderId="36" xfId="0" applyFont="1" applyFill="1" applyBorder="1"/>
    <xf numFmtId="0" fontId="16" fillId="35" borderId="37" xfId="0" applyFont="1" applyFill="1" applyBorder="1"/>
    <xf numFmtId="9" fontId="16" fillId="33" borderId="32" xfId="0" applyNumberFormat="1" applyFont="1" applyFill="1" applyBorder="1"/>
    <xf numFmtId="9" fontId="16" fillId="33" borderId="33" xfId="0" applyNumberFormat="1" applyFont="1" applyFill="1" applyBorder="1"/>
    <xf numFmtId="0" fontId="16" fillId="35" borderId="28" xfId="0" applyFont="1" applyFill="1" applyBorder="1"/>
    <xf numFmtId="0" fontId="16" fillId="35" borderId="29" xfId="0" applyFont="1" applyFill="1" applyBorder="1"/>
    <xf numFmtId="2" fontId="16" fillId="33" borderId="30" xfId="0" applyNumberFormat="1" applyFont="1" applyFill="1" applyBorder="1"/>
    <xf numFmtId="2" fontId="16" fillId="33" borderId="31" xfId="0" applyNumberFormat="1" applyFont="1" applyFill="1" applyBorder="1"/>
    <xf numFmtId="0" fontId="0" fillId="35" borderId="23" xfId="0" applyFill="1" applyBorder="1"/>
    <xf numFmtId="164" fontId="0" fillId="33" borderId="0" xfId="0" applyNumberFormat="1" applyFill="1"/>
    <xf numFmtId="6" fontId="0" fillId="33" borderId="0" xfId="0" applyNumberFormat="1" applyFill="1"/>
    <xf numFmtId="164" fontId="0" fillId="33" borderId="16" xfId="0" applyNumberFormat="1" applyFill="1" applyBorder="1"/>
    <xf numFmtId="164" fontId="0" fillId="33" borderId="17" xfId="0" applyNumberFormat="1" applyFill="1" applyBorder="1"/>
    <xf numFmtId="0" fontId="0" fillId="34" borderId="38" xfId="0" applyFill="1" applyBorder="1"/>
    <xf numFmtId="6" fontId="0" fillId="34" borderId="21" xfId="0" applyNumberFormat="1" applyFill="1" applyBorder="1"/>
    <xf numFmtId="6" fontId="0" fillId="34" borderId="22" xfId="0" applyNumberFormat="1" applyFill="1" applyBorder="1"/>
    <xf numFmtId="0" fontId="0" fillId="34" borderId="18" xfId="0" applyFill="1" applyBorder="1"/>
    <xf numFmtId="164" fontId="0" fillId="34" borderId="0" xfId="0" applyNumberFormat="1" applyFill="1"/>
    <xf numFmtId="6" fontId="0" fillId="34" borderId="0" xfId="0" applyNumberFormat="1" applyFill="1"/>
    <xf numFmtId="6" fontId="0" fillId="34" borderId="14" xfId="0" applyNumberFormat="1" applyFill="1" applyBorder="1"/>
    <xf numFmtId="0" fontId="13" fillId="36" borderId="39" xfId="0" applyFont="1" applyFill="1" applyBorder="1"/>
    <xf numFmtId="0" fontId="13" fillId="36" borderId="40" xfId="0" applyFont="1" applyFill="1" applyBorder="1"/>
    <xf numFmtId="0" fontId="13" fillId="36" borderId="41" xfId="0" applyFont="1" applyFill="1" applyBorder="1"/>
    <xf numFmtId="0" fontId="13" fillId="0" borderId="43" xfId="0" applyFont="1" applyBorder="1"/>
    <xf numFmtId="0" fontId="13" fillId="0" borderId="44" xfId="0" applyFont="1" applyBorder="1"/>
    <xf numFmtId="0" fontId="16" fillId="0" borderId="42" xfId="0" applyFont="1" applyBorder="1"/>
    <xf numFmtId="0" fontId="0" fillId="35" borderId="0" xfId="0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16" fillId="35" borderId="24" xfId="0" applyFont="1" applyFill="1" applyBorder="1" applyAlignment="1">
      <alignment horizontal="center"/>
    </xf>
    <xf numFmtId="0" fontId="16" fillId="35" borderId="25" xfId="0" applyFont="1" applyFill="1" applyBorder="1" applyAlignment="1">
      <alignment horizontal="center"/>
    </xf>
    <xf numFmtId="0" fontId="16" fillId="35" borderId="26" xfId="0" applyFont="1" applyFill="1" applyBorder="1" applyAlignment="1">
      <alignment horizontal="center"/>
    </xf>
    <xf numFmtId="0" fontId="16" fillId="35" borderId="27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Statistics'!$G$6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'Summary Statistics'!$F$7</c:f>
              <c:strCache>
                <c:ptCount val="1"/>
                <c:pt idx="0">
                  <c:v>SUM of Total Revenue</c:v>
                </c:pt>
              </c:strCache>
            </c:strRef>
          </c:cat>
          <c:val>
            <c:numRef>
              <c:f>'Summary Statistics'!$G$7</c:f>
              <c:numCache>
                <c:formatCode>"$"#,##0_);[Red]\("$"#,##0\)</c:formatCode>
                <c:ptCount val="1"/>
                <c:pt idx="0">
                  <c:v>55010248000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0-42B5-AB2C-91212288F958}"/>
            </c:ext>
          </c:extLst>
        </c:ser>
        <c:ser>
          <c:idx val="1"/>
          <c:order val="1"/>
          <c:tx>
            <c:strRef>
              <c:f>'Summary Statistics'!$H$6</c:f>
              <c:strCache>
                <c:ptCount val="1"/>
                <c:pt idx="0">
                  <c:v>Year2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'Summary Statistics'!$F$7</c:f>
              <c:strCache>
                <c:ptCount val="1"/>
                <c:pt idx="0">
                  <c:v>SUM of Total Revenue</c:v>
                </c:pt>
              </c:strCache>
            </c:strRef>
          </c:cat>
          <c:val>
            <c:numRef>
              <c:f>'Summary Statistics'!$H$7</c:f>
              <c:numCache>
                <c:formatCode>"$"#,##0_);[Red]\("$"#,##0\)</c:formatCode>
                <c:ptCount val="1"/>
                <c:pt idx="0">
                  <c:v>61768962000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60-42B5-AB2C-91212288F958}"/>
            </c:ext>
          </c:extLst>
        </c:ser>
        <c:ser>
          <c:idx val="2"/>
          <c:order val="2"/>
          <c:tx>
            <c:strRef>
              <c:f>'Summary Statistics'!$I$6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'Summary Statistics'!$F$7</c:f>
              <c:strCache>
                <c:ptCount val="1"/>
                <c:pt idx="0">
                  <c:v>SUM of Total Revenue</c:v>
                </c:pt>
              </c:strCache>
            </c:strRef>
          </c:cat>
          <c:val>
            <c:numRef>
              <c:f>'Summary Statistics'!$I$7</c:f>
              <c:numCache>
                <c:formatCode>"$"#,##0_);[Red]\("$"#,##0\)</c:formatCode>
                <c:ptCount val="1"/>
                <c:pt idx="0">
                  <c:v>69673022000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60-42B5-AB2C-91212288F958}"/>
            </c:ext>
          </c:extLst>
        </c:ser>
        <c:ser>
          <c:idx val="3"/>
          <c:order val="3"/>
          <c:tx>
            <c:strRef>
              <c:f>'Summary Statistics'!$J$6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'Summary Statistics'!$F$7</c:f>
              <c:strCache>
                <c:ptCount val="1"/>
                <c:pt idx="0">
                  <c:v>SUM of Total Revenue</c:v>
                </c:pt>
              </c:strCache>
            </c:strRef>
          </c:cat>
          <c:val>
            <c:numRef>
              <c:f>'Summary Statistics'!$J$7</c:f>
              <c:numCache>
                <c:formatCode>"$"#,##0_);[Red]\("$"#,##0\)</c:formatCode>
                <c:ptCount val="1"/>
                <c:pt idx="0">
                  <c:v>74766197000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60-42B5-AB2C-91212288F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2"/>
        <c:axId val="611085528"/>
        <c:axId val="611085888"/>
      </c:barChart>
      <c:catAx>
        <c:axId val="611085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Total</a:t>
                </a:r>
                <a:r>
                  <a:rPr lang="en-US" sz="1100" b="1" baseline="0"/>
                  <a:t> Reveneue of Real Estate sector each year 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85888"/>
        <c:crosses val="autoZero"/>
        <c:auto val="1"/>
        <c:lblAlgn val="ctr"/>
        <c:lblOffset val="100"/>
        <c:noMultiLvlLbl val="0"/>
      </c:catAx>
      <c:valAx>
        <c:axId val="61108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855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Highet, Lowest, Average of total revenue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Statistics'!$F$8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'Summary Statistics'!$G$6:$J$6</c:f>
              <c:strCache>
                <c:ptCount val="4"/>
                <c:pt idx="0">
                  <c:v>Year 1</c:v>
                </c:pt>
                <c:pt idx="1">
                  <c:v>Year2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Statistics'!$G$8:$J$8</c:f>
              <c:numCache>
                <c:formatCode>"$"#,##0.00</c:formatCode>
                <c:ptCount val="4"/>
                <c:pt idx="0">
                  <c:v>409396000</c:v>
                </c:pt>
                <c:pt idx="1">
                  <c:v>520613000</c:v>
                </c:pt>
                <c:pt idx="2" formatCode="&quot;$&quot;#,##0_);[Red]\(&quot;$&quot;#,##0\)">
                  <c:v>647155000</c:v>
                </c:pt>
                <c:pt idx="3" formatCode="&quot;$&quot;#,##0_);[Red]\(&quot;$&quot;#,##0\)">
                  <c:v>782270000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F-4BA8-B6B5-6C4B77CCBCBA}"/>
            </c:ext>
          </c:extLst>
        </c:ser>
        <c:ser>
          <c:idx val="1"/>
          <c:order val="1"/>
          <c:tx>
            <c:strRef>
              <c:f>'Summary Statistics'!$F$10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'Summary Statistics'!$G$6:$J$6</c:f>
              <c:strCache>
                <c:ptCount val="4"/>
                <c:pt idx="0">
                  <c:v>Year 1</c:v>
                </c:pt>
                <c:pt idx="1">
                  <c:v>Year2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Statistics'!$G$10:$J$10</c:f>
              <c:numCache>
                <c:formatCode>"$"#,##0.00</c:formatCode>
                <c:ptCount val="4"/>
                <c:pt idx="0">
                  <c:v>2115778769.2307692</c:v>
                </c:pt>
                <c:pt idx="1">
                  <c:v>2375729307.6923075</c:v>
                </c:pt>
                <c:pt idx="2" formatCode="&quot;$&quot;#,##0_);[Red]\(&quot;$&quot;#,##0\)">
                  <c:v>2679731615.3846154</c:v>
                </c:pt>
                <c:pt idx="3" formatCode="&quot;$&quot;#,##0_);[Red]\(&quot;$&quot;#,##0\)">
                  <c:v>2875622961.5384617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F-4BA8-B6B5-6C4B77CCBCBA}"/>
            </c:ext>
          </c:extLst>
        </c:ser>
        <c:ser>
          <c:idx val="2"/>
          <c:order val="2"/>
          <c:tx>
            <c:strRef>
              <c:f>'Summary Statistics'!$F$12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'Summary Statistics'!$G$6:$J$6</c:f>
              <c:strCache>
                <c:ptCount val="4"/>
                <c:pt idx="0">
                  <c:v>Year 1</c:v>
                </c:pt>
                <c:pt idx="1">
                  <c:v>Year2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Statistics'!$G$12:$J$12</c:f>
              <c:numCache>
                <c:formatCode>"$"#,##0.00</c:formatCode>
                <c:ptCount val="4"/>
                <c:pt idx="0">
                  <c:v>6514099000</c:v>
                </c:pt>
                <c:pt idx="1">
                  <c:v>7254000000</c:v>
                </c:pt>
                <c:pt idx="2" formatCode="&quot;$&quot;#,##0_);[Red]\(&quot;$&quot;#,##0\)">
                  <c:v>9049918000</c:v>
                </c:pt>
                <c:pt idx="3" formatCode="&quot;$&quot;#,##0_);[Red]\(&quot;$&quot;#,##0\)">
                  <c:v>10855810000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F-4BA8-B6B5-6C4B77CCB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567712"/>
        <c:axId val="608570232"/>
      </c:lineChart>
      <c:catAx>
        <c:axId val="60856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70232"/>
        <c:crosses val="autoZero"/>
        <c:auto val="1"/>
        <c:lblAlgn val="ctr"/>
        <c:lblOffset val="100"/>
        <c:noMultiLvlLbl val="0"/>
      </c:catAx>
      <c:valAx>
        <c:axId val="60857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0" i="0" baseline="0">
                <a:effectLst/>
                <a:latin typeface="+mn-lt"/>
              </a:rPr>
              <a:t>Total reveneue of Real Estate over years</a:t>
            </a:r>
            <a:endParaRPr lang="en-US" sz="1050">
              <a:effectLst/>
              <a:latin typeface="+mn-lt"/>
            </a:endParaRPr>
          </a:p>
        </cx:rich>
      </cx:tx>
    </cx:title>
    <cx:plotArea>
      <cx:plotAreaRegion>
        <cx:series layoutId="boxWhisker" uniqueId="{9EFB0A50-0F2F-4A0F-935D-F9E523CED132}">
          <cx:tx>
            <cx:txData>
              <cx:f>_xlchart.v1.0</cx:f>
              <cx:v>Year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7A4B666-212E-44D5-826D-E76925360A82}">
          <cx:tx>
            <cx:txData>
              <cx:f>_xlchart.v1.2</cx:f>
              <cx:v>Year 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3B93843-DF5B-4CE0-A33A-7CCFA18EDACD}">
          <cx:tx>
            <cx:txData>
              <cx:f>_xlchart.v1.4</cx:f>
              <cx:v>Year 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B0726A7-702F-4C32-82F3-4C820990E11F}">
          <cx:tx>
            <cx:txData>
              <cx:f>_xlchart.v1.6</cx:f>
              <cx:v>Year 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txData>
              <cx:v>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Years</a:t>
              </a:r>
            </a:p>
          </cx:txPr>
        </cx:title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539749</xdr:colOff>
      <xdr:row>17</xdr:row>
      <xdr:rowOff>137584</xdr:rowOff>
    </xdr:from>
    <xdr:to>
      <xdr:col>11</xdr:col>
      <xdr:colOff>158749</xdr:colOff>
      <xdr:row>38</xdr:row>
      <xdr:rowOff>84666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5DC278-EBDB-FDF9-464D-EA7FC4C7D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131535</xdr:colOff>
      <xdr:row>6</xdr:row>
      <xdr:rowOff>16329</xdr:rowOff>
    </xdr:from>
    <xdr:to>
      <xdr:col>27</xdr:col>
      <xdr:colOff>408214</xdr:colOff>
      <xdr:row>26</xdr:row>
      <xdr:rowOff>108857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85829DD-66EE-4DA1-1952-C8FEB953F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240392</xdr:colOff>
      <xdr:row>4</xdr:row>
      <xdr:rowOff>97971</xdr:rowOff>
    </xdr:from>
    <xdr:to>
      <xdr:col>18</xdr:col>
      <xdr:colOff>557892</xdr:colOff>
      <xdr:row>23</xdr:row>
      <xdr:rowOff>163285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2F3162C0-6677-62D0-25CB-2092DC97FB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70692" y="834571"/>
              <a:ext cx="4584700" cy="35641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108AC-99FD-4CD9-971C-287EDCDD523E}" name="Table1" displayName="Table1" ref="A5:D31" totalsRowShown="0">
  <autoFilter ref="A5:D31" xr:uid="{514108AC-99FD-4CD9-971C-287EDCDD523E}"/>
  <tableColumns count="4">
    <tableColumn id="3" xr3:uid="{1E3DD564-1365-48A8-B4D4-195887ACC5C0}" name="Year 1" dataDxfId="3"/>
    <tableColumn id="4" xr3:uid="{8666D2B6-00E1-434F-BEE4-E41E99EBDC78}" name="Year 2" dataDxfId="2"/>
    <tableColumn id="1" xr3:uid="{81D1EC77-9056-46BA-8F92-2506400D05D0}" name="Year 3" dataDxfId="1"/>
    <tableColumn id="2" xr3:uid="{C9DD9A24-55B8-4104-B46C-F1B74130622A}" name="Year 4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32DD-1F0F-42D8-9384-BAD015D45D97}">
  <sheetPr filterMode="1"/>
  <dimension ref="A1:Q1711"/>
  <sheetViews>
    <sheetView zoomScale="60" zoomScaleNormal="60" workbookViewId="0">
      <selection activeCell="E62" sqref="E62"/>
    </sheetView>
  </sheetViews>
  <sheetFormatPr defaultRowHeight="14.5" x14ac:dyDescent="0.35"/>
  <cols>
    <col min="4" max="4" width="14.1796875" customWidth="1"/>
    <col min="5" max="5" width="17.6328125" customWidth="1"/>
    <col min="6" max="6" width="20.7265625" customWidth="1"/>
    <col min="7" max="7" width="18.36328125" customWidth="1"/>
    <col min="8" max="8" width="16.6328125" customWidth="1"/>
    <col min="9" max="9" width="14.6328125" customWidth="1"/>
    <col min="10" max="10" width="20.81640625" customWidth="1"/>
    <col min="11" max="11" width="17.1796875" customWidth="1"/>
    <col min="12" max="12" width="20.81640625" customWidth="1"/>
    <col min="14" max="14" width="24.90625" customWidth="1"/>
    <col min="15" max="15" width="23.26953125" customWidth="1"/>
    <col min="16" max="16" width="19.90625" customWidth="1"/>
    <col min="17" max="17" width="25.26953125" customWidth="1"/>
  </cols>
  <sheetData>
    <row r="1" spans="1:17" s="3" customFormat="1" ht="29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N1" s="3" t="s">
        <v>586</v>
      </c>
      <c r="O1" s="3" t="s">
        <v>613</v>
      </c>
      <c r="P1" s="3" t="s">
        <v>614</v>
      </c>
      <c r="Q1" s="3" t="s">
        <v>587</v>
      </c>
    </row>
    <row r="2" spans="1:17" hidden="1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N2" cm="1">
        <f t="array" ref="N2:N1711">1-(COGS/Total_Revenue)</f>
        <v>0.57759002212834432</v>
      </c>
      <c r="O2" s="4" cm="1">
        <f t="array" ref="O2:O1711">Total_Revenue-COGS</f>
        <v>14356000000</v>
      </c>
      <c r="P2" s="4">
        <f>O2-SUM(G2:I2)</f>
        <v>534000000</v>
      </c>
      <c r="Q2">
        <f>P2/E2</f>
        <v>2.1484610742305371E-2</v>
      </c>
    </row>
    <row r="3" spans="1:17" hidden="1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N3">
        <v>0.58796694462102228</v>
      </c>
      <c r="O3" s="36">
        <v>15724000000</v>
      </c>
      <c r="P3" s="4">
        <f t="shared" ref="P3:P66" si="0">O3-SUM(G3:I3)</f>
        <v>1958000000</v>
      </c>
      <c r="Q3">
        <f t="shared" ref="Q3:Q66" si="1">P3/E3</f>
        <v>7.3215420857794561E-2</v>
      </c>
    </row>
    <row r="4" spans="1:17" hidden="1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N4">
        <v>0.63376318874560378</v>
      </c>
      <c r="O4" s="36">
        <v>27030000000</v>
      </c>
      <c r="P4" s="4">
        <f t="shared" si="0"/>
        <v>5049000000</v>
      </c>
      <c r="Q4">
        <f t="shared" si="1"/>
        <v>0.11838218053927316</v>
      </c>
    </row>
    <row r="5" spans="1:17" hidden="1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N5">
        <v>0.72929982922664061</v>
      </c>
      <c r="O5" s="36">
        <v>29894000000</v>
      </c>
      <c r="P5" s="4">
        <f t="shared" si="0"/>
        <v>7255000000</v>
      </c>
      <c r="Q5">
        <f t="shared" si="1"/>
        <v>0.17699438887533545</v>
      </c>
    </row>
    <row r="6" spans="1:17" hidden="1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N6">
        <v>0.49928033878468714</v>
      </c>
      <c r="O6" s="36">
        <v>3098036000</v>
      </c>
      <c r="P6" s="4">
        <f t="shared" si="0"/>
        <v>657315000</v>
      </c>
      <c r="Q6">
        <f t="shared" si="1"/>
        <v>0.10593306723622857</v>
      </c>
    </row>
    <row r="7" spans="1:17" hidden="1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N7">
        <v>0.50080676779470434</v>
      </c>
      <c r="O7" s="36">
        <v>3252146000</v>
      </c>
      <c r="P7" s="4">
        <f t="shared" si="0"/>
        <v>660318000</v>
      </c>
      <c r="Q7">
        <f t="shared" si="1"/>
        <v>0.10168415664507792</v>
      </c>
    </row>
    <row r="8" spans="1:17" hidden="1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N8">
        <v>0.45242542534885444</v>
      </c>
      <c r="O8" s="36">
        <v>4453613000</v>
      </c>
      <c r="P8" s="4">
        <f t="shared" si="0"/>
        <v>851710000</v>
      </c>
      <c r="Q8">
        <f t="shared" si="1"/>
        <v>8.6521944996988481E-2</v>
      </c>
    </row>
    <row r="9" spans="1:17" hidden="1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N9">
        <v>0.45422243237097848</v>
      </c>
      <c r="O9" s="36">
        <v>4422772000</v>
      </c>
      <c r="P9" s="4">
        <f t="shared" si="0"/>
        <v>825780000</v>
      </c>
      <c r="Q9">
        <f t="shared" si="1"/>
        <v>8.4808305787254373E-2</v>
      </c>
    </row>
    <row r="10" spans="1:17" hidden="1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N10">
        <v>0.37624480720847231</v>
      </c>
      <c r="O10" s="36">
        <v>64304000000</v>
      </c>
      <c r="P10" s="4">
        <f t="shared" si="0"/>
        <v>48999000000</v>
      </c>
      <c r="Q10">
        <f t="shared" si="1"/>
        <v>0.28669475162366159</v>
      </c>
    </row>
    <row r="11" spans="1:17" hidden="1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N11">
        <v>0.38588035777783858</v>
      </c>
      <c r="O11" s="36">
        <v>70537000000</v>
      </c>
      <c r="P11" s="4">
        <f t="shared" si="0"/>
        <v>52503000000</v>
      </c>
      <c r="Q11">
        <f t="shared" si="1"/>
        <v>0.28722339232473537</v>
      </c>
    </row>
    <row r="12" spans="1:17" hidden="1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N12">
        <v>0.40059902017414373</v>
      </c>
      <c r="O12" s="36">
        <v>93626000000</v>
      </c>
      <c r="P12" s="4">
        <f t="shared" si="0"/>
        <v>71230000000</v>
      </c>
      <c r="Q12">
        <f t="shared" si="1"/>
        <v>0.30477290717326661</v>
      </c>
    </row>
    <row r="13" spans="1:17" hidden="1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N13">
        <v>0.39075955648097049</v>
      </c>
      <c r="O13" s="36">
        <v>84263000000</v>
      </c>
      <c r="P13" s="4">
        <f t="shared" si="0"/>
        <v>60024000000</v>
      </c>
      <c r="Q13">
        <f t="shared" si="1"/>
        <v>0.27835410106706115</v>
      </c>
    </row>
    <row r="14" spans="1:17" hidden="1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N14">
        <v>0.75473340587595206</v>
      </c>
      <c r="O14" s="36">
        <v>13872000000</v>
      </c>
      <c r="P14" s="4">
        <f t="shared" si="0"/>
        <v>6105000000</v>
      </c>
      <c r="Q14">
        <f t="shared" si="1"/>
        <v>0.33215451577801958</v>
      </c>
    </row>
    <row r="15" spans="1:17" hidden="1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N15">
        <v>0.75620010643959557</v>
      </c>
      <c r="O15" s="36">
        <v>14209000000</v>
      </c>
      <c r="P15" s="4">
        <f t="shared" si="0"/>
        <v>6002000000</v>
      </c>
      <c r="Q15">
        <f t="shared" si="1"/>
        <v>0.31942522618414049</v>
      </c>
    </row>
    <row r="16" spans="1:17" hidden="1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N16">
        <v>0.77825651302605214</v>
      </c>
      <c r="O16" s="36">
        <v>15534000000</v>
      </c>
      <c r="P16" s="4">
        <f t="shared" si="0"/>
        <v>3763000000</v>
      </c>
      <c r="Q16">
        <f t="shared" si="1"/>
        <v>0.18852705410821644</v>
      </c>
    </row>
    <row r="17" spans="1:17" hidden="1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N17">
        <v>0.803140994794173</v>
      </c>
      <c r="O17" s="36">
        <v>18359000000</v>
      </c>
      <c r="P17" s="4">
        <f t="shared" si="0"/>
        <v>7687000000</v>
      </c>
      <c r="Q17">
        <f t="shared" si="1"/>
        <v>0.33627892733715387</v>
      </c>
    </row>
    <row r="18" spans="1:17" hidden="1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N18">
        <v>2.8511172689936859E-2</v>
      </c>
      <c r="O18" s="36">
        <v>2507819000</v>
      </c>
      <c r="P18" s="4">
        <f t="shared" si="0"/>
        <v>898399000</v>
      </c>
      <c r="Q18">
        <f t="shared" si="1"/>
        <v>1.0213818873477963E-2</v>
      </c>
    </row>
    <row r="19" spans="1:17" hidden="1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N19">
        <v>2.4942609140234051E-2</v>
      </c>
      <c r="O19" s="36">
        <v>2982366000</v>
      </c>
      <c r="P19" s="4">
        <f t="shared" si="0"/>
        <v>782091000</v>
      </c>
      <c r="Q19">
        <f t="shared" si="1"/>
        <v>6.5409108490020167E-3</v>
      </c>
    </row>
    <row r="20" spans="1:17" hidden="1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N20">
        <v>2.5958121487988817E-2</v>
      </c>
      <c r="O20" s="36">
        <v>3529313000</v>
      </c>
      <c r="P20" s="4">
        <f t="shared" si="0"/>
        <v>422220000</v>
      </c>
      <c r="Q20">
        <f t="shared" si="1"/>
        <v>3.1054310157978709E-3</v>
      </c>
    </row>
    <row r="21" spans="1:17" hidden="1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N21">
        <v>2.9095097962960614E-2</v>
      </c>
      <c r="O21" s="36">
        <v>4272606000</v>
      </c>
      <c r="P21" s="4">
        <f t="shared" si="0"/>
        <v>1525774000</v>
      </c>
      <c r="Q21">
        <f t="shared" si="1"/>
        <v>1.0390039240533343E-2</v>
      </c>
    </row>
    <row r="22" spans="1:17" hidden="1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N22">
        <v>0.53286089238845147</v>
      </c>
      <c r="O22" s="36">
        <v>10151000000</v>
      </c>
      <c r="P22" s="4">
        <f t="shared" si="0"/>
        <v>1360000000</v>
      </c>
      <c r="Q22">
        <f t="shared" si="1"/>
        <v>7.1391076115485563E-2</v>
      </c>
    </row>
    <row r="23" spans="1:17" hidden="1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N23">
        <v>0.53232945006867782</v>
      </c>
      <c r="O23" s="36">
        <v>10464000000</v>
      </c>
      <c r="P23" s="4">
        <f t="shared" si="0"/>
        <v>2133000000</v>
      </c>
      <c r="Q23">
        <f t="shared" si="1"/>
        <v>0.10851096301571959</v>
      </c>
    </row>
    <row r="24" spans="1:17" hidden="1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N24">
        <v>0.54472267496419224</v>
      </c>
      <c r="O24" s="36">
        <v>11029000000</v>
      </c>
      <c r="P24" s="4">
        <f t="shared" si="0"/>
        <v>2599000000</v>
      </c>
      <c r="Q24">
        <f t="shared" si="1"/>
        <v>0.12836469600434633</v>
      </c>
    </row>
    <row r="25" spans="1:17" hidden="1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N25">
        <v>0.57133055623621654</v>
      </c>
      <c r="O25" s="36">
        <v>11658000000</v>
      </c>
      <c r="P25" s="4">
        <f t="shared" si="0"/>
        <v>2867000000</v>
      </c>
      <c r="Q25">
        <f t="shared" si="1"/>
        <v>0.14050477824062729</v>
      </c>
    </row>
    <row r="26" spans="1:17" hidden="1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N26">
        <v>0.85535825253252584</v>
      </c>
      <c r="O26" s="36">
        <v>3468683000</v>
      </c>
      <c r="P26" s="4">
        <f t="shared" si="0"/>
        <v>449220000</v>
      </c>
      <c r="Q26">
        <f t="shared" si="1"/>
        <v>0.11077519456308381</v>
      </c>
    </row>
    <row r="27" spans="1:17" hidden="1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N27">
        <v>0.84999511702854913</v>
      </c>
      <c r="O27" s="36">
        <v>3524985000</v>
      </c>
      <c r="P27" s="4">
        <f t="shared" si="0"/>
        <v>432568000</v>
      </c>
      <c r="Q27">
        <f t="shared" si="1"/>
        <v>0.10430702195408077</v>
      </c>
    </row>
    <row r="28" spans="1:17" hidden="1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N28">
        <v>0.84478880352896701</v>
      </c>
      <c r="O28" s="36">
        <v>4051194000</v>
      </c>
      <c r="P28" s="4">
        <f t="shared" si="0"/>
        <v>904654000</v>
      </c>
      <c r="Q28">
        <f t="shared" si="1"/>
        <v>0.18864600665080322</v>
      </c>
    </row>
    <row r="29" spans="1:17" hidden="1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N29">
        <v>0.8599508406454599</v>
      </c>
      <c r="O29" s="36">
        <v>5034522000</v>
      </c>
      <c r="P29" s="4">
        <f t="shared" si="0"/>
        <v>1492094000</v>
      </c>
      <c r="Q29">
        <f t="shared" si="1"/>
        <v>0.25486580247778179</v>
      </c>
    </row>
    <row r="30" spans="1:17" hidden="1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N30">
        <v>0.64260092972252991</v>
      </c>
      <c r="O30" s="36">
        <v>1692411000</v>
      </c>
      <c r="P30" s="4">
        <f t="shared" si="0"/>
        <v>782923000</v>
      </c>
      <c r="Q30">
        <f t="shared" si="1"/>
        <v>0.29727238105941894</v>
      </c>
    </row>
    <row r="31" spans="1:17" hidden="1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N31">
        <v>0.6388596932462014</v>
      </c>
      <c r="O31" s="36">
        <v>1830188000</v>
      </c>
      <c r="P31" s="4">
        <f t="shared" si="0"/>
        <v>789806000</v>
      </c>
      <c r="Q31">
        <f t="shared" si="1"/>
        <v>0.27569584047322421</v>
      </c>
    </row>
    <row r="32" spans="1:17" hidden="1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N32">
        <v>0.65770057978068708</v>
      </c>
      <c r="O32" s="36">
        <v>2259262000</v>
      </c>
      <c r="P32" s="4">
        <f t="shared" si="0"/>
        <v>830841000</v>
      </c>
      <c r="Q32">
        <f t="shared" si="1"/>
        <v>0.24186863117494378</v>
      </c>
    </row>
    <row r="33" spans="1:17" hidden="1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N33">
        <v>0.65095199083184729</v>
      </c>
      <c r="O33" s="36">
        <v>2227173000</v>
      </c>
      <c r="P33" s="4">
        <f t="shared" si="0"/>
        <v>1041796000</v>
      </c>
      <c r="Q33">
        <f t="shared" si="1"/>
        <v>0.30449326578611324</v>
      </c>
    </row>
    <row r="34" spans="1:17" hidden="1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N34">
        <v>4.0007067215848235E-2</v>
      </c>
      <c r="O34" s="36">
        <v>3623000000</v>
      </c>
      <c r="P34" s="4">
        <f t="shared" si="0"/>
        <v>1958000000</v>
      </c>
      <c r="Q34">
        <f t="shared" si="1"/>
        <v>2.1621263485683367E-2</v>
      </c>
    </row>
    <row r="35" spans="1:17" hidden="1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N35">
        <v>4.330542069395571E-2</v>
      </c>
      <c r="O35" s="36">
        <v>3889000000</v>
      </c>
      <c r="P35" s="4">
        <f t="shared" si="0"/>
        <v>2130000000</v>
      </c>
      <c r="Q35">
        <f t="shared" si="1"/>
        <v>2.3718319896663845E-2</v>
      </c>
    </row>
    <row r="36" spans="1:17" hidden="1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N36">
        <v>5.8718488688562998E-2</v>
      </c>
      <c r="O36" s="36">
        <v>4768000000</v>
      </c>
      <c r="P36" s="4">
        <f t="shared" si="0"/>
        <v>2861000000</v>
      </c>
      <c r="Q36">
        <f t="shared" si="1"/>
        <v>3.5233556236992154E-2</v>
      </c>
    </row>
    <row r="37" spans="1:17" hidden="1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N37">
        <v>5.9377861806150456E-2</v>
      </c>
      <c r="O37" s="36">
        <v>4020000000</v>
      </c>
      <c r="P37" s="4">
        <f t="shared" si="0"/>
        <v>2010000000</v>
      </c>
      <c r="Q37">
        <f t="shared" si="1"/>
        <v>2.9688930903075242E-2</v>
      </c>
    </row>
    <row r="38" spans="1:17" hidden="1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N38">
        <v>0.34308299852528845</v>
      </c>
      <c r="O38" s="36">
        <v>1249299000</v>
      </c>
      <c r="P38" s="4">
        <f t="shared" si="0"/>
        <v>974364000</v>
      </c>
      <c r="Q38">
        <f t="shared" si="1"/>
        <v>0.26758023721710666</v>
      </c>
    </row>
    <row r="39" spans="1:17" hidden="1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N39">
        <v>0.32973494482483812</v>
      </c>
      <c r="O39" s="36">
        <v>1424146000</v>
      </c>
      <c r="P39" s="4">
        <f t="shared" si="0"/>
        <v>1098912000</v>
      </c>
      <c r="Q39">
        <f t="shared" si="1"/>
        <v>0.25443296381645741</v>
      </c>
    </row>
    <row r="40" spans="1:17" hidden="1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N40">
        <v>0.31283797289805282</v>
      </c>
      <c r="O40" s="36">
        <v>1658961000</v>
      </c>
      <c r="P40" s="4">
        <f t="shared" si="0"/>
        <v>1098467000</v>
      </c>
      <c r="Q40">
        <f t="shared" si="1"/>
        <v>0.20714301877826263</v>
      </c>
    </row>
    <row r="41" spans="1:17" hidden="1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N41">
        <v>0.30390111659683472</v>
      </c>
      <c r="O41" s="36">
        <v>1957046000</v>
      </c>
      <c r="P41" s="4">
        <f t="shared" si="0"/>
        <v>1261860000</v>
      </c>
      <c r="Q41">
        <f t="shared" si="1"/>
        <v>0.19594872220115514</v>
      </c>
    </row>
    <row r="42" spans="1:17" hidden="1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N42">
        <v>0.89685148343568899</v>
      </c>
      <c r="O42" s="36">
        <v>2073700000</v>
      </c>
      <c r="P42" s="4">
        <f t="shared" si="0"/>
        <v>349800000</v>
      </c>
      <c r="Q42">
        <f t="shared" si="1"/>
        <v>0.15128449096098953</v>
      </c>
    </row>
    <row r="43" spans="1:17" hidden="1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N43">
        <v>0.87937024495360394</v>
      </c>
      <c r="O43" s="36">
        <v>1999600000</v>
      </c>
      <c r="P43" s="4">
        <f t="shared" si="0"/>
        <v>297600000</v>
      </c>
      <c r="Q43">
        <f t="shared" si="1"/>
        <v>0.1308764677426448</v>
      </c>
    </row>
    <row r="44" spans="1:17" hidden="1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N44">
        <v>0.86382453626303635</v>
      </c>
      <c r="O44" s="36">
        <v>2170100000</v>
      </c>
      <c r="P44" s="4">
        <f t="shared" si="0"/>
        <v>123800000</v>
      </c>
      <c r="Q44">
        <f t="shared" si="1"/>
        <v>4.9279515962104926E-2</v>
      </c>
    </row>
    <row r="45" spans="1:17" hidden="1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N45">
        <v>0.85196278103909595</v>
      </c>
      <c r="O45" s="36">
        <v>2133400000</v>
      </c>
      <c r="P45" s="4">
        <f t="shared" si="0"/>
        <v>1300000</v>
      </c>
      <c r="Q45">
        <f t="shared" si="1"/>
        <v>5.1914859630206457E-4</v>
      </c>
    </row>
    <row r="46" spans="1:17" hidden="1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N46">
        <v>0.39854696419304614</v>
      </c>
      <c r="O46" s="36">
        <v>2304000000</v>
      </c>
      <c r="P46" s="4">
        <f t="shared" si="0"/>
        <v>1188000000</v>
      </c>
      <c r="Q46">
        <f t="shared" si="1"/>
        <v>0.20550077841203945</v>
      </c>
    </row>
    <row r="47" spans="1:17" hidden="1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N47">
        <v>0.40219253168893454</v>
      </c>
      <c r="O47" s="36">
        <v>2348000000</v>
      </c>
      <c r="P47" s="4">
        <f t="shared" si="0"/>
        <v>1184000000</v>
      </c>
      <c r="Q47">
        <f t="shared" si="1"/>
        <v>0.20280918122644742</v>
      </c>
    </row>
    <row r="48" spans="1:17" hidden="1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N48">
        <v>0.40756649595242034</v>
      </c>
      <c r="O48" s="36">
        <v>2467000000</v>
      </c>
      <c r="P48" s="4">
        <f t="shared" si="0"/>
        <v>1254000000</v>
      </c>
      <c r="Q48">
        <f t="shared" si="1"/>
        <v>0.20716999834792665</v>
      </c>
    </row>
    <row r="49" spans="1:17" hidden="1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N49">
        <v>0.42587733683174811</v>
      </c>
      <c r="O49" s="36">
        <v>2597000000</v>
      </c>
      <c r="P49" s="4">
        <f t="shared" si="0"/>
        <v>1259000000</v>
      </c>
      <c r="Q49">
        <f t="shared" si="1"/>
        <v>0.20646113479829453</v>
      </c>
    </row>
    <row r="50" spans="1:17" hidden="1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N50">
        <v>0.57209769153563061</v>
      </c>
      <c r="O50" s="36">
        <v>8550000000</v>
      </c>
      <c r="P50" s="4">
        <f t="shared" si="0"/>
        <v>2956000000</v>
      </c>
      <c r="Q50">
        <f t="shared" si="1"/>
        <v>0.19779190364670457</v>
      </c>
    </row>
    <row r="51" spans="1:17" hidden="1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N51">
        <v>0.54620447564721375</v>
      </c>
      <c r="O51" s="36">
        <v>8091200000</v>
      </c>
      <c r="P51" s="4">
        <f t="shared" si="0"/>
        <v>3048900000</v>
      </c>
      <c r="Q51">
        <f t="shared" si="1"/>
        <v>0.20581901643770883</v>
      </c>
    </row>
    <row r="52" spans="1:17" hidden="1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N52">
        <v>0.53074743873102714</v>
      </c>
      <c r="O52" s="36">
        <v>8692900000</v>
      </c>
      <c r="P52" s="4">
        <f t="shared" si="0"/>
        <v>3127400000</v>
      </c>
      <c r="Q52">
        <f t="shared" si="1"/>
        <v>0.19094428095197391</v>
      </c>
    </row>
    <row r="53" spans="1:17" hidden="1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N53">
        <v>0.54820338900639387</v>
      </c>
      <c r="O53" s="36">
        <v>9019700000</v>
      </c>
      <c r="P53" s="4">
        <f t="shared" si="0"/>
        <v>3333500000</v>
      </c>
      <c r="Q53">
        <f t="shared" si="1"/>
        <v>0.20260496438382808</v>
      </c>
    </row>
    <row r="54" spans="1:17" hidden="1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N54">
        <v>0.32684119224097141</v>
      </c>
      <c r="O54" s="36">
        <v>8290000000</v>
      </c>
      <c r="P54" s="4">
        <f t="shared" si="0"/>
        <v>4563000000</v>
      </c>
      <c r="Q54">
        <f t="shared" si="1"/>
        <v>0.17990064658571203</v>
      </c>
    </row>
    <row r="55" spans="1:17" hidden="1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N55">
        <v>0.35916287230043031</v>
      </c>
      <c r="O55" s="36">
        <v>8598000000</v>
      </c>
      <c r="P55" s="4">
        <f t="shared" si="0"/>
        <v>5109000000</v>
      </c>
      <c r="Q55">
        <f t="shared" si="1"/>
        <v>0.21341743598312377</v>
      </c>
    </row>
    <row r="56" spans="1:17" hidden="1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N56">
        <v>0.36760823653643082</v>
      </c>
      <c r="O56" s="36">
        <v>8355000000</v>
      </c>
      <c r="P56" s="4">
        <f t="shared" si="0"/>
        <v>4808000000</v>
      </c>
      <c r="Q56">
        <f t="shared" si="1"/>
        <v>0.21154523055262231</v>
      </c>
    </row>
    <row r="57" spans="1:17" hidden="1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N57">
        <v>0.3748083556918359</v>
      </c>
      <c r="O57" s="36">
        <v>7823000000</v>
      </c>
      <c r="P57" s="4">
        <f t="shared" si="0"/>
        <v>4151000000</v>
      </c>
      <c r="Q57">
        <f t="shared" si="1"/>
        <v>0.19887888079724031</v>
      </c>
    </row>
    <row r="58" spans="1:17" hidden="1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N58">
        <v>0.46997781335130728</v>
      </c>
      <c r="O58" s="36">
        <v>33469000000</v>
      </c>
      <c r="P58" s="4">
        <f t="shared" si="0"/>
        <v>11978000000</v>
      </c>
      <c r="Q58">
        <f t="shared" si="1"/>
        <v>0.16819726458280676</v>
      </c>
    </row>
    <row r="59" spans="1:17" hidden="1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N59">
        <v>0.49676220344397015</v>
      </c>
      <c r="O59" s="36">
        <v>34214000000</v>
      </c>
      <c r="P59" s="4">
        <f t="shared" si="0"/>
        <v>12209000000</v>
      </c>
      <c r="Q59">
        <f t="shared" si="1"/>
        <v>0.17726573162586753</v>
      </c>
    </row>
    <row r="60" spans="1:17" hidden="1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N60">
        <v>0.47813868273142257</v>
      </c>
      <c r="O60" s="36">
        <v>30795000000</v>
      </c>
      <c r="P60" s="4">
        <f t="shared" si="0"/>
        <v>12304000000</v>
      </c>
      <c r="Q60">
        <f t="shared" si="1"/>
        <v>0.19103810204018259</v>
      </c>
    </row>
    <row r="61" spans="1:17" hidden="1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N61">
        <v>0.37282905001114408</v>
      </c>
      <c r="O61" s="36">
        <v>21746000000</v>
      </c>
      <c r="P61" s="4">
        <f t="shared" si="0"/>
        <v>5329000000</v>
      </c>
      <c r="Q61">
        <f t="shared" si="1"/>
        <v>9.1364205256570713E-2</v>
      </c>
    </row>
    <row r="62" spans="1:17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N62">
        <v>0.59692168373654553</v>
      </c>
      <c r="O62" s="36">
        <v>572156000</v>
      </c>
      <c r="P62" s="4">
        <f t="shared" si="0"/>
        <v>185251000</v>
      </c>
      <c r="Q62">
        <f t="shared" si="1"/>
        <v>0.19326956080837884</v>
      </c>
    </row>
    <row r="63" spans="1:17" hidden="1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N63">
        <v>0.6098251327186508</v>
      </c>
      <c r="O63" s="36">
        <v>594002000</v>
      </c>
      <c r="P63" s="4">
        <f t="shared" si="0"/>
        <v>249019000</v>
      </c>
      <c r="Q63">
        <f t="shared" si="1"/>
        <v>0.25565241316437609</v>
      </c>
    </row>
    <row r="64" spans="1:17" hidden="1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N64">
        <v>0.61298423447447736</v>
      </c>
      <c r="O64" s="36">
        <v>603399000</v>
      </c>
      <c r="P64" s="4">
        <f t="shared" si="0"/>
        <v>264170000</v>
      </c>
      <c r="Q64">
        <f t="shared" si="1"/>
        <v>0.2683664461179463</v>
      </c>
    </row>
    <row r="65" spans="1:17" hidden="1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N65">
        <v>0.62779549785490829</v>
      </c>
      <c r="O65" s="36">
        <v>616062000</v>
      </c>
      <c r="P65" s="4">
        <f t="shared" si="0"/>
        <v>256215000</v>
      </c>
      <c r="Q65">
        <f t="shared" si="1"/>
        <v>0.26109486298926943</v>
      </c>
    </row>
    <row r="66" spans="1:17" hidden="1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N66">
        <v>0.25837860564342796</v>
      </c>
      <c r="O66" s="36">
        <v>2337721000</v>
      </c>
      <c r="P66" s="4">
        <f t="shared" si="0"/>
        <v>867434000</v>
      </c>
      <c r="Q66">
        <f t="shared" si="1"/>
        <v>9.5873882044821113E-2</v>
      </c>
    </row>
    <row r="67" spans="1:17" hidden="1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N67">
        <v>0.22039746464267296</v>
      </c>
      <c r="O67" s="36">
        <v>2288090000</v>
      </c>
      <c r="P67" s="4">
        <f t="shared" ref="P67:P130" si="2">O67-SUM(G67:I67)</f>
        <v>802532000</v>
      </c>
      <c r="Q67">
        <f t="shared" ref="Q67:Q130" si="3">P67/E67</f>
        <v>7.7302911203061792E-2</v>
      </c>
    </row>
    <row r="68" spans="1:17" hidden="1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N68">
        <v>0.16065768862971597</v>
      </c>
      <c r="O68" s="36">
        <v>1658870000</v>
      </c>
      <c r="P68" s="4">
        <f t="shared" si="2"/>
        <v>256297000</v>
      </c>
      <c r="Q68">
        <f t="shared" si="3"/>
        <v>2.4821766396842609E-2</v>
      </c>
    </row>
    <row r="69" spans="1:17" hidden="1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N69">
        <v>0.30279057540183063</v>
      </c>
      <c r="O69" s="36">
        <v>2280552000</v>
      </c>
      <c r="P69" s="4">
        <f t="shared" si="2"/>
        <v>929238000</v>
      </c>
      <c r="Q69">
        <f t="shared" si="3"/>
        <v>0.12337561638815792</v>
      </c>
    </row>
    <row r="70" spans="1:17" hidden="1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N70">
        <v>0.61432282322389442</v>
      </c>
      <c r="O70" s="36">
        <v>844047000</v>
      </c>
      <c r="P70" s="4">
        <f t="shared" si="2"/>
        <v>314893000</v>
      </c>
      <c r="Q70">
        <f t="shared" si="3"/>
        <v>0.2291886077119423</v>
      </c>
    </row>
    <row r="71" spans="1:17" hidden="1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N71">
        <v>0.67610122680335283</v>
      </c>
      <c r="O71" s="36">
        <v>1066835000</v>
      </c>
      <c r="P71" s="4">
        <f t="shared" si="2"/>
        <v>415811000</v>
      </c>
      <c r="Q71">
        <f t="shared" si="3"/>
        <v>0.26351809531776604</v>
      </c>
    </row>
    <row r="72" spans="1:17" hidden="1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N72">
        <v>0.68890926810986852</v>
      </c>
      <c r="O72" s="36">
        <v>1352931000</v>
      </c>
      <c r="P72" s="4">
        <f t="shared" si="2"/>
        <v>490708000</v>
      </c>
      <c r="Q72">
        <f t="shared" si="3"/>
        <v>0.24986735401558349</v>
      </c>
    </row>
    <row r="73" spans="1:17" hidden="1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N73">
        <v>0.66978968330536148</v>
      </c>
      <c r="O73" s="36">
        <v>1471828000</v>
      </c>
      <c r="P73" s="4">
        <f t="shared" si="2"/>
        <v>466917000</v>
      </c>
      <c r="Q73">
        <f t="shared" si="3"/>
        <v>0.21248147851507748</v>
      </c>
    </row>
    <row r="74" spans="1:17" hidden="1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N74">
        <v>0.35680351419563872</v>
      </c>
      <c r="O74" s="36">
        <v>898843000</v>
      </c>
      <c r="P74" s="4">
        <f t="shared" si="2"/>
        <v>511468000</v>
      </c>
      <c r="Q74">
        <f t="shared" si="3"/>
        <v>0.20303165268975221</v>
      </c>
    </row>
    <row r="75" spans="1:17" hidden="1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N75">
        <v>0.35521098288831254</v>
      </c>
      <c r="O75" s="36">
        <v>850471000</v>
      </c>
      <c r="P75" s="4">
        <f t="shared" si="2"/>
        <v>610036000</v>
      </c>
      <c r="Q75">
        <f t="shared" si="3"/>
        <v>0.25478997773851736</v>
      </c>
    </row>
    <row r="76" spans="1:17" hidden="1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N76">
        <v>0.31520460853763654</v>
      </c>
      <c r="O76" s="36">
        <v>770848000</v>
      </c>
      <c r="P76" s="4">
        <f t="shared" si="2"/>
        <v>327403000</v>
      </c>
      <c r="Q76">
        <f t="shared" si="3"/>
        <v>0.13387715146053156</v>
      </c>
    </row>
    <row r="77" spans="1:17" hidden="1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N77">
        <v>0.32779024658104505</v>
      </c>
      <c r="O77" s="36">
        <v>1196872000</v>
      </c>
      <c r="P77" s="4">
        <f t="shared" si="2"/>
        <v>581727000</v>
      </c>
      <c r="Q77">
        <f t="shared" si="3"/>
        <v>0.15931898880820303</v>
      </c>
    </row>
    <row r="78" spans="1:17" hidden="1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N78">
        <v>0.50203993987545625</v>
      </c>
      <c r="O78" s="36">
        <v>2338000000</v>
      </c>
      <c r="P78" s="4">
        <f t="shared" si="2"/>
        <v>532000000</v>
      </c>
      <c r="Q78">
        <f t="shared" si="3"/>
        <v>0.11423663302555292</v>
      </c>
    </row>
    <row r="79" spans="1:17" hidden="1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N79">
        <v>0.54325058184639263</v>
      </c>
      <c r="O79" s="36">
        <v>2801000000</v>
      </c>
      <c r="P79" s="4">
        <f t="shared" si="2"/>
        <v>838000000</v>
      </c>
      <c r="Q79">
        <f t="shared" si="3"/>
        <v>0.16252909231962762</v>
      </c>
    </row>
    <row r="80" spans="1:17" hidden="1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N80">
        <v>0.56687779433681074</v>
      </c>
      <c r="O80" s="36">
        <v>3043000000</v>
      </c>
      <c r="P80" s="4">
        <f t="shared" si="2"/>
        <v>932000000</v>
      </c>
      <c r="Q80">
        <f t="shared" si="3"/>
        <v>0.1736214605067064</v>
      </c>
    </row>
    <row r="81" spans="1:17" hidden="1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N81">
        <v>0.65434083601286175</v>
      </c>
      <c r="O81" s="36">
        <v>3663000000</v>
      </c>
      <c r="P81" s="4">
        <f t="shared" si="2"/>
        <v>1330000000</v>
      </c>
      <c r="Q81">
        <f t="shared" si="3"/>
        <v>0.2375848517327617</v>
      </c>
    </row>
    <row r="82" spans="1:17" hidden="1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N82">
        <v>0.35110310670868983</v>
      </c>
      <c r="O82" s="36">
        <v>11697000000</v>
      </c>
      <c r="P82" s="4">
        <f t="shared" si="2"/>
        <v>3695000000</v>
      </c>
      <c r="Q82">
        <f t="shared" si="3"/>
        <v>0.11091100105057781</v>
      </c>
    </row>
    <row r="83" spans="1:17" hidden="1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N83">
        <v>0.42539194945952996</v>
      </c>
      <c r="O83" s="36">
        <v>14679000000</v>
      </c>
      <c r="P83" s="4">
        <f t="shared" si="2"/>
        <v>5012000000</v>
      </c>
      <c r="Q83">
        <f t="shared" si="3"/>
        <v>0.1452458921378271</v>
      </c>
    </row>
    <row r="84" spans="1:17" hidden="1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N84">
        <v>0.3985924685717529</v>
      </c>
      <c r="O84" s="36">
        <v>14046000000</v>
      </c>
      <c r="P84" s="4">
        <f t="shared" si="2"/>
        <v>4651000000</v>
      </c>
      <c r="Q84">
        <f t="shared" si="3"/>
        <v>0.13198444904792986</v>
      </c>
    </row>
    <row r="85" spans="1:17" hidden="1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N85">
        <v>0.35946484166830284</v>
      </c>
      <c r="O85" s="36">
        <v>12816000000</v>
      </c>
      <c r="P85" s="4">
        <f t="shared" si="2"/>
        <v>3610000000</v>
      </c>
      <c r="Q85">
        <f t="shared" si="3"/>
        <v>0.10125375143746669</v>
      </c>
    </row>
    <row r="86" spans="1:17" hidden="1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N86">
        <v>0.41626401236954003</v>
      </c>
      <c r="O86" s="36">
        <v>861500000</v>
      </c>
      <c r="P86" s="4">
        <f t="shared" si="2"/>
        <v>378400000</v>
      </c>
      <c r="Q86">
        <f t="shared" si="3"/>
        <v>0.1828372632392733</v>
      </c>
    </row>
    <row r="87" spans="1:17" hidden="1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N87">
        <v>0.40301184912429777</v>
      </c>
      <c r="O87" s="36">
        <v>853700000</v>
      </c>
      <c r="P87" s="4">
        <f t="shared" si="2"/>
        <v>326300000</v>
      </c>
      <c r="Q87">
        <f t="shared" si="3"/>
        <v>0.15403861587121748</v>
      </c>
    </row>
    <row r="88" spans="1:17" hidden="1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N88">
        <v>0.42024080073497416</v>
      </c>
      <c r="O88" s="36">
        <v>869100000</v>
      </c>
      <c r="P88" s="4">
        <f t="shared" si="2"/>
        <v>358600000</v>
      </c>
      <c r="Q88">
        <f t="shared" si="3"/>
        <v>0.17339587060587011</v>
      </c>
    </row>
    <row r="89" spans="1:17" hidden="1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N89">
        <v>0.4402591599642538</v>
      </c>
      <c r="O89" s="36">
        <v>985300000</v>
      </c>
      <c r="P89" s="4">
        <f t="shared" si="2"/>
        <v>425500000</v>
      </c>
      <c r="Q89">
        <f t="shared" si="3"/>
        <v>0.19012511170688115</v>
      </c>
    </row>
    <row r="90" spans="1:17" hidden="1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N90">
        <v>0.88554713132982588</v>
      </c>
      <c r="O90" s="36">
        <v>1373790000</v>
      </c>
      <c r="P90" s="4">
        <f t="shared" si="2"/>
        <v>562554000</v>
      </c>
      <c r="Q90">
        <f t="shared" si="3"/>
        <v>0.36262316723670929</v>
      </c>
    </row>
    <row r="91" spans="1:17" hidden="1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N91">
        <v>0.92211280214861235</v>
      </c>
      <c r="O91" s="36">
        <v>2060000000</v>
      </c>
      <c r="P91" s="4">
        <f t="shared" si="2"/>
        <v>896000000</v>
      </c>
      <c r="Q91">
        <f t="shared" si="3"/>
        <v>0.40107430617726053</v>
      </c>
    </row>
    <row r="92" spans="1:17" hidden="1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N92">
        <v>0.91052227342549918</v>
      </c>
      <c r="O92" s="36">
        <v>2371000000</v>
      </c>
      <c r="P92" s="4">
        <f t="shared" si="2"/>
        <v>618000000</v>
      </c>
      <c r="Q92">
        <f t="shared" si="3"/>
        <v>0.23732718894009217</v>
      </c>
    </row>
    <row r="93" spans="1:17" hidden="1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N93">
        <v>0.91634241245136183</v>
      </c>
      <c r="O93" s="36">
        <v>2826000000</v>
      </c>
      <c r="P93" s="4">
        <f t="shared" si="2"/>
        <v>757000000</v>
      </c>
      <c r="Q93">
        <f t="shared" si="3"/>
        <v>0.2454604409857328</v>
      </c>
    </row>
    <row r="94" spans="1:17" hidden="1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N94">
        <v>0.39832201358369956</v>
      </c>
      <c r="O94" s="36">
        <v>2991000000</v>
      </c>
      <c r="P94" s="4">
        <f t="shared" si="2"/>
        <v>773000000</v>
      </c>
      <c r="Q94">
        <f t="shared" si="3"/>
        <v>0.10294313490478094</v>
      </c>
    </row>
    <row r="95" spans="1:17" hidden="1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N95">
        <v>0.42361111111111116</v>
      </c>
      <c r="O95" s="36">
        <v>3843000000</v>
      </c>
      <c r="P95" s="4">
        <f t="shared" si="2"/>
        <v>1520000000</v>
      </c>
      <c r="Q95">
        <f t="shared" si="3"/>
        <v>0.16754850088183421</v>
      </c>
    </row>
    <row r="96" spans="1:17" hidden="1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N96">
        <v>0.40915208613728127</v>
      </c>
      <c r="O96" s="36">
        <v>3952000000</v>
      </c>
      <c r="P96" s="4">
        <f t="shared" si="2"/>
        <v>1693000000</v>
      </c>
      <c r="Q96">
        <f t="shared" si="3"/>
        <v>0.17527694378300032</v>
      </c>
    </row>
    <row r="97" spans="1:17" hidden="1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N97">
        <v>0.41672055427251731</v>
      </c>
      <c r="O97" s="36">
        <v>4511000000</v>
      </c>
      <c r="P97" s="4">
        <f t="shared" si="2"/>
        <v>2152000000</v>
      </c>
      <c r="Q97">
        <f t="shared" si="3"/>
        <v>0.19879907621247114</v>
      </c>
    </row>
    <row r="98" spans="1:17" hidden="1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N98">
        <v>0.35393089763611385</v>
      </c>
      <c r="O98" s="36">
        <v>1180081000</v>
      </c>
      <c r="P98" s="4">
        <f t="shared" si="2"/>
        <v>745872000</v>
      </c>
      <c r="Q98">
        <f t="shared" si="3"/>
        <v>0.22370256489312471</v>
      </c>
    </row>
    <row r="99" spans="1:17" hidden="1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N99">
        <v>0.35349079723193555</v>
      </c>
      <c r="O99" s="36">
        <v>1270494000</v>
      </c>
      <c r="P99" s="4">
        <f t="shared" si="2"/>
        <v>815079000</v>
      </c>
      <c r="Q99">
        <f t="shared" si="3"/>
        <v>0.22678023313530707</v>
      </c>
    </row>
    <row r="100" spans="1:17" hidden="1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N100">
        <v>0.35429133627252751</v>
      </c>
      <c r="O100" s="36">
        <v>1424947000</v>
      </c>
      <c r="P100" s="4">
        <f t="shared" si="2"/>
        <v>898586000</v>
      </c>
      <c r="Q100">
        <f t="shared" si="3"/>
        <v>0.22341970241404449</v>
      </c>
    </row>
    <row r="101" spans="1:17" hidden="1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N101">
        <v>0.35855793291640403</v>
      </c>
      <c r="O101" s="36">
        <v>1425015000</v>
      </c>
      <c r="P101" s="4">
        <f t="shared" si="2"/>
        <v>907716000</v>
      </c>
      <c r="Q101">
        <f t="shared" si="3"/>
        <v>0.22839673451517817</v>
      </c>
    </row>
    <row r="102" spans="1:17" hidden="1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N102">
        <v>0.82083958020989511</v>
      </c>
      <c r="O102" s="36">
        <v>15330000000</v>
      </c>
      <c r="P102" s="4">
        <f t="shared" si="2"/>
        <v>5867000000</v>
      </c>
      <c r="Q102">
        <f t="shared" si="3"/>
        <v>0.3141464981794817</v>
      </c>
    </row>
    <row r="103" spans="1:17" hidden="1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N103">
        <v>0.77959427802422376</v>
      </c>
      <c r="O103" s="36">
        <v>15641000000</v>
      </c>
      <c r="P103" s="4">
        <f t="shared" si="2"/>
        <v>6191000000</v>
      </c>
      <c r="Q103">
        <f t="shared" si="3"/>
        <v>0.30857797936500025</v>
      </c>
    </row>
    <row r="104" spans="1:17" hidden="1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N104">
        <v>0.80486566337364973</v>
      </c>
      <c r="O104" s="36">
        <v>17435000000</v>
      </c>
      <c r="P104" s="4">
        <f t="shared" si="2"/>
        <v>8470000000</v>
      </c>
      <c r="Q104">
        <f t="shared" si="3"/>
        <v>0.39100729387868155</v>
      </c>
    </row>
    <row r="105" spans="1:17" hidden="1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N105">
        <v>0.81897264146840065</v>
      </c>
      <c r="O105" s="36">
        <v>18829000000</v>
      </c>
      <c r="P105" s="4">
        <f t="shared" si="2"/>
        <v>9794000000</v>
      </c>
      <c r="Q105">
        <f t="shared" si="3"/>
        <v>0.4259927797833935</v>
      </c>
    </row>
    <row r="106" spans="1:17" hidden="1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N106">
        <v>0.8148942392046008</v>
      </c>
      <c r="O106" s="36">
        <v>8360000000</v>
      </c>
      <c r="P106" s="4">
        <f t="shared" si="2"/>
        <v>1556000000</v>
      </c>
      <c r="Q106">
        <f t="shared" si="3"/>
        <v>0.15167170289501899</v>
      </c>
    </row>
    <row r="107" spans="1:17" hidden="1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N107">
        <v>0.8260017809439002</v>
      </c>
      <c r="O107" s="36">
        <v>9276000000</v>
      </c>
      <c r="P107" s="4">
        <f t="shared" si="2"/>
        <v>2282000000</v>
      </c>
      <c r="Q107">
        <f t="shared" si="3"/>
        <v>0.20320569902048086</v>
      </c>
    </row>
    <row r="108" spans="1:17" hidden="1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N108">
        <v>0.83880936890045543</v>
      </c>
      <c r="O108" s="36">
        <v>10314000000</v>
      </c>
      <c r="P108" s="4">
        <f t="shared" si="2"/>
        <v>2903000000</v>
      </c>
      <c r="Q108">
        <f t="shared" si="3"/>
        <v>0.23609303838646714</v>
      </c>
    </row>
    <row r="109" spans="1:17" hidden="1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N109">
        <v>0.814672131147541</v>
      </c>
      <c r="O109" s="36">
        <v>9939000000</v>
      </c>
      <c r="P109" s="4">
        <f t="shared" si="2"/>
        <v>2559000000</v>
      </c>
      <c r="Q109">
        <f t="shared" si="3"/>
        <v>0.20975409836065573</v>
      </c>
    </row>
    <row r="110" spans="1:17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N110">
        <v>0.74878683987259909</v>
      </c>
      <c r="O110" s="36">
        <v>2153481000</v>
      </c>
      <c r="P110" s="4">
        <f t="shared" si="2"/>
        <v>1119719000</v>
      </c>
      <c r="Q110">
        <f t="shared" si="3"/>
        <v>0.38933747340018637</v>
      </c>
    </row>
    <row r="111" spans="1:17" hidden="1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N111">
        <v>0.74419253604219904</v>
      </c>
      <c r="O111" s="36">
        <v>2501534000</v>
      </c>
      <c r="P111" s="4">
        <f t="shared" si="2"/>
        <v>1214305000</v>
      </c>
      <c r="Q111">
        <f t="shared" si="3"/>
        <v>0.36124902459000058</v>
      </c>
    </row>
    <row r="112" spans="1:17" hidden="1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N112">
        <v>0.73310922213593599</v>
      </c>
      <c r="O112" s="36">
        <v>3005783000</v>
      </c>
      <c r="P112" s="4">
        <f t="shared" si="2"/>
        <v>1486922000</v>
      </c>
      <c r="Q112">
        <f t="shared" si="3"/>
        <v>0.36265965666743416</v>
      </c>
    </row>
    <row r="113" spans="1:17" hidden="1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N113">
        <v>0.72569137355926294</v>
      </c>
      <c r="O113" s="36">
        <v>3462648000</v>
      </c>
      <c r="P113" s="4">
        <f t="shared" si="2"/>
        <v>1612789000</v>
      </c>
      <c r="Q113">
        <f t="shared" si="3"/>
        <v>0.33800347730155361</v>
      </c>
    </row>
    <row r="114" spans="1:17" hidden="1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N114">
        <v>0.27226938161500025</v>
      </c>
      <c r="O114" s="36">
        <v>20271000000</v>
      </c>
      <c r="P114" s="4">
        <f t="shared" si="2"/>
        <v>745000000</v>
      </c>
      <c r="Q114">
        <f t="shared" si="3"/>
        <v>1.0006447106860796E-2</v>
      </c>
    </row>
    <row r="115" spans="1:17" hidden="1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N115">
        <v>0.29482626871038786</v>
      </c>
      <c r="O115" s="36">
        <v>26236000000</v>
      </c>
      <c r="P115" s="4">
        <f t="shared" si="2"/>
        <v>178000000</v>
      </c>
      <c r="Q115">
        <f t="shared" si="3"/>
        <v>2.000269699285297E-3</v>
      </c>
    </row>
    <row r="116" spans="1:17" hidden="1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N116">
        <v>0.33040203353083009</v>
      </c>
      <c r="O116" s="36">
        <v>35355000000</v>
      </c>
      <c r="P116" s="4">
        <f t="shared" si="2"/>
        <v>2233000000</v>
      </c>
      <c r="Q116">
        <f t="shared" si="3"/>
        <v>2.0867988710913405E-2</v>
      </c>
    </row>
    <row r="117" spans="1:17" hidden="1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N117">
        <v>0.35093060366064399</v>
      </c>
      <c r="O117" s="36">
        <v>47722000000</v>
      </c>
      <c r="P117" s="4">
        <f t="shared" si="2"/>
        <v>4186000000</v>
      </c>
      <c r="Q117">
        <f t="shared" si="3"/>
        <v>3.0782354195621642E-2</v>
      </c>
    </row>
    <row r="118" spans="1:17" hidden="1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N118">
        <v>0.15755012102114441</v>
      </c>
      <c r="O118" s="36">
        <v>2759900000</v>
      </c>
      <c r="P118" s="4">
        <f t="shared" si="2"/>
        <v>740300000</v>
      </c>
      <c r="Q118">
        <f t="shared" si="3"/>
        <v>4.2260355299812757E-2</v>
      </c>
    </row>
    <row r="119" spans="1:17" hidden="1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N119">
        <v>0.15640437913422089</v>
      </c>
      <c r="O119" s="36">
        <v>2988700000</v>
      </c>
      <c r="P119" s="4">
        <f t="shared" si="2"/>
        <v>820800000</v>
      </c>
      <c r="Q119">
        <f t="shared" si="3"/>
        <v>4.2954031650339113E-2</v>
      </c>
    </row>
    <row r="120" spans="1:17" hidden="1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N120">
        <v>0.15633688045249738</v>
      </c>
      <c r="O120" s="36">
        <v>3261500000</v>
      </c>
      <c r="P120" s="4">
        <f t="shared" si="2"/>
        <v>888500000</v>
      </c>
      <c r="Q120">
        <f t="shared" si="3"/>
        <v>4.2589396989742116E-2</v>
      </c>
    </row>
    <row r="121" spans="1:17" hidden="1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N121">
        <v>0.15332500347077604</v>
      </c>
      <c r="O121" s="36">
        <v>3313200000</v>
      </c>
      <c r="P121" s="4">
        <f t="shared" si="2"/>
        <v>889500000</v>
      </c>
      <c r="Q121">
        <f t="shared" si="3"/>
        <v>4.1163404137165072E-2</v>
      </c>
    </row>
    <row r="122" spans="1:17" hidden="1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N122">
        <v>0.21600333023292118</v>
      </c>
      <c r="O122" s="36">
        <v>13283600000</v>
      </c>
      <c r="P122" s="4">
        <f t="shared" si="2"/>
        <v>4370100000</v>
      </c>
      <c r="Q122">
        <f t="shared" si="3"/>
        <v>7.1061771918071073E-2</v>
      </c>
    </row>
    <row r="123" spans="1:17" hidden="1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N123">
        <v>0.20819024689011378</v>
      </c>
      <c r="O123" s="36">
        <v>14786400000</v>
      </c>
      <c r="P123" s="4">
        <f t="shared" si="2"/>
        <v>4588200000</v>
      </c>
      <c r="Q123">
        <f t="shared" si="3"/>
        <v>6.4601153139453846E-2</v>
      </c>
    </row>
    <row r="124" spans="1:17" hidden="1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N124">
        <v>0.23038114846746016</v>
      </c>
      <c r="O124" s="36">
        <v>17019200000</v>
      </c>
      <c r="P124" s="4">
        <f t="shared" si="2"/>
        <v>5049900000</v>
      </c>
      <c r="Q124">
        <f t="shared" si="3"/>
        <v>6.8358193196262296E-2</v>
      </c>
    </row>
    <row r="125" spans="1:17" hidden="1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N125">
        <v>0.22789789846696107</v>
      </c>
      <c r="O125" s="36">
        <v>18039600000</v>
      </c>
      <c r="P125" s="4">
        <f t="shared" si="2"/>
        <v>5274700000</v>
      </c>
      <c r="Q125">
        <f t="shared" si="3"/>
        <v>6.6636346983507358E-2</v>
      </c>
    </row>
    <row r="126" spans="1:17" hidden="1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N126">
        <v>0.81257608960311667</v>
      </c>
      <c r="O126" s="36">
        <v>13349000000</v>
      </c>
      <c r="P126" s="4">
        <f t="shared" si="2"/>
        <v>5135000000</v>
      </c>
      <c r="Q126">
        <f t="shared" si="3"/>
        <v>0.31257608960311661</v>
      </c>
    </row>
    <row r="127" spans="1:17" hidden="1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N127">
        <v>0.80109674361925398</v>
      </c>
      <c r="O127" s="36">
        <v>11833000000</v>
      </c>
      <c r="P127" s="4">
        <f t="shared" si="2"/>
        <v>4681000000</v>
      </c>
      <c r="Q127">
        <f t="shared" si="3"/>
        <v>0.31690474578566108</v>
      </c>
    </row>
    <row r="128" spans="1:17" hidden="1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N128">
        <v>0.80214325112284302</v>
      </c>
      <c r="O128" s="36">
        <v>10180000000</v>
      </c>
      <c r="P128" s="4">
        <f t="shared" si="2"/>
        <v>-635000000</v>
      </c>
      <c r="Q128">
        <f t="shared" si="3"/>
        <v>-5.0035458198723508E-2</v>
      </c>
    </row>
    <row r="129" spans="1:17" hidden="1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N129">
        <v>0.67648441171862761</v>
      </c>
      <c r="O129" s="36">
        <v>4318000000</v>
      </c>
      <c r="P129" s="4">
        <f t="shared" si="2"/>
        <v>-25845000000</v>
      </c>
      <c r="Q129">
        <f t="shared" si="3"/>
        <v>-4.0490365032116555</v>
      </c>
    </row>
    <row r="130" spans="1:17" hidden="1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N130">
        <v>0.79823057403470266</v>
      </c>
      <c r="O130" s="36">
        <v>11639000000</v>
      </c>
      <c r="P130" s="4">
        <f t="shared" si="2"/>
        <v>5456000000</v>
      </c>
      <c r="Q130">
        <f t="shared" si="3"/>
        <v>0.37418558397915097</v>
      </c>
    </row>
    <row r="131" spans="1:17" hidden="1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N131">
        <v>0.8204114780725501</v>
      </c>
      <c r="O131" s="36">
        <v>15153000000</v>
      </c>
      <c r="P131" s="4">
        <f t="shared" ref="P131:P194" si="4">O131-SUM(G131:I131)</f>
        <v>7878000000</v>
      </c>
      <c r="Q131">
        <f t="shared" ref="Q131:Q194" si="5">P131/E131</f>
        <v>0.42652950730914996</v>
      </c>
    </row>
    <row r="132" spans="1:17" hidden="1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N132">
        <v>0.63382386755575992</v>
      </c>
      <c r="O132" s="36">
        <v>5513000000</v>
      </c>
      <c r="P132" s="4">
        <f t="shared" si="4"/>
        <v>-1090000000</v>
      </c>
      <c r="Q132">
        <f t="shared" si="5"/>
        <v>-0.1253161646355484</v>
      </c>
    </row>
    <row r="133" spans="1:17" hidden="1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N133">
        <v>0.6314652433600203</v>
      </c>
      <c r="O133" s="36">
        <v>4969000000</v>
      </c>
      <c r="P133" s="4">
        <f t="shared" si="4"/>
        <v>-1426000000</v>
      </c>
      <c r="Q133">
        <f t="shared" si="5"/>
        <v>-0.18121743550641758</v>
      </c>
    </row>
    <row r="134" spans="1:17" hidden="1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N134">
        <v>0.26603080429059767</v>
      </c>
      <c r="O134" s="36">
        <v>2708300000</v>
      </c>
      <c r="P134" s="4">
        <f t="shared" si="4"/>
        <v>1556000000</v>
      </c>
      <c r="Q134">
        <f t="shared" si="5"/>
        <v>0.152842717378492</v>
      </c>
    </row>
    <row r="135" spans="1:17" hidden="1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N135">
        <v>0.26909665676788963</v>
      </c>
      <c r="O135" s="36">
        <v>2809100000</v>
      </c>
      <c r="P135" s="4">
        <f t="shared" si="4"/>
        <v>1661900000</v>
      </c>
      <c r="Q135">
        <f t="shared" si="5"/>
        <v>0.15920107289970303</v>
      </c>
    </row>
    <row r="136" spans="1:17" hidden="1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N136">
        <v>0.29872964860685813</v>
      </c>
      <c r="O136" s="36">
        <v>2955900000</v>
      </c>
      <c r="P136" s="4">
        <f t="shared" si="4"/>
        <v>1923500000</v>
      </c>
      <c r="Q136">
        <f t="shared" si="5"/>
        <v>0.19439307117808163</v>
      </c>
    </row>
    <row r="137" spans="1:17" hidden="1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N137">
        <v>0.32775817899290249</v>
      </c>
      <c r="O137" s="36">
        <v>3121700000</v>
      </c>
      <c r="P137" s="4">
        <f t="shared" si="4"/>
        <v>2192100000</v>
      </c>
      <c r="Q137">
        <f t="shared" si="5"/>
        <v>0.23015623031372054</v>
      </c>
    </row>
    <row r="138" spans="1:17" hidden="1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N138">
        <v>0.31294704224039516</v>
      </c>
      <c r="O138" s="36">
        <v>1343200000</v>
      </c>
      <c r="P138" s="4">
        <f t="shared" si="4"/>
        <v>830300000</v>
      </c>
      <c r="Q138">
        <f t="shared" si="5"/>
        <v>0.19344842850818947</v>
      </c>
    </row>
    <row r="139" spans="1:17" hidden="1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N139">
        <v>0.31438663401737921</v>
      </c>
      <c r="O139" s="36">
        <v>1450800000</v>
      </c>
      <c r="P139" s="4">
        <f t="shared" si="4"/>
        <v>902800000</v>
      </c>
      <c r="Q139">
        <f t="shared" si="5"/>
        <v>0.19563568596008407</v>
      </c>
    </row>
    <row r="140" spans="1:17" hidden="1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N140">
        <v>0.31686465251145823</v>
      </c>
      <c r="O140" s="36">
        <v>1693800000</v>
      </c>
      <c r="P140" s="4">
        <f t="shared" si="4"/>
        <v>1048700000</v>
      </c>
      <c r="Q140">
        <f t="shared" si="5"/>
        <v>0.19618370592086801</v>
      </c>
    </row>
    <row r="141" spans="1:17" hidden="1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N141">
        <v>0.31955393538886989</v>
      </c>
      <c r="O141" s="36">
        <v>1779500000</v>
      </c>
      <c r="P141" s="4">
        <f t="shared" si="4"/>
        <v>1110400000</v>
      </c>
      <c r="Q141">
        <f t="shared" si="5"/>
        <v>0.19940021908165281</v>
      </c>
    </row>
    <row r="142" spans="1:17" hidden="1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N142">
        <v>0.13919831223628687</v>
      </c>
      <c r="O142" s="36">
        <v>3299000000</v>
      </c>
      <c r="P142" s="4">
        <f t="shared" si="4"/>
        <v>645000000</v>
      </c>
      <c r="Q142">
        <f t="shared" si="5"/>
        <v>2.7215189873417721E-2</v>
      </c>
    </row>
    <row r="143" spans="1:17" hidden="1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N143">
        <v>0.16264327891629038</v>
      </c>
      <c r="O143" s="36">
        <v>3746000000</v>
      </c>
      <c r="P143" s="4">
        <f t="shared" si="4"/>
        <v>1125000000</v>
      </c>
      <c r="Q143">
        <f t="shared" si="5"/>
        <v>4.8845085098992706E-2</v>
      </c>
    </row>
    <row r="144" spans="1:17" hidden="1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N144">
        <v>0.1994896678658078</v>
      </c>
      <c r="O144" s="36">
        <v>4769000000</v>
      </c>
      <c r="P144" s="4">
        <f t="shared" si="4"/>
        <v>2185000000</v>
      </c>
      <c r="Q144">
        <f t="shared" si="5"/>
        <v>9.1399648623776461E-2</v>
      </c>
    </row>
    <row r="145" spans="1:17" hidden="1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N145">
        <v>0.19814502529510958</v>
      </c>
      <c r="O145" s="36">
        <v>4465000000</v>
      </c>
      <c r="P145" s="4">
        <f t="shared" si="4"/>
        <v>1968000000</v>
      </c>
      <c r="Q145">
        <f t="shared" si="5"/>
        <v>8.7334694239815394E-2</v>
      </c>
    </row>
    <row r="146" spans="1:17" hidden="1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N146">
        <v>0.65774299835255357</v>
      </c>
      <c r="O146" s="36">
        <v>3194000000</v>
      </c>
      <c r="P146" s="4">
        <f t="shared" si="4"/>
        <v>1451000000</v>
      </c>
      <c r="Q146">
        <f t="shared" si="5"/>
        <v>0.29880560131795719</v>
      </c>
    </row>
    <row r="147" spans="1:17" hidden="1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N147">
        <v>0.66593934104298502</v>
      </c>
      <c r="O147" s="36">
        <v>3052000000</v>
      </c>
      <c r="P147" s="4">
        <f t="shared" si="4"/>
        <v>1372000000</v>
      </c>
      <c r="Q147">
        <f t="shared" si="5"/>
        <v>0.29936722670739691</v>
      </c>
    </row>
    <row r="148" spans="1:17" hidden="1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N148">
        <v>0.65403811252268595</v>
      </c>
      <c r="O148" s="36">
        <v>2883000000</v>
      </c>
      <c r="P148" s="4">
        <f t="shared" si="4"/>
        <v>1183000000</v>
      </c>
      <c r="Q148">
        <f t="shared" si="5"/>
        <v>0.26837568058076228</v>
      </c>
    </row>
    <row r="149" spans="1:17" hidden="1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N149">
        <v>0.66016295025728988</v>
      </c>
      <c r="O149" s="36">
        <v>3079000000</v>
      </c>
      <c r="P149" s="4">
        <f t="shared" si="4"/>
        <v>1319000000</v>
      </c>
      <c r="Q149">
        <f t="shared" si="5"/>
        <v>0.28280445969125212</v>
      </c>
    </row>
    <row r="150" spans="1:17" hidden="1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N150">
        <v>0.52066236811254396</v>
      </c>
      <c r="O150" s="36">
        <v>3553000000</v>
      </c>
      <c r="P150" s="4">
        <f t="shared" si="4"/>
        <v>1769000000</v>
      </c>
      <c r="Q150">
        <f t="shared" si="5"/>
        <v>0.25923212192262601</v>
      </c>
    </row>
    <row r="151" spans="1:17" hidden="1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N151">
        <v>0.44864048338368578</v>
      </c>
      <c r="O151" s="36">
        <v>5940000000</v>
      </c>
      <c r="P151" s="4">
        <f t="shared" si="4"/>
        <v>587000000</v>
      </c>
      <c r="Q151">
        <f t="shared" si="5"/>
        <v>4.4335347432024171E-2</v>
      </c>
    </row>
    <row r="152" spans="1:17" hidden="1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N152">
        <v>0.26062931696085956</v>
      </c>
      <c r="O152" s="36">
        <v>1528200000</v>
      </c>
      <c r="P152" s="4">
        <f t="shared" si="4"/>
        <v>379300000</v>
      </c>
      <c r="Q152">
        <f t="shared" si="5"/>
        <v>6.4688326085102749E-2</v>
      </c>
    </row>
    <row r="153" spans="1:17" hidden="1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N153">
        <v>0.26672638436482088</v>
      </c>
      <c r="O153" s="36">
        <v>1637700000</v>
      </c>
      <c r="P153" s="4">
        <f t="shared" si="4"/>
        <v>463500000</v>
      </c>
      <c r="Q153">
        <f t="shared" si="5"/>
        <v>7.5488599348534205E-2</v>
      </c>
    </row>
    <row r="154" spans="1:17" hidden="1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N154">
        <v>0.26084071844936263</v>
      </c>
      <c r="O154" s="36">
        <v>1651200000</v>
      </c>
      <c r="P154" s="4">
        <f t="shared" si="4"/>
        <v>492300000</v>
      </c>
      <c r="Q154">
        <f t="shared" si="5"/>
        <v>7.7768826121984741E-2</v>
      </c>
    </row>
    <row r="155" spans="1:17" hidden="1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N155">
        <v>0.27582161591446142</v>
      </c>
      <c r="O155" s="36">
        <v>1645800000</v>
      </c>
      <c r="P155" s="4">
        <f t="shared" si="4"/>
        <v>537700000</v>
      </c>
      <c r="Q155">
        <f t="shared" si="5"/>
        <v>9.0113794432619951E-2</v>
      </c>
    </row>
    <row r="156" spans="1:17" hidden="1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N156">
        <v>0.53415050004800402</v>
      </c>
      <c r="O156" s="36">
        <v>1524426000</v>
      </c>
      <c r="P156" s="4">
        <f t="shared" si="4"/>
        <v>923266000</v>
      </c>
      <c r="Q156">
        <f t="shared" si="5"/>
        <v>0.32350733691062766</v>
      </c>
    </row>
    <row r="157" spans="1:17" hidden="1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N157">
        <v>0.55227509551927745</v>
      </c>
      <c r="O157" s="36">
        <v>1590000000</v>
      </c>
      <c r="P157" s="4">
        <f t="shared" si="4"/>
        <v>949000000</v>
      </c>
      <c r="Q157">
        <f t="shared" si="5"/>
        <v>0.32962834317471346</v>
      </c>
    </row>
    <row r="158" spans="1:17" hidden="1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N158">
        <v>0.55164397210229166</v>
      </c>
      <c r="O158" s="36">
        <v>1661000000</v>
      </c>
      <c r="P158" s="4">
        <f t="shared" si="4"/>
        <v>1001000000</v>
      </c>
      <c r="Q158">
        <f t="shared" si="5"/>
        <v>0.33244769179674527</v>
      </c>
    </row>
    <row r="159" spans="1:17" hidden="1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N159">
        <v>0.55555555555555558</v>
      </c>
      <c r="O159" s="36">
        <v>1755000000</v>
      </c>
      <c r="P159" s="4">
        <f t="shared" si="4"/>
        <v>1072000000</v>
      </c>
      <c r="Q159">
        <f t="shared" si="5"/>
        <v>0.33934789490345046</v>
      </c>
    </row>
    <row r="160" spans="1:17" hidden="1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N160">
        <v>0.98579082916432315</v>
      </c>
      <c r="O160" s="36">
        <v>33301000000</v>
      </c>
      <c r="P160" s="4">
        <f t="shared" si="4"/>
        <v>8197000000</v>
      </c>
      <c r="Q160">
        <f t="shared" si="5"/>
        <v>0.24265119445842337</v>
      </c>
    </row>
    <row r="161" spans="1:17" hidden="1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N161">
        <v>0.98730906167451471</v>
      </c>
      <c r="O161" s="36">
        <v>34386000000</v>
      </c>
      <c r="P161" s="4">
        <f t="shared" si="4"/>
        <v>9404000000</v>
      </c>
      <c r="Q161">
        <f t="shared" si="5"/>
        <v>0.27001263351326521</v>
      </c>
    </row>
    <row r="162" spans="1:17" hidden="1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N162">
        <v>0.98960858058225376</v>
      </c>
      <c r="O162" s="36">
        <v>35522000000</v>
      </c>
      <c r="P162" s="4">
        <f t="shared" si="4"/>
        <v>10325000000</v>
      </c>
      <c r="Q162">
        <f t="shared" si="5"/>
        <v>0.28764451873519986</v>
      </c>
    </row>
    <row r="163" spans="1:17" hidden="1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N163">
        <v>0.98620829824917977</v>
      </c>
      <c r="O163" s="36">
        <v>33966000000</v>
      </c>
      <c r="P163" s="4">
        <f t="shared" si="4"/>
        <v>9086000000</v>
      </c>
      <c r="Q163">
        <f t="shared" si="5"/>
        <v>0.26381347812200573</v>
      </c>
    </row>
    <row r="164" spans="1:17" hidden="1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N164">
        <v>0.40093820305394667</v>
      </c>
      <c r="O164" s="36">
        <v>837600000</v>
      </c>
      <c r="P164" s="4">
        <f t="shared" si="4"/>
        <v>230000000</v>
      </c>
      <c r="Q164">
        <f t="shared" si="5"/>
        <v>0.11009525633047725</v>
      </c>
    </row>
    <row r="165" spans="1:17" hidden="1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N165">
        <v>0.4091080008355964</v>
      </c>
      <c r="O165" s="36">
        <v>979200000</v>
      </c>
      <c r="P165" s="4">
        <f t="shared" si="4"/>
        <v>298900000</v>
      </c>
      <c r="Q165">
        <f t="shared" si="5"/>
        <v>0.12487988301650303</v>
      </c>
    </row>
    <row r="166" spans="1:17" hidden="1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N166">
        <v>0.42324601913769533</v>
      </c>
      <c r="O166" s="36">
        <v>1145600000</v>
      </c>
      <c r="P166" s="4">
        <f t="shared" si="4"/>
        <v>388700000</v>
      </c>
      <c r="Q166">
        <f t="shared" si="5"/>
        <v>0.14360660582997747</v>
      </c>
    </row>
    <row r="167" spans="1:17" hidden="1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N167">
        <v>0.43636253152249871</v>
      </c>
      <c r="O167" s="36">
        <v>1436200000</v>
      </c>
      <c r="P167" s="4">
        <f t="shared" si="4"/>
        <v>490200000</v>
      </c>
      <c r="Q167">
        <f t="shared" si="5"/>
        <v>0.14893810956157141</v>
      </c>
    </row>
    <row r="168" spans="1:17" hidden="1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N168">
        <v>0.51827487857377896</v>
      </c>
      <c r="O168" s="36">
        <v>4740935000</v>
      </c>
      <c r="P168" s="4">
        <f t="shared" si="4"/>
        <v>1773098000</v>
      </c>
      <c r="Q168">
        <f t="shared" si="5"/>
        <v>0.19383352664599077</v>
      </c>
    </row>
    <row r="169" spans="1:17" hidden="1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N169">
        <v>0.52081730703777285</v>
      </c>
      <c r="O169" s="36">
        <v>4934907000</v>
      </c>
      <c r="P169" s="4">
        <f t="shared" si="4"/>
        <v>1830223000</v>
      </c>
      <c r="Q169">
        <f t="shared" si="5"/>
        <v>0.19315699650238466</v>
      </c>
    </row>
    <row r="170" spans="1:17" hidden="1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N170">
        <v>0.52290696099276168</v>
      </c>
      <c r="O170" s="36">
        <v>5327031000</v>
      </c>
      <c r="P170" s="4">
        <f t="shared" si="4"/>
        <v>1953051000</v>
      </c>
      <c r="Q170">
        <f t="shared" si="5"/>
        <v>0.19171353856845849</v>
      </c>
    </row>
    <row r="171" spans="1:17" hidden="1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N171">
        <v>0.5273511528557282</v>
      </c>
      <c r="O171" s="36">
        <v>5608736000</v>
      </c>
      <c r="P171" s="4">
        <f t="shared" si="4"/>
        <v>2060395000</v>
      </c>
      <c r="Q171">
        <f t="shared" si="5"/>
        <v>0.19372487465770863</v>
      </c>
    </row>
    <row r="172" spans="1:17" hidden="1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N172">
        <v>0.15417383373930715</v>
      </c>
      <c r="O172" s="36">
        <v>13355000000</v>
      </c>
      <c r="P172" s="4">
        <f t="shared" si="4"/>
        <v>6542000000</v>
      </c>
      <c r="Q172">
        <f t="shared" si="5"/>
        <v>7.5522667190007275E-2</v>
      </c>
    </row>
    <row r="173" spans="1:17" hidden="1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N173">
        <v>0.15435975408210489</v>
      </c>
      <c r="O173" s="36">
        <v>14010000000</v>
      </c>
      <c r="P173" s="4">
        <f t="shared" si="4"/>
        <v>7483000000</v>
      </c>
      <c r="Q173">
        <f t="shared" si="5"/>
        <v>8.2446398272404756E-2</v>
      </c>
    </row>
    <row r="174" spans="1:17" hidden="1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N174">
        <v>0.14593087375408365</v>
      </c>
      <c r="O174" s="36">
        <v>14026000000</v>
      </c>
      <c r="P174" s="4">
        <f t="shared" si="4"/>
        <v>7444000000</v>
      </c>
      <c r="Q174">
        <f t="shared" si="5"/>
        <v>7.7449695153671685E-2</v>
      </c>
    </row>
    <row r="175" spans="1:17" hidden="1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N175">
        <v>0.14572120417464129</v>
      </c>
      <c r="O175" s="36">
        <v>13781000000</v>
      </c>
      <c r="P175" s="4">
        <f t="shared" si="4"/>
        <v>5841000000</v>
      </c>
      <c r="Q175">
        <f t="shared" si="5"/>
        <v>6.1763119772446098E-2</v>
      </c>
    </row>
    <row r="176" spans="1:17" hidden="1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N176">
        <v>0.962499250584544</v>
      </c>
      <c r="O176" s="36">
        <v>96325000000</v>
      </c>
      <c r="P176" s="4">
        <f t="shared" si="4"/>
        <v>16063000000</v>
      </c>
      <c r="Q176">
        <f t="shared" si="5"/>
        <v>0.16050480625112412</v>
      </c>
    </row>
    <row r="177" spans="1:17" hidden="1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N177">
        <v>0.97016627825796242</v>
      </c>
      <c r="O177" s="36">
        <v>98663000000</v>
      </c>
      <c r="P177" s="4">
        <f t="shared" si="4"/>
        <v>25893000000</v>
      </c>
      <c r="Q177">
        <f t="shared" si="5"/>
        <v>0.25460928050974957</v>
      </c>
    </row>
    <row r="178" spans="1:17" hidden="1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N178">
        <v>0.97209527111503347</v>
      </c>
      <c r="O178" s="36">
        <v>92525000000</v>
      </c>
      <c r="P178" s="4">
        <f t="shared" si="4"/>
        <v>15133000000</v>
      </c>
      <c r="Q178">
        <f t="shared" si="5"/>
        <v>0.15899181559344827</v>
      </c>
    </row>
    <row r="179" spans="1:17" hidden="1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N179">
        <v>0.97631533700137552</v>
      </c>
      <c r="O179" s="36">
        <v>90852000000</v>
      </c>
      <c r="P179" s="4">
        <f t="shared" si="4"/>
        <v>30499000000</v>
      </c>
      <c r="Q179">
        <f t="shared" si="5"/>
        <v>0.3277488823933975</v>
      </c>
    </row>
    <row r="180" spans="1:17" hidden="1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N180">
        <v>0.51191159586681967</v>
      </c>
      <c r="O180" s="36">
        <v>7134000000</v>
      </c>
      <c r="P180" s="4">
        <f t="shared" si="4"/>
        <v>2770000000</v>
      </c>
      <c r="Q180">
        <f t="shared" si="5"/>
        <v>0.19876578645235363</v>
      </c>
    </row>
    <row r="181" spans="1:17" hidden="1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N181">
        <v>0.44215446722617657</v>
      </c>
      <c r="O181" s="36">
        <v>4162000000</v>
      </c>
      <c r="P181" s="4">
        <f t="shared" si="4"/>
        <v>496000000</v>
      </c>
      <c r="Q181">
        <f t="shared" si="5"/>
        <v>5.2693084032720702E-2</v>
      </c>
    </row>
    <row r="182" spans="1:17" hidden="1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N182">
        <v>0.42737195633921077</v>
      </c>
      <c r="O182" s="36">
        <v>4581000000</v>
      </c>
      <c r="P182" s="4">
        <f t="shared" si="4"/>
        <v>656000000</v>
      </c>
      <c r="Q182">
        <f t="shared" si="5"/>
        <v>6.1199738781602758E-2</v>
      </c>
    </row>
    <row r="183" spans="1:17" hidden="1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N183">
        <v>0.4159309791332263</v>
      </c>
      <c r="O183" s="36">
        <v>4146000000</v>
      </c>
      <c r="P183" s="4">
        <f t="shared" si="4"/>
        <v>449000000</v>
      </c>
      <c r="Q183">
        <f t="shared" si="5"/>
        <v>4.5044141252006419E-2</v>
      </c>
    </row>
    <row r="184" spans="1:17" hidden="1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N184">
        <v>0.40210003403702477</v>
      </c>
      <c r="O184" s="36">
        <v>4388755000</v>
      </c>
      <c r="P184" s="4">
        <f t="shared" si="4"/>
        <v>1638218000</v>
      </c>
      <c r="Q184">
        <f t="shared" si="5"/>
        <v>0.15009439204513961</v>
      </c>
    </row>
    <row r="185" spans="1:17" hidden="1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N185">
        <v>0.3968703654557999</v>
      </c>
      <c r="O185" s="36">
        <v>4565582000</v>
      </c>
      <c r="P185" s="4">
        <f t="shared" si="4"/>
        <v>1614587000</v>
      </c>
      <c r="Q185">
        <f t="shared" si="5"/>
        <v>0.14035050356125103</v>
      </c>
    </row>
    <row r="186" spans="1:17" hidden="1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N186">
        <v>0.38883179577509841</v>
      </c>
      <c r="O186" s="36">
        <v>4619779000</v>
      </c>
      <c r="P186" s="4">
        <f t="shared" si="4"/>
        <v>1554293000</v>
      </c>
      <c r="Q186">
        <f t="shared" si="5"/>
        <v>0.13081979426952348</v>
      </c>
    </row>
    <row r="187" spans="1:17" hidden="1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N187">
        <v>0.38172117766796732</v>
      </c>
      <c r="O187" s="36">
        <v>4620310000</v>
      </c>
      <c r="P187" s="4">
        <f t="shared" si="4"/>
        <v>1414903000</v>
      </c>
      <c r="Q187">
        <f t="shared" si="5"/>
        <v>0.11689658041255672</v>
      </c>
    </row>
    <row r="188" spans="1:17" hidden="1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N188">
        <v>0.96004470522492313</v>
      </c>
      <c r="O188" s="36">
        <v>10308000000</v>
      </c>
      <c r="P188" s="4">
        <f t="shared" si="4"/>
        <v>3491000000</v>
      </c>
      <c r="Q188">
        <f t="shared" si="5"/>
        <v>0.32513737543075349</v>
      </c>
    </row>
    <row r="189" spans="1:17" hidden="1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N189">
        <v>0.97145025135160767</v>
      </c>
      <c r="O189" s="36">
        <v>10242000000</v>
      </c>
      <c r="P189" s="4">
        <f t="shared" si="4"/>
        <v>3919000000</v>
      </c>
      <c r="Q189">
        <f t="shared" si="5"/>
        <v>0.37171583040880207</v>
      </c>
    </row>
    <row r="190" spans="1:17" hidden="1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N190">
        <v>0.9760952190438088</v>
      </c>
      <c r="O190" s="36">
        <v>9759000000</v>
      </c>
      <c r="P190" s="4">
        <f t="shared" si="4"/>
        <v>3702000000</v>
      </c>
      <c r="Q190">
        <f t="shared" si="5"/>
        <v>0.37027405481096221</v>
      </c>
    </row>
    <row r="191" spans="1:17" hidden="1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N191">
        <v>0.9774792190218442</v>
      </c>
      <c r="O191" s="36">
        <v>10113000000</v>
      </c>
      <c r="P191" s="4">
        <f t="shared" si="4"/>
        <v>3584000000</v>
      </c>
      <c r="Q191">
        <f t="shared" si="5"/>
        <v>0.34641407307171856</v>
      </c>
    </row>
    <row r="192" spans="1:17" hidden="1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N192">
        <v>0.24163495171260752</v>
      </c>
      <c r="O192" s="36">
        <v>10984000000</v>
      </c>
      <c r="P192" s="4">
        <f t="shared" si="4"/>
        <v>2229000000</v>
      </c>
      <c r="Q192">
        <f t="shared" si="5"/>
        <v>4.9035352090987083E-2</v>
      </c>
    </row>
    <row r="193" spans="1:17" hidden="1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N193">
        <v>0.23143975770111547</v>
      </c>
      <c r="O193" s="36">
        <v>9399000000</v>
      </c>
      <c r="P193" s="4">
        <f t="shared" si="4"/>
        <v>1293000000</v>
      </c>
      <c r="Q193">
        <f t="shared" si="5"/>
        <v>3.1838664401270589E-2</v>
      </c>
    </row>
    <row r="194" spans="1:17" hidden="1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N194">
        <v>0.22427427551501034</v>
      </c>
      <c r="O194" s="36">
        <v>9047000000</v>
      </c>
      <c r="P194" s="4">
        <f t="shared" si="4"/>
        <v>1455000000</v>
      </c>
      <c r="Q194">
        <f t="shared" si="5"/>
        <v>3.6069312575919082E-2</v>
      </c>
    </row>
    <row r="195" spans="1:17" hidden="1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N195">
        <v>0.23251872090669901</v>
      </c>
      <c r="O195" s="36">
        <v>9191000000</v>
      </c>
      <c r="P195" s="4">
        <f t="shared" ref="P195:P258" si="6">O195-SUM(G195:I195)</f>
        <v>1573000000</v>
      </c>
      <c r="Q195">
        <f t="shared" ref="Q195:Q258" si="7">P195/E195</f>
        <v>3.979457599676179E-2</v>
      </c>
    </row>
    <row r="196" spans="1:17" hidden="1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N196">
        <v>0.60832923430070496</v>
      </c>
      <c r="O196" s="36">
        <v>1855100000</v>
      </c>
      <c r="P196" s="4">
        <f t="shared" si="6"/>
        <v>639100000</v>
      </c>
      <c r="Q196">
        <f t="shared" si="7"/>
        <v>0.20957534021970814</v>
      </c>
    </row>
    <row r="197" spans="1:17" hidden="1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N197">
        <v>0.62131423757371529</v>
      </c>
      <c r="O197" s="36">
        <v>2065000000</v>
      </c>
      <c r="P197" s="4">
        <f t="shared" si="6"/>
        <v>781500000</v>
      </c>
      <c r="Q197">
        <f t="shared" si="7"/>
        <v>0.23513659886869659</v>
      </c>
    </row>
    <row r="198" spans="1:17" hidden="1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N198">
        <v>0.61908665105386418</v>
      </c>
      <c r="O198" s="36">
        <v>2114800000</v>
      </c>
      <c r="P198" s="4">
        <f t="shared" si="6"/>
        <v>843500000</v>
      </c>
      <c r="Q198">
        <f t="shared" si="7"/>
        <v>0.24692622950819673</v>
      </c>
    </row>
    <row r="199" spans="1:17" hidden="1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N199">
        <v>0.63066774367259026</v>
      </c>
      <c r="O199" s="36">
        <v>2342300000</v>
      </c>
      <c r="P199" s="4">
        <f t="shared" si="6"/>
        <v>947600000</v>
      </c>
      <c r="Q199">
        <f t="shared" si="7"/>
        <v>0.25514270328486804</v>
      </c>
    </row>
    <row r="200" spans="1:17" hidden="1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N200">
        <v>0.51787931462627268</v>
      </c>
      <c r="O200" s="36">
        <v>4171000000</v>
      </c>
      <c r="P200" s="4">
        <f t="shared" si="6"/>
        <v>1255000000</v>
      </c>
      <c r="Q200">
        <f t="shared" si="7"/>
        <v>0.1558231934442513</v>
      </c>
    </row>
    <row r="201" spans="1:17" hidden="1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N201">
        <v>0.50923514089509825</v>
      </c>
      <c r="O201" s="36">
        <v>4301000000</v>
      </c>
      <c r="P201" s="4">
        <f t="shared" si="6"/>
        <v>1606000000</v>
      </c>
      <c r="Q201">
        <f t="shared" si="7"/>
        <v>0.19014918304522851</v>
      </c>
    </row>
    <row r="202" spans="1:17" hidden="1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N202">
        <v>0.45662322505349151</v>
      </c>
      <c r="O202" s="36">
        <v>4695000000</v>
      </c>
      <c r="P202" s="4">
        <f t="shared" si="6"/>
        <v>1500000000</v>
      </c>
      <c r="Q202">
        <f t="shared" si="7"/>
        <v>0.14588601439408674</v>
      </c>
    </row>
    <row r="203" spans="1:17" hidden="1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N203">
        <v>0.47993270848353764</v>
      </c>
      <c r="O203" s="36">
        <v>5991000000</v>
      </c>
      <c r="P203" s="4">
        <f t="shared" si="6"/>
        <v>2158000000</v>
      </c>
      <c r="Q203">
        <f t="shared" si="7"/>
        <v>0.17287511014980372</v>
      </c>
    </row>
    <row r="204" spans="1:17" hidden="1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N204">
        <v>0.170407798247183</v>
      </c>
      <c r="O204" s="36">
        <v>3811000000</v>
      </c>
      <c r="P204" s="4">
        <f t="shared" si="6"/>
        <v>1949000000</v>
      </c>
      <c r="Q204">
        <f t="shared" si="7"/>
        <v>8.7148989447326061E-2</v>
      </c>
    </row>
    <row r="205" spans="1:17" hidden="1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N205">
        <v>0.1957150421571423</v>
      </c>
      <c r="O205" s="36">
        <v>4805000000</v>
      </c>
      <c r="P205" s="4">
        <f t="shared" si="6"/>
        <v>2859000000</v>
      </c>
      <c r="Q205">
        <f t="shared" si="7"/>
        <v>0.11645146837196041</v>
      </c>
    </row>
    <row r="206" spans="1:17" hidden="1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N206">
        <v>8.4296785668911189E-2</v>
      </c>
      <c r="O206" s="36">
        <v>1327000000</v>
      </c>
      <c r="P206" s="4">
        <f t="shared" si="6"/>
        <v>-108000000</v>
      </c>
      <c r="Q206">
        <f t="shared" si="7"/>
        <v>-6.8606276203786046E-3</v>
      </c>
    </row>
    <row r="207" spans="1:17" hidden="1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N207">
        <v>-1.341327100904377E-2</v>
      </c>
      <c r="O207" s="36">
        <v>-132000000</v>
      </c>
      <c r="P207" s="4">
        <f t="shared" si="6"/>
        <v>-1331000000</v>
      </c>
      <c r="Q207">
        <f t="shared" si="7"/>
        <v>-0.13525048267452494</v>
      </c>
    </row>
    <row r="208" spans="1:17" hidden="1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N208">
        <v>0.87627304463229572</v>
      </c>
      <c r="O208" s="36">
        <v>6074500000</v>
      </c>
      <c r="P208" s="4">
        <f t="shared" si="6"/>
        <v>2490500000</v>
      </c>
      <c r="Q208">
        <f t="shared" si="7"/>
        <v>0.35926545685352412</v>
      </c>
    </row>
    <row r="209" spans="1:17" hidden="1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N209">
        <v>0.87931940679974852</v>
      </c>
      <c r="O209" s="36">
        <v>8532300000</v>
      </c>
      <c r="P209" s="4">
        <f t="shared" si="6"/>
        <v>3955700000</v>
      </c>
      <c r="Q209">
        <f t="shared" si="7"/>
        <v>0.40766543340925254</v>
      </c>
    </row>
    <row r="210" spans="1:17" hidden="1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N210">
        <v>0.88476188706590608</v>
      </c>
      <c r="O210" s="36">
        <v>9523400000</v>
      </c>
      <c r="P210" s="4">
        <f t="shared" si="6"/>
        <v>4984400000</v>
      </c>
      <c r="Q210">
        <f t="shared" si="7"/>
        <v>0.46307066277708614</v>
      </c>
    </row>
    <row r="211" spans="1:17" hidden="1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N211">
        <v>0.87084235902452656</v>
      </c>
      <c r="O211" s="36">
        <v>9970100000</v>
      </c>
      <c r="P211" s="4">
        <f t="shared" si="6"/>
        <v>5638300000</v>
      </c>
      <c r="Q211">
        <f t="shared" si="7"/>
        <v>0.49247956117671721</v>
      </c>
    </row>
    <row r="212" spans="1:17" hidden="1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N212">
        <v>0.17877216479503644</v>
      </c>
      <c r="O212" s="36">
        <v>1561700000</v>
      </c>
      <c r="P212" s="4">
        <f t="shared" si="6"/>
        <v>790500000</v>
      </c>
      <c r="Q212">
        <f t="shared" si="7"/>
        <v>9.0490744874480583E-2</v>
      </c>
    </row>
    <row r="213" spans="1:17" hidden="1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N213">
        <v>0.1880823325185107</v>
      </c>
      <c r="O213" s="36">
        <v>1592700000</v>
      </c>
      <c r="P213" s="4">
        <f t="shared" si="6"/>
        <v>795400000</v>
      </c>
      <c r="Q213">
        <f t="shared" si="7"/>
        <v>9.3928980526918671E-2</v>
      </c>
    </row>
    <row r="214" spans="1:17" hidden="1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N214">
        <v>0.19445740956826141</v>
      </c>
      <c r="O214" s="36">
        <v>1666500000</v>
      </c>
      <c r="P214" s="4">
        <f t="shared" si="6"/>
        <v>838600000</v>
      </c>
      <c r="Q214">
        <f t="shared" si="7"/>
        <v>9.7852975495915984E-2</v>
      </c>
    </row>
    <row r="215" spans="1:17" hidden="1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N215">
        <v>0.19215955983493815</v>
      </c>
      <c r="O215" s="36">
        <v>1536700000</v>
      </c>
      <c r="P215" s="4">
        <f t="shared" si="6"/>
        <v>605200000</v>
      </c>
      <c r="Q215">
        <f t="shared" si="7"/>
        <v>7.5678379392272108E-2</v>
      </c>
    </row>
    <row r="216" spans="1:17" hidden="1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N216">
        <v>0.73838034163781852</v>
      </c>
      <c r="O216" s="36">
        <v>13011000000</v>
      </c>
      <c r="P216" s="4">
        <f t="shared" si="6"/>
        <v>4090000000</v>
      </c>
      <c r="Q216">
        <f t="shared" si="7"/>
        <v>0.23210941490267295</v>
      </c>
    </row>
    <row r="217" spans="1:17" hidden="1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N217">
        <v>0.71809581934696376</v>
      </c>
      <c r="O217" s="36">
        <v>11766000000</v>
      </c>
      <c r="P217" s="4">
        <f t="shared" si="6"/>
        <v>3096000000</v>
      </c>
      <c r="Q217">
        <f t="shared" si="7"/>
        <v>0.1889533109551419</v>
      </c>
    </row>
    <row r="218" spans="1:17" hidden="1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N218">
        <v>0.75237735373764092</v>
      </c>
      <c r="O218" s="36">
        <v>11947000000</v>
      </c>
      <c r="P218" s="4">
        <f t="shared" si="6"/>
        <v>2591000000</v>
      </c>
      <c r="Q218">
        <f t="shared" si="7"/>
        <v>0.16317148435039991</v>
      </c>
    </row>
    <row r="219" spans="1:17" hidden="1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N219">
        <v>0.76394927536231882</v>
      </c>
      <c r="O219" s="36">
        <v>12651000000</v>
      </c>
      <c r="P219" s="4">
        <f t="shared" si="6"/>
        <v>1890000000</v>
      </c>
      <c r="Q219">
        <f t="shared" si="7"/>
        <v>0.11413043478260869</v>
      </c>
    </row>
    <row r="220" spans="1:17" hidden="1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N220">
        <v>0.67595530417988692</v>
      </c>
      <c r="O220" s="36">
        <v>4900000000</v>
      </c>
      <c r="P220" s="4">
        <f t="shared" si="6"/>
        <v>1090000000</v>
      </c>
      <c r="Q220">
        <f t="shared" si="7"/>
        <v>0.15036556766450546</v>
      </c>
    </row>
    <row r="221" spans="1:17" hidden="1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N221">
        <v>0.69564608707825837</v>
      </c>
      <c r="O221" s="36">
        <v>4969000000</v>
      </c>
      <c r="P221" s="4">
        <f t="shared" si="6"/>
        <v>1020000000</v>
      </c>
      <c r="Q221">
        <f t="shared" si="7"/>
        <v>0.14279714405711885</v>
      </c>
    </row>
    <row r="222" spans="1:17" hidden="1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N222">
        <v>0.70054200542005418</v>
      </c>
      <c r="O222" s="36">
        <v>5170000000</v>
      </c>
      <c r="P222" s="4">
        <f t="shared" si="6"/>
        <v>1098000000</v>
      </c>
      <c r="Q222">
        <f t="shared" si="7"/>
        <v>0.14878048780487804</v>
      </c>
    </row>
    <row r="223" spans="1:17" hidden="1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N223">
        <v>0.709375417948375</v>
      </c>
      <c r="O223" s="36">
        <v>5304000000</v>
      </c>
      <c r="P223" s="4">
        <f t="shared" si="6"/>
        <v>937000000</v>
      </c>
      <c r="Q223">
        <f t="shared" si="7"/>
        <v>0.1253176407650127</v>
      </c>
    </row>
    <row r="224" spans="1:17" hidden="1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N224">
        <v>0.20943710835596907</v>
      </c>
      <c r="O224" s="36">
        <v>1557500000</v>
      </c>
      <c r="P224" s="4">
        <f t="shared" si="6"/>
        <v>855200000</v>
      </c>
      <c r="Q224">
        <f t="shared" si="7"/>
        <v>0.11499878976951833</v>
      </c>
    </row>
    <row r="225" spans="1:17" hidden="1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N225">
        <v>0.21148450951824782</v>
      </c>
      <c r="O225" s="36">
        <v>1756400000</v>
      </c>
      <c r="P225" s="4">
        <f t="shared" si="6"/>
        <v>963700000</v>
      </c>
      <c r="Q225">
        <f t="shared" si="7"/>
        <v>0.11603713380934606</v>
      </c>
    </row>
    <row r="226" spans="1:17" hidden="1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N226">
        <v>0.21227191145677538</v>
      </c>
      <c r="O226" s="36">
        <v>1703100000</v>
      </c>
      <c r="P226" s="4">
        <f t="shared" si="6"/>
        <v>939700000</v>
      </c>
      <c r="Q226">
        <f t="shared" si="7"/>
        <v>0.11712284375311596</v>
      </c>
    </row>
    <row r="227" spans="1:17" hidden="1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N227">
        <v>0.21310770587586814</v>
      </c>
      <c r="O227" s="36">
        <v>1933100000</v>
      </c>
      <c r="P227" s="4">
        <f t="shared" si="6"/>
        <v>225900000</v>
      </c>
      <c r="Q227">
        <f t="shared" si="7"/>
        <v>2.4903538749862199E-2</v>
      </c>
    </row>
    <row r="228" spans="1:17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N228">
        <v>0.6387976089034888</v>
      </c>
      <c r="O228" s="36">
        <v>1179978000</v>
      </c>
      <c r="P228" s="4">
        <f t="shared" si="6"/>
        <v>640321000</v>
      </c>
      <c r="Q228">
        <f t="shared" si="7"/>
        <v>0.34664673725331396</v>
      </c>
    </row>
    <row r="229" spans="1:17" hidden="1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N229">
        <v>0.63877831310971134</v>
      </c>
      <c r="O229" s="36">
        <v>1364136000</v>
      </c>
      <c r="P229" s="4">
        <f t="shared" si="6"/>
        <v>686426000</v>
      </c>
      <c r="Q229">
        <f t="shared" si="7"/>
        <v>0.3214298591596782</v>
      </c>
    </row>
    <row r="230" spans="1:17" hidden="1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N230">
        <v>0.63932969489336244</v>
      </c>
      <c r="O230" s="36">
        <v>1532472000</v>
      </c>
      <c r="P230" s="4">
        <f t="shared" si="6"/>
        <v>801822000</v>
      </c>
      <c r="Q230">
        <f t="shared" si="7"/>
        <v>0.33451091740585515</v>
      </c>
    </row>
    <row r="231" spans="1:17" hidden="1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N231">
        <v>0.63693256159314537</v>
      </c>
      <c r="O231" s="36">
        <v>1586485000</v>
      </c>
      <c r="P231" s="4">
        <f t="shared" si="6"/>
        <v>849365000</v>
      </c>
      <c r="Q231">
        <f t="shared" si="7"/>
        <v>0.34099800828722737</v>
      </c>
    </row>
    <row r="232" spans="1:17" hidden="1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N232">
        <v>0.24981996094823045</v>
      </c>
      <c r="O232" s="36">
        <v>3364900000</v>
      </c>
      <c r="P232" s="4">
        <f t="shared" si="6"/>
        <v>1299000000</v>
      </c>
      <c r="Q232">
        <f t="shared" si="7"/>
        <v>9.6441537422137749E-2</v>
      </c>
    </row>
    <row r="233" spans="1:17" hidden="1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N233">
        <v>0.24728421550573565</v>
      </c>
      <c r="O233" s="36">
        <v>2927400000</v>
      </c>
      <c r="P233" s="4">
        <f t="shared" si="6"/>
        <v>1148500000</v>
      </c>
      <c r="Q233">
        <f t="shared" si="7"/>
        <v>9.7016438309878189E-2</v>
      </c>
    </row>
    <row r="234" spans="1:17" hidden="1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N234">
        <v>0.24089804808578374</v>
      </c>
      <c r="O234" s="36">
        <v>2875600000</v>
      </c>
      <c r="P234" s="4">
        <f t="shared" si="6"/>
        <v>1330300000</v>
      </c>
      <c r="Q234">
        <f t="shared" si="7"/>
        <v>0.1114434112423557</v>
      </c>
    </row>
    <row r="235" spans="1:17" hidden="1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N235">
        <v>0.26546650748524847</v>
      </c>
      <c r="O235" s="36">
        <v>3090800000</v>
      </c>
      <c r="P235" s="4">
        <f t="shared" si="6"/>
        <v>881400000</v>
      </c>
      <c r="Q235">
        <f t="shared" si="7"/>
        <v>7.570278882409022E-2</v>
      </c>
    </row>
    <row r="236" spans="1:17" hidden="1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N236">
        <v>4.8677950006429715E-2</v>
      </c>
      <c r="O236" s="36">
        <v>4921000000</v>
      </c>
      <c r="P236" s="4">
        <f t="shared" si="6"/>
        <v>1888000000</v>
      </c>
      <c r="Q236">
        <f t="shared" si="7"/>
        <v>1.8675872711265865E-2</v>
      </c>
    </row>
    <row r="237" spans="1:17" hidden="1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N237">
        <v>5.6661982345966311E-2</v>
      </c>
      <c r="O237" s="36">
        <v>5161000000</v>
      </c>
      <c r="P237" s="4">
        <f t="shared" si="6"/>
        <v>1910000000</v>
      </c>
      <c r="Q237">
        <f t="shared" si="7"/>
        <v>2.0969654384963329E-2</v>
      </c>
    </row>
    <row r="238" spans="1:17" hidden="1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N238">
        <v>5.570998039617292E-2</v>
      </c>
      <c r="O238" s="36">
        <v>5712000000</v>
      </c>
      <c r="P238" s="4">
        <f t="shared" si="6"/>
        <v>2191000000</v>
      </c>
      <c r="Q238">
        <f t="shared" si="7"/>
        <v>2.1369146892159446E-2</v>
      </c>
    </row>
    <row r="239" spans="1:17" hidden="1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N239">
        <v>5.3831471212545057E-2</v>
      </c>
      <c r="O239" s="36">
        <v>6543000000</v>
      </c>
      <c r="P239" s="4">
        <f t="shared" si="6"/>
        <v>2436000000</v>
      </c>
      <c r="Q239">
        <f t="shared" si="7"/>
        <v>2.004179487601402E-2</v>
      </c>
    </row>
    <row r="240" spans="1:17" hidden="1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N240">
        <v>0.25517464424320824</v>
      </c>
      <c r="O240" s="36">
        <v>14202000000</v>
      </c>
      <c r="P240" s="4">
        <f t="shared" si="6"/>
        <v>5628000000</v>
      </c>
      <c r="Q240">
        <f t="shared" si="7"/>
        <v>0.10112117291936179</v>
      </c>
    </row>
    <row r="241" spans="1:17" hidden="1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N241">
        <v>0.25083357494926062</v>
      </c>
      <c r="O241" s="36">
        <v>13842000000</v>
      </c>
      <c r="P241" s="4">
        <f t="shared" si="6"/>
        <v>3314000000</v>
      </c>
      <c r="Q241">
        <f t="shared" si="7"/>
        <v>6.0053638735865465E-2</v>
      </c>
    </row>
    <row r="242" spans="1:17" hidden="1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N242">
        <v>0.27393588734551488</v>
      </c>
      <c r="O242" s="36">
        <v>12878000000</v>
      </c>
      <c r="P242" s="4">
        <f t="shared" si="6"/>
        <v>3785000000</v>
      </c>
      <c r="Q242">
        <f t="shared" si="7"/>
        <v>8.0513071408819206E-2</v>
      </c>
    </row>
    <row r="243" spans="1:17" hidden="1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N243">
        <v>0.2499416145522485</v>
      </c>
      <c r="O243" s="36">
        <v>9632000000</v>
      </c>
      <c r="P243" s="4">
        <f t="shared" si="6"/>
        <v>1093000000</v>
      </c>
      <c r="Q243">
        <f t="shared" si="7"/>
        <v>2.8362353063289825E-2</v>
      </c>
    </row>
    <row r="244" spans="1:17" hidden="1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N244">
        <v>0.29638715432649421</v>
      </c>
      <c r="O244" s="36">
        <v>5316000000</v>
      </c>
      <c r="P244" s="4">
        <f t="shared" si="6"/>
        <v>3226000000</v>
      </c>
      <c r="Q244">
        <f t="shared" si="7"/>
        <v>0.17986173059768065</v>
      </c>
    </row>
    <row r="245" spans="1:17" hidden="1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N245">
        <v>0.34987799179689527</v>
      </c>
      <c r="O245" s="36">
        <v>6739000000</v>
      </c>
      <c r="P245" s="4">
        <f t="shared" si="6"/>
        <v>4513000000</v>
      </c>
      <c r="Q245">
        <f t="shared" si="7"/>
        <v>0.2343076683453611</v>
      </c>
    </row>
    <row r="246" spans="1:17" hidden="1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N246">
        <v>0.30932137082051014</v>
      </c>
      <c r="O246" s="36">
        <v>5930000000</v>
      </c>
      <c r="P246" s="4">
        <f t="shared" si="6"/>
        <v>3767000000</v>
      </c>
      <c r="Q246">
        <f t="shared" si="7"/>
        <v>0.19649470554483334</v>
      </c>
    </row>
    <row r="247" spans="1:17" hidden="1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N247">
        <v>0.31700637278137678</v>
      </c>
      <c r="O247" s="36">
        <v>6019000000</v>
      </c>
      <c r="P247" s="4">
        <f t="shared" si="6"/>
        <v>3629000000</v>
      </c>
      <c r="Q247">
        <f t="shared" si="7"/>
        <v>0.1911307736872597</v>
      </c>
    </row>
    <row r="248" spans="1:17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N248">
        <v>0.11800112340939251</v>
      </c>
      <c r="O248" s="36">
        <v>768671000</v>
      </c>
      <c r="P248" s="4">
        <f t="shared" si="6"/>
        <v>599026000</v>
      </c>
      <c r="Q248">
        <f t="shared" si="7"/>
        <v>9.1958381350974241E-2</v>
      </c>
    </row>
    <row r="249" spans="1:17" hidden="1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N249">
        <v>0.12402512862581727</v>
      </c>
      <c r="O249" s="36">
        <v>891095000</v>
      </c>
      <c r="P249" s="4">
        <f t="shared" si="6"/>
        <v>700705000</v>
      </c>
      <c r="Q249">
        <f t="shared" si="7"/>
        <v>9.7526108612160628E-2</v>
      </c>
    </row>
    <row r="250" spans="1:17" hidden="1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N250">
        <v>0.11046464730398664</v>
      </c>
      <c r="O250" s="36">
        <v>999696000</v>
      </c>
      <c r="P250" s="4">
        <f t="shared" si="6"/>
        <v>734595000</v>
      </c>
      <c r="Q250">
        <f t="shared" si="7"/>
        <v>8.1171453708199351E-2</v>
      </c>
    </row>
    <row r="251" spans="1:17" hidden="1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N251">
        <v>0.10494555450030907</v>
      </c>
      <c r="O251" s="36">
        <v>1139269000</v>
      </c>
      <c r="P251" s="4">
        <f t="shared" si="6"/>
        <v>825173000</v>
      </c>
      <c r="Q251">
        <f t="shared" si="7"/>
        <v>7.6012107802181511E-2</v>
      </c>
    </row>
    <row r="252" spans="1:17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N252">
        <v>0.70033502145781612</v>
      </c>
      <c r="O252" s="36">
        <v>1703691000</v>
      </c>
      <c r="P252" s="4">
        <f t="shared" si="6"/>
        <v>868527000</v>
      </c>
      <c r="Q252">
        <f t="shared" si="7"/>
        <v>0.35702476281302925</v>
      </c>
    </row>
    <row r="253" spans="1:17" hidden="1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N253">
        <v>0.65418593590301466</v>
      </c>
      <c r="O253" s="36">
        <v>1874734000</v>
      </c>
      <c r="P253" s="4">
        <f t="shared" si="6"/>
        <v>919873000</v>
      </c>
      <c r="Q253">
        <f t="shared" si="7"/>
        <v>0.32098845991853442</v>
      </c>
    </row>
    <row r="254" spans="1:17" hidden="1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N254">
        <v>0.63077250875731472</v>
      </c>
      <c r="O254" s="36">
        <v>2232150000</v>
      </c>
      <c r="P254" s="4">
        <f t="shared" si="6"/>
        <v>989073000</v>
      </c>
      <c r="Q254">
        <f t="shared" si="7"/>
        <v>0.2794973713926589</v>
      </c>
    </row>
    <row r="255" spans="1:17" hidden="1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N255">
        <v>0.6393341323105115</v>
      </c>
      <c r="O255" s="36">
        <v>2342425000</v>
      </c>
      <c r="P255" s="4">
        <f t="shared" si="6"/>
        <v>995326000</v>
      </c>
      <c r="Q255">
        <f t="shared" si="7"/>
        <v>0.27166115652628886</v>
      </c>
    </row>
    <row r="256" spans="1:17" hidden="1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N256">
        <v>0.31127070393374745</v>
      </c>
      <c r="O256" s="36">
        <v>4811000000</v>
      </c>
      <c r="P256" s="4">
        <f t="shared" si="6"/>
        <v>1342000000</v>
      </c>
      <c r="Q256">
        <f t="shared" si="7"/>
        <v>8.6827122153209105E-2</v>
      </c>
    </row>
    <row r="257" spans="1:17" hidden="1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N257">
        <v>0.34393099974817432</v>
      </c>
      <c r="O257" s="36">
        <v>5463000000</v>
      </c>
      <c r="P257" s="4">
        <f t="shared" si="6"/>
        <v>1772000000</v>
      </c>
      <c r="Q257">
        <f t="shared" si="7"/>
        <v>0.11155880130949383</v>
      </c>
    </row>
    <row r="258" spans="1:17" hidden="1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N258">
        <v>0.39881634211531114</v>
      </c>
      <c r="O258" s="36">
        <v>6267000000</v>
      </c>
      <c r="P258" s="4">
        <f t="shared" si="6"/>
        <v>2574000000</v>
      </c>
      <c r="Q258">
        <f t="shared" si="7"/>
        <v>0.16380297823596793</v>
      </c>
    </row>
    <row r="259" spans="1:17" hidden="1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N259">
        <v>0.42748184758069441</v>
      </c>
      <c r="O259" s="36">
        <v>7006000000</v>
      </c>
      <c r="P259" s="4">
        <f t="shared" ref="P259:P322" si="8">O259-SUM(G259:I259)</f>
        <v>3071000000</v>
      </c>
      <c r="Q259">
        <f t="shared" ref="Q259:Q322" si="9">P259/E259</f>
        <v>0.18738178046250534</v>
      </c>
    </row>
    <row r="260" spans="1:17" hidden="1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N260">
        <v>0.94758157655646069</v>
      </c>
      <c r="O260" s="36">
        <v>6153500000</v>
      </c>
      <c r="P260" s="4">
        <f t="shared" si="8"/>
        <v>1980000000</v>
      </c>
      <c r="Q260">
        <f t="shared" si="9"/>
        <v>0.30490152296770817</v>
      </c>
    </row>
    <row r="261" spans="1:17" hidden="1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N261">
        <v>0.94968971631205679</v>
      </c>
      <c r="O261" s="36">
        <v>7284500000</v>
      </c>
      <c r="P261" s="4">
        <f t="shared" si="8"/>
        <v>2567700000</v>
      </c>
      <c r="Q261">
        <f t="shared" si="9"/>
        <v>0.33475438047559447</v>
      </c>
    </row>
    <row r="262" spans="1:17" hidden="1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N262">
        <v>0.95461322385479686</v>
      </c>
      <c r="O262" s="36">
        <v>8835900000</v>
      </c>
      <c r="P262" s="4">
        <f t="shared" si="8"/>
        <v>2554200000</v>
      </c>
      <c r="Q262">
        <f t="shared" si="9"/>
        <v>0.27595073465859982</v>
      </c>
    </row>
    <row r="263" spans="1:17" hidden="1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N263">
        <v>0.96099454992341393</v>
      </c>
      <c r="O263" s="36">
        <v>10791200000</v>
      </c>
      <c r="P263" s="4">
        <f t="shared" si="8"/>
        <v>3204400000</v>
      </c>
      <c r="Q263">
        <f t="shared" si="9"/>
        <v>0.28536316033199161</v>
      </c>
    </row>
    <row r="264" spans="1:17" hidden="1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N264">
        <v>0.82316504211288644</v>
      </c>
      <c r="O264" s="36">
        <v>2396026000</v>
      </c>
      <c r="P264" s="4">
        <f t="shared" si="8"/>
        <v>576012000</v>
      </c>
      <c r="Q264">
        <f t="shared" si="9"/>
        <v>0.19789140111064235</v>
      </c>
    </row>
    <row r="265" spans="1:17" hidden="1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N265">
        <v>0.82238326412854723</v>
      </c>
      <c r="O265" s="36">
        <v>2798326000</v>
      </c>
      <c r="P265" s="4">
        <f t="shared" si="8"/>
        <v>763084000</v>
      </c>
      <c r="Q265">
        <f t="shared" si="9"/>
        <v>0.22425818533089723</v>
      </c>
    </row>
    <row r="266" spans="1:17" hidden="1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N266">
        <v>0.83034221437938094</v>
      </c>
      <c r="O266" s="36">
        <v>3674486000</v>
      </c>
      <c r="P266" s="4">
        <f t="shared" si="8"/>
        <v>781136000</v>
      </c>
      <c r="Q266">
        <f t="shared" si="9"/>
        <v>0.17651725873263693</v>
      </c>
    </row>
    <row r="267" spans="1:17" hidden="1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N267">
        <v>0.8375648106431538</v>
      </c>
      <c r="O267" s="36">
        <v>4017357000</v>
      </c>
      <c r="P267" s="4">
        <f t="shared" si="8"/>
        <v>911013000</v>
      </c>
      <c r="Q267">
        <f t="shared" si="9"/>
        <v>0.18993393687403223</v>
      </c>
    </row>
    <row r="268" spans="1:17" hidden="1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N268">
        <v>0.51004259501965921</v>
      </c>
      <c r="O268" s="36">
        <v>3113300000</v>
      </c>
      <c r="P268" s="4">
        <f t="shared" si="8"/>
        <v>2912400000</v>
      </c>
      <c r="Q268">
        <f t="shared" si="9"/>
        <v>0.47712975098296201</v>
      </c>
    </row>
    <row r="269" spans="1:17" hidden="1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N269">
        <v>0.46033572615851093</v>
      </c>
      <c r="O269" s="36">
        <v>2520200000</v>
      </c>
      <c r="P269" s="4">
        <f t="shared" si="8"/>
        <v>2370000000</v>
      </c>
      <c r="Q269">
        <f t="shared" si="9"/>
        <v>0.4329004329004329</v>
      </c>
    </row>
    <row r="270" spans="1:17" hidden="1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N270">
        <v>0.37495783437341879</v>
      </c>
      <c r="O270" s="36">
        <v>1778500000</v>
      </c>
      <c r="P270" s="4">
        <f t="shared" si="8"/>
        <v>1573300000</v>
      </c>
      <c r="Q270">
        <f t="shared" si="9"/>
        <v>0.33169590150109629</v>
      </c>
    </row>
    <row r="271" spans="1:17" hidden="1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N271">
        <v>0.35909755588050973</v>
      </c>
      <c r="O271" s="36">
        <v>1547100000</v>
      </c>
      <c r="P271" s="4">
        <f t="shared" si="8"/>
        <v>1228100000</v>
      </c>
      <c r="Q271">
        <f t="shared" si="9"/>
        <v>0.2850544298215073</v>
      </c>
    </row>
    <row r="272" spans="1:17" hidden="1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N272">
        <v>0.93197895882459636</v>
      </c>
      <c r="O272" s="36">
        <v>5138000000</v>
      </c>
      <c r="P272" s="4">
        <f t="shared" si="8"/>
        <v>1268000000</v>
      </c>
      <c r="Q272">
        <f t="shared" si="9"/>
        <v>0.23000181389443133</v>
      </c>
    </row>
    <row r="273" spans="1:17" hidden="1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N273">
        <v>0.95791934541203971</v>
      </c>
      <c r="O273" s="36">
        <v>4917000000</v>
      </c>
      <c r="P273" s="4">
        <f t="shared" si="8"/>
        <v>1194000000</v>
      </c>
      <c r="Q273">
        <f t="shared" si="9"/>
        <v>0.23261250730566921</v>
      </c>
    </row>
    <row r="274" spans="1:17" hidden="1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N274">
        <v>0.97004867090977165</v>
      </c>
      <c r="O274" s="36">
        <v>5182000000</v>
      </c>
      <c r="P274" s="4">
        <f t="shared" si="8"/>
        <v>1471000000</v>
      </c>
      <c r="Q274">
        <f t="shared" si="9"/>
        <v>0.27536503182328714</v>
      </c>
    </row>
    <row r="275" spans="1:17" hidden="1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N275">
        <v>0.95507960576194084</v>
      </c>
      <c r="O275" s="36">
        <v>5039000000</v>
      </c>
      <c r="P275" s="4">
        <f t="shared" si="8"/>
        <v>1478000000</v>
      </c>
      <c r="Q275">
        <f t="shared" si="9"/>
        <v>0.28013646702047007</v>
      </c>
    </row>
    <row r="276" spans="1:17" hidden="1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N276">
        <v>0.44197268900373043</v>
      </c>
      <c r="O276" s="36">
        <v>1291400000</v>
      </c>
      <c r="P276" s="4">
        <f t="shared" si="8"/>
        <v>545100000</v>
      </c>
      <c r="Q276">
        <f t="shared" si="9"/>
        <v>0.18655669256305829</v>
      </c>
    </row>
    <row r="277" spans="1:17" hidden="1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N277">
        <v>0.45017687756315938</v>
      </c>
      <c r="O277" s="36">
        <v>1438000000</v>
      </c>
      <c r="P277" s="4">
        <f t="shared" si="8"/>
        <v>622200000</v>
      </c>
      <c r="Q277">
        <f t="shared" si="9"/>
        <v>0.19478445981905268</v>
      </c>
    </row>
    <row r="278" spans="1:17" hidden="1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N278">
        <v>0.44059315866084425</v>
      </c>
      <c r="O278" s="36">
        <v>1452900000</v>
      </c>
      <c r="P278" s="4">
        <f t="shared" si="8"/>
        <v>641200000</v>
      </c>
      <c r="Q278">
        <f t="shared" si="9"/>
        <v>0.19444444444444445</v>
      </c>
    </row>
    <row r="279" spans="1:17" hidden="1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N279">
        <v>0.44532814893366324</v>
      </c>
      <c r="O279" s="36">
        <v>1511800000</v>
      </c>
      <c r="P279" s="4">
        <f t="shared" si="8"/>
        <v>674200000</v>
      </c>
      <c r="Q279">
        <f t="shared" si="9"/>
        <v>0.19859785554377282</v>
      </c>
    </row>
    <row r="280" spans="1:17" hidden="1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N280">
        <v>0.42505683663527116</v>
      </c>
      <c r="O280" s="36">
        <v>5235000000</v>
      </c>
      <c r="P280" s="4">
        <f t="shared" si="8"/>
        <v>1701000000</v>
      </c>
      <c r="Q280">
        <f t="shared" si="9"/>
        <v>0.13811302370899642</v>
      </c>
    </row>
    <row r="281" spans="1:17" hidden="1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N281">
        <v>0.32232704402515722</v>
      </c>
      <c r="O281" s="36">
        <v>6150000000</v>
      </c>
      <c r="P281" s="4">
        <f t="shared" si="8"/>
        <v>2561000000</v>
      </c>
      <c r="Q281">
        <f t="shared" si="9"/>
        <v>0.13422431865828091</v>
      </c>
    </row>
    <row r="282" spans="1:17" hidden="1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N282">
        <v>0.30598918918918916</v>
      </c>
      <c r="O282" s="36">
        <v>7076000000</v>
      </c>
      <c r="P282" s="4">
        <f t="shared" si="8"/>
        <v>3607000000</v>
      </c>
      <c r="Q282">
        <f t="shared" si="9"/>
        <v>0.15597837837837839</v>
      </c>
    </row>
    <row r="283" spans="1:17" hidden="1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N283">
        <v>0.19343465998119713</v>
      </c>
      <c r="O283" s="36">
        <v>2469000000</v>
      </c>
      <c r="P283" s="4">
        <f t="shared" si="8"/>
        <v>-94000000</v>
      </c>
      <c r="Q283">
        <f t="shared" si="9"/>
        <v>-7.3644625509244749E-3</v>
      </c>
    </row>
    <row r="284" spans="1:17" hidden="1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N284">
        <v>0.15120643662933897</v>
      </c>
      <c r="O284" s="36">
        <v>1717571000</v>
      </c>
      <c r="P284" s="4">
        <f t="shared" si="8"/>
        <v>675320000</v>
      </c>
      <c r="Q284">
        <f t="shared" si="9"/>
        <v>5.9451825155714184E-2</v>
      </c>
    </row>
    <row r="285" spans="1:17" hidden="1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N285">
        <v>0.14398400699619418</v>
      </c>
      <c r="O285" s="36">
        <v>1836095000</v>
      </c>
      <c r="P285" s="4">
        <f t="shared" si="8"/>
        <v>682650000</v>
      </c>
      <c r="Q285">
        <f t="shared" si="9"/>
        <v>5.3532460126492348E-2</v>
      </c>
    </row>
    <row r="286" spans="1:17" hidden="1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N286">
        <v>0.14904543533450876</v>
      </c>
      <c r="O286" s="36">
        <v>2007652000</v>
      </c>
      <c r="P286" s="4">
        <f t="shared" si="8"/>
        <v>748418000</v>
      </c>
      <c r="Q286">
        <f t="shared" si="9"/>
        <v>5.5561564764302955E-2</v>
      </c>
    </row>
    <row r="287" spans="1:17" hidden="1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N287">
        <v>0.16833376817775847</v>
      </c>
      <c r="O287" s="36">
        <v>2268480000</v>
      </c>
      <c r="P287" s="4">
        <f t="shared" si="8"/>
        <v>858310000</v>
      </c>
      <c r="Q287">
        <f t="shared" si="9"/>
        <v>6.36913512857296E-2</v>
      </c>
    </row>
    <row r="288" spans="1:17" hidden="1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N288">
        <v>0.34457388105456777</v>
      </c>
      <c r="O288" s="36">
        <v>2810000000</v>
      </c>
      <c r="P288" s="4">
        <f t="shared" si="8"/>
        <v>909000000</v>
      </c>
      <c r="Q288">
        <f t="shared" si="9"/>
        <v>0.1114653586756591</v>
      </c>
    </row>
    <row r="289" spans="1:17" hidden="1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N289">
        <v>0.34420289855072461</v>
      </c>
      <c r="O289" s="36">
        <v>3135000000</v>
      </c>
      <c r="P289" s="4">
        <f t="shared" si="8"/>
        <v>971000000</v>
      </c>
      <c r="Q289">
        <f t="shared" si="9"/>
        <v>0.10660957400087835</v>
      </c>
    </row>
    <row r="290" spans="1:17" hidden="1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N290">
        <v>0.34119335657166294</v>
      </c>
      <c r="O290" s="36">
        <v>3328000000</v>
      </c>
      <c r="P290" s="4">
        <f t="shared" si="8"/>
        <v>1114000000</v>
      </c>
      <c r="Q290">
        <f t="shared" si="9"/>
        <v>0.11420955505433668</v>
      </c>
    </row>
    <row r="291" spans="1:17" hidden="1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N291">
        <v>0.3567906768265352</v>
      </c>
      <c r="O291" s="36">
        <v>10348000000</v>
      </c>
      <c r="P291" s="4">
        <f t="shared" si="8"/>
        <v>3355000000</v>
      </c>
      <c r="Q291">
        <f t="shared" si="9"/>
        <v>0.11567768851498121</v>
      </c>
    </row>
    <row r="292" spans="1:17" hidden="1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N292">
        <v>0.38528108794944882</v>
      </c>
      <c r="O292" s="36">
        <v>11219000000</v>
      </c>
      <c r="P292" s="4">
        <f t="shared" si="8"/>
        <v>2477000000</v>
      </c>
      <c r="Q292">
        <f t="shared" si="9"/>
        <v>8.5064734365877956E-2</v>
      </c>
    </row>
    <row r="293" spans="1:17" hidden="1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N293">
        <v>0.35562075355157508</v>
      </c>
      <c r="O293" s="36">
        <v>11515000000</v>
      </c>
      <c r="P293" s="4">
        <f t="shared" si="8"/>
        <v>2176000000</v>
      </c>
      <c r="Q293">
        <f t="shared" si="9"/>
        <v>6.7201976528721438E-2</v>
      </c>
    </row>
    <row r="294" spans="1:17" hidden="1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N294">
        <v>0.38895571976857424</v>
      </c>
      <c r="O294" s="36">
        <v>13580000000</v>
      </c>
      <c r="P294" s="4">
        <f t="shared" si="8"/>
        <v>3304000000</v>
      </c>
      <c r="Q294">
        <f t="shared" si="9"/>
        <v>9.4632525634415987E-2</v>
      </c>
    </row>
    <row r="295" spans="1:17" hidden="1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N295">
        <v>0.38509874326750448</v>
      </c>
      <c r="O295" s="36">
        <v>14586000000</v>
      </c>
      <c r="P295" s="4">
        <f t="shared" si="8"/>
        <v>3327000000</v>
      </c>
      <c r="Q295">
        <f t="shared" si="9"/>
        <v>8.7839264969901784E-2</v>
      </c>
    </row>
    <row r="296" spans="1:17" hidden="1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N296">
        <v>0.15422038433471175</v>
      </c>
      <c r="O296" s="36">
        <v>634000000</v>
      </c>
      <c r="P296" s="4">
        <f t="shared" si="8"/>
        <v>620000000</v>
      </c>
      <c r="Q296">
        <f t="shared" si="9"/>
        <v>0.15081488688883482</v>
      </c>
    </row>
    <row r="297" spans="1:17" hidden="1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N297">
        <v>0.17280953431913482</v>
      </c>
      <c r="O297" s="36">
        <v>783000000</v>
      </c>
      <c r="P297" s="4">
        <f t="shared" si="8"/>
        <v>768000000</v>
      </c>
      <c r="Q297">
        <f t="shared" si="9"/>
        <v>0.16949900684175678</v>
      </c>
    </row>
    <row r="298" spans="1:17" hidden="1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N298">
        <v>0.15935288169868556</v>
      </c>
      <c r="O298" s="36">
        <v>788000000</v>
      </c>
      <c r="P298" s="4">
        <f t="shared" si="8"/>
        <v>774000000</v>
      </c>
      <c r="Q298">
        <f t="shared" si="9"/>
        <v>0.15652173913043479</v>
      </c>
    </row>
    <row r="299" spans="1:17" hidden="1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N299">
        <v>0.18416958381952553</v>
      </c>
      <c r="O299" s="36">
        <v>947000000</v>
      </c>
      <c r="P299" s="4">
        <f t="shared" si="8"/>
        <v>934000000</v>
      </c>
      <c r="Q299">
        <f t="shared" si="9"/>
        <v>0.18164138467522364</v>
      </c>
    </row>
    <row r="300" spans="1:17" hidden="1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N300">
        <v>0.58132865086333041</v>
      </c>
      <c r="O300" s="36">
        <v>9932000000</v>
      </c>
      <c r="P300" s="4">
        <f t="shared" si="8"/>
        <v>3889000000</v>
      </c>
      <c r="Q300">
        <f t="shared" si="9"/>
        <v>0.2276265730172666</v>
      </c>
    </row>
    <row r="301" spans="1:17" hidden="1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N301">
        <v>0.58559127439724457</v>
      </c>
      <c r="O301" s="36">
        <v>10201000000</v>
      </c>
      <c r="P301" s="4">
        <f t="shared" si="8"/>
        <v>3556000000</v>
      </c>
      <c r="Q301">
        <f t="shared" si="9"/>
        <v>0.20413318025258323</v>
      </c>
    </row>
    <row r="302" spans="1:17" hidden="1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N302">
        <v>0.58511315621925108</v>
      </c>
      <c r="O302" s="36">
        <v>10109000000</v>
      </c>
      <c r="P302" s="4">
        <f t="shared" si="8"/>
        <v>3557000000</v>
      </c>
      <c r="Q302">
        <f t="shared" si="9"/>
        <v>0.20588065057591018</v>
      </c>
    </row>
    <row r="303" spans="1:17" hidden="1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N303">
        <v>0.58619184233503807</v>
      </c>
      <c r="O303" s="36">
        <v>9399000000</v>
      </c>
      <c r="P303" s="4">
        <f t="shared" si="8"/>
        <v>2789000000</v>
      </c>
      <c r="Q303">
        <f t="shared" si="9"/>
        <v>0.17394287139827866</v>
      </c>
    </row>
    <row r="304" spans="1:17" hidden="1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N304">
        <v>0.43213446593168259</v>
      </c>
      <c r="O304" s="36">
        <v>2391000000</v>
      </c>
      <c r="P304" s="4">
        <f t="shared" si="8"/>
        <v>970000000</v>
      </c>
      <c r="Q304">
        <f t="shared" si="9"/>
        <v>0.17531176576902224</v>
      </c>
    </row>
    <row r="305" spans="1:17" hidden="1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N305">
        <v>0.42727602466449044</v>
      </c>
      <c r="O305" s="36">
        <v>2356000000</v>
      </c>
      <c r="P305" s="4">
        <f t="shared" si="8"/>
        <v>977000000</v>
      </c>
      <c r="Q305">
        <f t="shared" si="9"/>
        <v>0.17718534639100472</v>
      </c>
    </row>
    <row r="306" spans="1:17" hidden="1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N306">
        <v>0.4358974358974359</v>
      </c>
      <c r="O306" s="36">
        <v>2465000000</v>
      </c>
      <c r="P306" s="4">
        <f t="shared" si="8"/>
        <v>1008000000</v>
      </c>
      <c r="Q306">
        <f t="shared" si="9"/>
        <v>0.17824933687002653</v>
      </c>
    </row>
    <row r="307" spans="1:17" hidden="1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N307">
        <v>0.45096337441416423</v>
      </c>
      <c r="O307" s="36">
        <v>2598000000</v>
      </c>
      <c r="P307" s="4">
        <f t="shared" si="8"/>
        <v>1064000000</v>
      </c>
      <c r="Q307">
        <f t="shared" si="9"/>
        <v>0.18469015795868773</v>
      </c>
    </row>
    <row r="308" spans="1:17" hidden="1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N308">
        <v>0.9793698424606152</v>
      </c>
      <c r="O308" s="36">
        <v>2611000000</v>
      </c>
      <c r="P308" s="4">
        <f t="shared" si="8"/>
        <v>895000000</v>
      </c>
      <c r="Q308">
        <f t="shared" si="9"/>
        <v>0.33570892723180795</v>
      </c>
    </row>
    <row r="309" spans="1:17" hidden="1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N309">
        <v>0.98273878020713468</v>
      </c>
      <c r="O309" s="36">
        <v>2562000000</v>
      </c>
      <c r="P309" s="4">
        <f t="shared" si="8"/>
        <v>924000000</v>
      </c>
      <c r="Q309">
        <f t="shared" si="9"/>
        <v>0.35443037974683544</v>
      </c>
    </row>
    <row r="310" spans="1:17" hidden="1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N310">
        <v>0.98474636395885062</v>
      </c>
      <c r="O310" s="36">
        <v>2776000000</v>
      </c>
      <c r="P310" s="4">
        <f t="shared" si="8"/>
        <v>770000000</v>
      </c>
      <c r="Q310">
        <f t="shared" si="9"/>
        <v>0.27314650585313943</v>
      </c>
    </row>
    <row r="311" spans="1:17" hidden="1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N311">
        <v>0.98648648648648651</v>
      </c>
      <c r="O311" s="36">
        <v>2920000000</v>
      </c>
      <c r="P311" s="4">
        <f t="shared" si="8"/>
        <v>836000000</v>
      </c>
      <c r="Q311">
        <f t="shared" si="9"/>
        <v>0.28243243243243243</v>
      </c>
    </row>
    <row r="312" spans="1:17" hidden="1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N312">
        <v>0.26590287846883165</v>
      </c>
      <c r="O312" s="36">
        <v>854769000</v>
      </c>
      <c r="P312" s="4">
        <f t="shared" si="8"/>
        <v>554982000</v>
      </c>
      <c r="Q312">
        <f t="shared" si="9"/>
        <v>0.1726446692596352</v>
      </c>
    </row>
    <row r="313" spans="1:17" hidden="1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N313">
        <v>0.27207468644336585</v>
      </c>
      <c r="O313" s="36">
        <v>1117756000</v>
      </c>
      <c r="P313" s="4">
        <f t="shared" si="8"/>
        <v>733385000</v>
      </c>
      <c r="Q313">
        <f t="shared" si="9"/>
        <v>0.17851435726336323</v>
      </c>
    </row>
    <row r="314" spans="1:17" hidden="1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N314">
        <v>0.26088176480036651</v>
      </c>
      <c r="O314" s="36">
        <v>1174287000</v>
      </c>
      <c r="P314" s="4">
        <f t="shared" si="8"/>
        <v>793705000</v>
      </c>
      <c r="Q314">
        <f t="shared" si="9"/>
        <v>0.17633096605078219</v>
      </c>
    </row>
    <row r="315" spans="1:17" hidden="1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N315">
        <v>0.12760373979608564</v>
      </c>
      <c r="O315" s="36">
        <v>498214000</v>
      </c>
      <c r="P315" s="4">
        <f t="shared" si="8"/>
        <v>75606000</v>
      </c>
      <c r="Q315">
        <f t="shared" si="9"/>
        <v>1.9364386289873126E-2</v>
      </c>
    </row>
    <row r="316" spans="1:17" hidden="1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N316">
        <v>0.24738454424599732</v>
      </c>
      <c r="O316" s="36">
        <v>4280000000</v>
      </c>
      <c r="P316" s="4">
        <f t="shared" si="8"/>
        <v>1740000000</v>
      </c>
      <c r="Q316">
        <f t="shared" si="9"/>
        <v>0.10057222125888678</v>
      </c>
    </row>
    <row r="317" spans="1:17" hidden="1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N317">
        <v>0.25290047344050781</v>
      </c>
      <c r="O317" s="36">
        <v>4861000000</v>
      </c>
      <c r="P317" s="4">
        <f t="shared" si="8"/>
        <v>1995000000</v>
      </c>
      <c r="Q317">
        <f t="shared" si="9"/>
        <v>0.10379272670516622</v>
      </c>
    </row>
    <row r="318" spans="1:17" hidden="1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N318">
        <v>0.25886970172684454</v>
      </c>
      <c r="O318" s="36">
        <v>4947000000</v>
      </c>
      <c r="P318" s="4">
        <f t="shared" si="8"/>
        <v>2043000000</v>
      </c>
      <c r="Q318">
        <f t="shared" si="9"/>
        <v>0.10690737833594977</v>
      </c>
    </row>
    <row r="319" spans="1:17" hidden="1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N319">
        <v>0.2542692329659032</v>
      </c>
      <c r="O319" s="36">
        <v>4452000000</v>
      </c>
      <c r="P319" s="4">
        <f t="shared" si="8"/>
        <v>1627000000</v>
      </c>
      <c r="Q319">
        <f t="shared" si="9"/>
        <v>9.2923639271231942E-2</v>
      </c>
    </row>
    <row r="320" spans="1:17" hidden="1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N320">
        <v>0.30520865062442892</v>
      </c>
      <c r="O320" s="36">
        <v>2004000000</v>
      </c>
      <c r="P320" s="4">
        <f t="shared" si="8"/>
        <v>1142000000</v>
      </c>
      <c r="Q320">
        <f t="shared" si="9"/>
        <v>0.17392628693268353</v>
      </c>
    </row>
    <row r="321" spans="1:17" hidden="1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N321">
        <v>0.29098760273018531</v>
      </c>
      <c r="O321" s="36">
        <v>2089000000</v>
      </c>
      <c r="P321" s="4">
        <f t="shared" si="8"/>
        <v>1152000000</v>
      </c>
      <c r="Q321">
        <f t="shared" si="9"/>
        <v>0.16046803175929794</v>
      </c>
    </row>
    <row r="322" spans="1:17" hidden="1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N322">
        <v>0.33689591078066916</v>
      </c>
      <c r="O322" s="36">
        <v>2175000000</v>
      </c>
      <c r="P322" s="4">
        <f t="shared" si="8"/>
        <v>1163000000</v>
      </c>
      <c r="Q322">
        <f t="shared" si="9"/>
        <v>0.18014250309789342</v>
      </c>
    </row>
    <row r="323" spans="1:17" hidden="1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N323">
        <v>0.37333958431004843</v>
      </c>
      <c r="O323" s="36">
        <v>2389000000</v>
      </c>
      <c r="P323" s="4">
        <f t="shared" ref="P323:P386" si="10">O323-SUM(G323:I323)</f>
        <v>1297000000</v>
      </c>
      <c r="Q323">
        <f t="shared" ref="Q323:Q386" si="11">P323/E323</f>
        <v>0.20268791998749805</v>
      </c>
    </row>
    <row r="324" spans="1:17" hidden="1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N324">
        <v>0.16387176325524044</v>
      </c>
      <c r="O324" s="36">
        <v>1329000000</v>
      </c>
      <c r="P324" s="4">
        <f t="shared" si="10"/>
        <v>136000000</v>
      </c>
      <c r="Q324">
        <f t="shared" si="11"/>
        <v>1.6769420468557335E-2</v>
      </c>
    </row>
    <row r="325" spans="1:17" hidden="1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N325">
        <v>0.17195986375770966</v>
      </c>
      <c r="O325" s="36">
        <v>1868000000</v>
      </c>
      <c r="P325" s="4">
        <f t="shared" si="10"/>
        <v>277000000</v>
      </c>
      <c r="Q325">
        <f t="shared" si="11"/>
        <v>2.5499401638589707E-2</v>
      </c>
    </row>
    <row r="326" spans="1:17" hidden="1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N326">
        <v>0.23442028985507246</v>
      </c>
      <c r="O326" s="36">
        <v>3882000000</v>
      </c>
      <c r="P326" s="4">
        <f t="shared" si="10"/>
        <v>464000000</v>
      </c>
      <c r="Q326">
        <f t="shared" si="11"/>
        <v>2.8019323671497585E-2</v>
      </c>
    </row>
    <row r="327" spans="1:17" hidden="1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N327">
        <v>0.24244288224956068</v>
      </c>
      <c r="O327" s="36">
        <v>5518000000</v>
      </c>
      <c r="P327" s="4">
        <f t="shared" si="10"/>
        <v>705000000</v>
      </c>
      <c r="Q327">
        <f t="shared" si="11"/>
        <v>3.0975395430579963E-2</v>
      </c>
    </row>
    <row r="328" spans="1:17" hidden="1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N328">
        <v>0.36298980139559844</v>
      </c>
      <c r="O328" s="36">
        <v>2705000000</v>
      </c>
      <c r="P328" s="4">
        <f t="shared" si="10"/>
        <v>1290000000</v>
      </c>
      <c r="Q328">
        <f t="shared" si="11"/>
        <v>0.17310789049919484</v>
      </c>
    </row>
    <row r="329" spans="1:17" hidden="1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N329">
        <v>0.29003207500616823</v>
      </c>
      <c r="O329" s="36">
        <v>2351000000</v>
      </c>
      <c r="P329" s="4">
        <f t="shared" si="10"/>
        <v>1010000000</v>
      </c>
      <c r="Q329">
        <f t="shared" si="11"/>
        <v>0.12459906242289662</v>
      </c>
    </row>
    <row r="330" spans="1:17" hidden="1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N330">
        <v>0.2531974853674398</v>
      </c>
      <c r="O330" s="36">
        <v>2336000000</v>
      </c>
      <c r="P330" s="4">
        <f t="shared" si="10"/>
        <v>935000000</v>
      </c>
      <c r="Q330">
        <f t="shared" si="11"/>
        <v>0.10134402774766962</v>
      </c>
    </row>
    <row r="331" spans="1:17" hidden="1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N331">
        <v>0.3082859463850528</v>
      </c>
      <c r="O331" s="36">
        <v>2277000000</v>
      </c>
      <c r="P331" s="4">
        <f t="shared" si="10"/>
        <v>933000000</v>
      </c>
      <c r="Q331">
        <f t="shared" si="11"/>
        <v>0.12632006498781478</v>
      </c>
    </row>
    <row r="332" spans="1:17" hidden="1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N332">
        <v>0.94097850321820709</v>
      </c>
      <c r="O332" s="36">
        <v>22368000000</v>
      </c>
      <c r="P332" s="4">
        <f t="shared" si="10"/>
        <v>6156000000</v>
      </c>
      <c r="Q332">
        <f t="shared" si="11"/>
        <v>0.25897101510243575</v>
      </c>
    </row>
    <row r="333" spans="1:17" hidden="1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N333">
        <v>0.948668100595632</v>
      </c>
      <c r="O333" s="36">
        <v>22935000000</v>
      </c>
      <c r="P333" s="4">
        <f t="shared" si="10"/>
        <v>7129000000</v>
      </c>
      <c r="Q333">
        <f t="shared" si="11"/>
        <v>0.29487921906022502</v>
      </c>
    </row>
    <row r="334" spans="1:17" hidden="1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N334">
        <v>0.95441786417529018</v>
      </c>
      <c r="O334" s="36">
        <v>22781000000</v>
      </c>
      <c r="P334" s="4">
        <f t="shared" si="10"/>
        <v>7060000000</v>
      </c>
      <c r="Q334">
        <f t="shared" si="11"/>
        <v>0.29578113871548872</v>
      </c>
    </row>
    <row r="335" spans="1:17" hidden="1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N335">
        <v>0.95642623212716671</v>
      </c>
      <c r="O335" s="36">
        <v>23947000000</v>
      </c>
      <c r="P335" s="4">
        <f t="shared" si="10"/>
        <v>6415000000</v>
      </c>
      <c r="Q335">
        <f t="shared" si="11"/>
        <v>0.2562105599488777</v>
      </c>
    </row>
    <row r="336" spans="1:17" hidden="1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N336">
        <v>0.75920056187144369</v>
      </c>
      <c r="O336" s="36">
        <v>914492000</v>
      </c>
      <c r="P336" s="4">
        <f t="shared" si="10"/>
        <v>292974000</v>
      </c>
      <c r="Q336">
        <f t="shared" si="11"/>
        <v>0.2432235879742243</v>
      </c>
    </row>
    <row r="337" spans="1:17" hidden="1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N337">
        <v>0.77078048283263034</v>
      </c>
      <c r="O337" s="36">
        <v>1345997000</v>
      </c>
      <c r="P337" s="4">
        <f t="shared" si="10"/>
        <v>547294000</v>
      </c>
      <c r="Q337">
        <f t="shared" si="11"/>
        <v>0.31340599835764982</v>
      </c>
    </row>
    <row r="338" spans="1:17" hidden="1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N338">
        <v>0.75845497330662381</v>
      </c>
      <c r="O338" s="36">
        <v>1648131000</v>
      </c>
      <c r="P338" s="4">
        <f t="shared" si="10"/>
        <v>885769000</v>
      </c>
      <c r="Q338">
        <f t="shared" si="11"/>
        <v>0.40762287903742778</v>
      </c>
    </row>
    <row r="339" spans="1:17" hidden="1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N339">
        <v>0.57190141104520498</v>
      </c>
      <c r="O339" s="36">
        <v>776156000</v>
      </c>
      <c r="P339" s="4">
        <f t="shared" si="10"/>
        <v>41692000</v>
      </c>
      <c r="Q339">
        <f t="shared" si="11"/>
        <v>3.0720259367055962E-2</v>
      </c>
    </row>
    <row r="340" spans="1:17" hidden="1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N340">
        <v>0.3064371926687528</v>
      </c>
      <c r="O340" s="36">
        <v>1371000000</v>
      </c>
      <c r="P340" s="4">
        <f t="shared" si="10"/>
        <v>876000000</v>
      </c>
      <c r="Q340">
        <f t="shared" si="11"/>
        <v>0.19579794367456416</v>
      </c>
    </row>
    <row r="341" spans="1:17" hidden="1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N341">
        <v>0.30327374974894561</v>
      </c>
      <c r="O341" s="36">
        <v>1510000000</v>
      </c>
      <c r="P341" s="4">
        <f t="shared" si="10"/>
        <v>916000000</v>
      </c>
      <c r="Q341">
        <f t="shared" si="11"/>
        <v>0.18397268527816832</v>
      </c>
    </row>
    <row r="342" spans="1:17" hidden="1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N342">
        <v>0.30778032036613268</v>
      </c>
      <c r="O342" s="36">
        <v>1614000000</v>
      </c>
      <c r="P342" s="4">
        <f t="shared" si="10"/>
        <v>1008000000</v>
      </c>
      <c r="Q342">
        <f t="shared" si="11"/>
        <v>0.19221967963386727</v>
      </c>
    </row>
    <row r="343" spans="1:17" hidden="1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N343">
        <v>0.30747290359383916</v>
      </c>
      <c r="O343" s="36">
        <v>1617000000</v>
      </c>
      <c r="P343" s="4">
        <f t="shared" si="10"/>
        <v>979000000</v>
      </c>
      <c r="Q343">
        <f t="shared" si="11"/>
        <v>0.18615706408062369</v>
      </c>
    </row>
    <row r="344" spans="1:17" hidden="1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N344">
        <v>0.64671652836605831</v>
      </c>
      <c r="O344" s="36">
        <v>1026808000</v>
      </c>
      <c r="P344" s="4">
        <f t="shared" si="10"/>
        <v>327007000</v>
      </c>
      <c r="Q344">
        <f t="shared" si="11"/>
        <v>0.20595947031129447</v>
      </c>
    </row>
    <row r="345" spans="1:17" hidden="1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N345">
        <v>0.63545537951397624</v>
      </c>
      <c r="O345" s="36">
        <v>1091570000</v>
      </c>
      <c r="P345" s="4">
        <f t="shared" si="10"/>
        <v>306486000</v>
      </c>
      <c r="Q345">
        <f t="shared" si="11"/>
        <v>0.17842023639869226</v>
      </c>
    </row>
    <row r="346" spans="1:17" hidden="1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N346">
        <v>0.59556275249574298</v>
      </c>
      <c r="O346" s="36">
        <v>1070262000</v>
      </c>
      <c r="P346" s="4">
        <f t="shared" si="10"/>
        <v>236671000</v>
      </c>
      <c r="Q346">
        <f t="shared" si="11"/>
        <v>0.13169899725106562</v>
      </c>
    </row>
    <row r="347" spans="1:17" hidden="1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N347">
        <v>0.59643616529066801</v>
      </c>
      <c r="O347" s="36">
        <v>1173079000</v>
      </c>
      <c r="P347" s="4">
        <f t="shared" si="10"/>
        <v>324080000</v>
      </c>
      <c r="Q347">
        <f t="shared" si="11"/>
        <v>0.16477409658462874</v>
      </c>
    </row>
    <row r="348" spans="1:17" hidden="1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N348">
        <v>0.12560386473429952</v>
      </c>
      <c r="O348" s="36">
        <v>13208000000</v>
      </c>
      <c r="P348" s="4">
        <f t="shared" si="10"/>
        <v>3104000000</v>
      </c>
      <c r="Q348">
        <f t="shared" si="11"/>
        <v>2.9518049374263E-2</v>
      </c>
    </row>
    <row r="349" spans="1:17" hidden="1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N349">
        <v>0.12590553977272723</v>
      </c>
      <c r="O349" s="36">
        <v>14182000000</v>
      </c>
      <c r="P349" s="4">
        <f t="shared" si="10"/>
        <v>3283000000</v>
      </c>
      <c r="Q349">
        <f t="shared" si="11"/>
        <v>2.9145951704545453E-2</v>
      </c>
    </row>
    <row r="350" spans="1:17" hidden="1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N350">
        <v>0.13024208469952414</v>
      </c>
      <c r="O350" s="36">
        <v>15134000000</v>
      </c>
      <c r="P350" s="4">
        <f t="shared" si="10"/>
        <v>3689000000</v>
      </c>
      <c r="Q350">
        <f t="shared" si="11"/>
        <v>3.1747261164037553E-2</v>
      </c>
    </row>
    <row r="351" spans="1:17" hidden="1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N351">
        <v>0.13323899291604546</v>
      </c>
      <c r="O351" s="36">
        <v>15818000000</v>
      </c>
      <c r="P351" s="4">
        <f t="shared" si="10"/>
        <v>3750000000</v>
      </c>
      <c r="Q351">
        <f t="shared" si="11"/>
        <v>3.1587193288353167E-2</v>
      </c>
    </row>
    <row r="352" spans="1:17" hidden="1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N352">
        <v>0.83639822447685486</v>
      </c>
      <c r="O352" s="36">
        <v>1319000</v>
      </c>
      <c r="P352" s="4">
        <f t="shared" si="10"/>
        <v>-1156000</v>
      </c>
      <c r="Q352">
        <f t="shared" si="11"/>
        <v>-0.73303741280913126</v>
      </c>
    </row>
    <row r="353" spans="1:17" hidden="1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N353">
        <v>0.90620871862615582</v>
      </c>
      <c r="O353" s="36">
        <v>1372000</v>
      </c>
      <c r="P353" s="4">
        <f t="shared" si="10"/>
        <v>-2761000</v>
      </c>
      <c r="Q353">
        <f t="shared" si="11"/>
        <v>-1.8236459709379129</v>
      </c>
    </row>
    <row r="354" spans="1:17" hidden="1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N354">
        <v>5.0953973002186959E-2</v>
      </c>
      <c r="O354" s="36">
        <v>4054000</v>
      </c>
      <c r="P354" s="4">
        <f t="shared" si="10"/>
        <v>-11305000</v>
      </c>
      <c r="Q354">
        <f t="shared" si="11"/>
        <v>-0.14209044518740102</v>
      </c>
    </row>
    <row r="355" spans="1:17" hidden="1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N355">
        <v>0.15219485759017282</v>
      </c>
      <c r="O355" s="36">
        <v>15165000</v>
      </c>
      <c r="P355" s="4">
        <f t="shared" si="10"/>
        <v>-10688000</v>
      </c>
      <c r="Q355">
        <f t="shared" si="11"/>
        <v>-0.10726400513839546</v>
      </c>
    </row>
    <row r="356" spans="1:17" hidden="1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N356">
        <v>0.36164927968206662</v>
      </c>
      <c r="O356" s="36">
        <v>2912000000</v>
      </c>
      <c r="P356" s="4">
        <f t="shared" si="10"/>
        <v>1131000000</v>
      </c>
      <c r="Q356">
        <f t="shared" si="11"/>
        <v>0.14046199701937406</v>
      </c>
    </row>
    <row r="357" spans="1:17" hidden="1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N357">
        <v>0.35933720367682631</v>
      </c>
      <c r="O357" s="36">
        <v>2971000000</v>
      </c>
      <c r="P357" s="4">
        <f t="shared" si="10"/>
        <v>1322000000</v>
      </c>
      <c r="Q357">
        <f t="shared" si="11"/>
        <v>0.15989356555394291</v>
      </c>
    </row>
    <row r="358" spans="1:17" hidden="1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N358">
        <v>0.34422172729522393</v>
      </c>
      <c r="O358" s="36">
        <v>2782000000</v>
      </c>
      <c r="P358" s="4">
        <f t="shared" si="10"/>
        <v>1156000000</v>
      </c>
      <c r="Q358">
        <f t="shared" si="11"/>
        <v>0.14303390249938133</v>
      </c>
    </row>
    <row r="359" spans="1:17" hidden="1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N359">
        <v>0.34920236151237283</v>
      </c>
      <c r="O359" s="36">
        <v>2780000000</v>
      </c>
      <c r="P359" s="4">
        <f t="shared" si="10"/>
        <v>991000000</v>
      </c>
      <c r="Q359">
        <f t="shared" si="11"/>
        <v>0.12448184901394298</v>
      </c>
    </row>
    <row r="360" spans="1:17" hidden="1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N360">
        <v>0.7758900660449578</v>
      </c>
      <c r="O360" s="36">
        <v>2366616000</v>
      </c>
      <c r="P360" s="4">
        <f t="shared" si="10"/>
        <v>-110710000</v>
      </c>
      <c r="Q360">
        <f t="shared" si="11"/>
        <v>-3.6296040089240193E-2</v>
      </c>
    </row>
    <row r="361" spans="1:17" hidden="1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N361">
        <v>0.76211562605087735</v>
      </c>
      <c r="O361" s="36">
        <v>3102575000</v>
      </c>
      <c r="P361" s="4">
        <f t="shared" si="10"/>
        <v>-286074000</v>
      </c>
      <c r="Q361">
        <f t="shared" si="11"/>
        <v>-7.0271134656496204E-2</v>
      </c>
    </row>
    <row r="362" spans="1:17" hidden="1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N362">
        <v>0.76007269633350982</v>
      </c>
      <c r="O362" s="36">
        <v>4084316000</v>
      </c>
      <c r="P362" s="4">
        <f t="shared" si="10"/>
        <v>-145633000</v>
      </c>
      <c r="Q362">
        <f t="shared" si="11"/>
        <v>-2.7101641250368003E-2</v>
      </c>
    </row>
    <row r="363" spans="1:17" hidden="1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N363">
        <v>0.75183824852832126</v>
      </c>
      <c r="O363" s="36">
        <v>5012668000</v>
      </c>
      <c r="P363" s="4">
        <f t="shared" si="10"/>
        <v>114923000</v>
      </c>
      <c r="Q363">
        <f t="shared" si="11"/>
        <v>1.7237029668755295E-2</v>
      </c>
    </row>
    <row r="364" spans="1:17" hidden="1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N364">
        <v>0.60567407986503996</v>
      </c>
      <c r="O364" s="36">
        <v>29440000000</v>
      </c>
      <c r="P364" s="4">
        <f t="shared" si="10"/>
        <v>11301000000</v>
      </c>
      <c r="Q364">
        <f t="shared" si="11"/>
        <v>0.2324973769210196</v>
      </c>
    </row>
    <row r="365" spans="1:17" hidden="1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N365">
        <v>0.58905010394128376</v>
      </c>
      <c r="O365" s="36">
        <v>27769000000</v>
      </c>
      <c r="P365" s="4">
        <f t="shared" si="10"/>
        <v>9763000000</v>
      </c>
      <c r="Q365">
        <f t="shared" si="11"/>
        <v>0.20709770480675407</v>
      </c>
    </row>
    <row r="366" spans="1:17" hidden="1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N366">
        <v>0.60375094078639568</v>
      </c>
      <c r="O366" s="36">
        <v>29681000000</v>
      </c>
      <c r="P366" s="4">
        <f t="shared" si="10"/>
        <v>11254000000</v>
      </c>
      <c r="Q366">
        <f t="shared" si="11"/>
        <v>0.22892129940399911</v>
      </c>
    </row>
    <row r="367" spans="1:17" hidden="1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N367">
        <v>0.62866773610575266</v>
      </c>
      <c r="O367" s="36">
        <v>30960000000</v>
      </c>
      <c r="P367" s="4">
        <f t="shared" si="10"/>
        <v>12928000000</v>
      </c>
      <c r="Q367">
        <f t="shared" si="11"/>
        <v>0.26251345259609721</v>
      </c>
    </row>
    <row r="368" spans="1:17" hidden="1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N368">
        <v>0.19348750511702695</v>
      </c>
      <c r="O368" s="36">
        <v>787445000</v>
      </c>
      <c r="P368" s="4">
        <f t="shared" si="10"/>
        <v>456180000</v>
      </c>
      <c r="Q368">
        <f t="shared" si="11"/>
        <v>0.11209053341412462</v>
      </c>
    </row>
    <row r="369" spans="1:17" hidden="1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N369">
        <v>0.15876353710562674</v>
      </c>
      <c r="O369" s="36">
        <v>674816000</v>
      </c>
      <c r="P369" s="4">
        <f t="shared" si="10"/>
        <v>305330000</v>
      </c>
      <c r="Q369">
        <f t="shared" si="11"/>
        <v>7.1834797610698359E-2</v>
      </c>
    </row>
    <row r="370" spans="1:17" hidden="1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N370">
        <v>0.67312489605853987</v>
      </c>
      <c r="O370" s="36">
        <v>8095000000</v>
      </c>
      <c r="P370" s="4">
        <f t="shared" si="10"/>
        <v>3473000000</v>
      </c>
      <c r="Q370">
        <f t="shared" si="11"/>
        <v>0.28879095293530682</v>
      </c>
    </row>
    <row r="371" spans="1:17" hidden="1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N371">
        <v>0.67637540453074441</v>
      </c>
      <c r="O371" s="36">
        <v>8569000000</v>
      </c>
      <c r="P371" s="4">
        <f t="shared" si="10"/>
        <v>3613000000</v>
      </c>
      <c r="Q371">
        <f t="shared" si="11"/>
        <v>0.28518430815376117</v>
      </c>
    </row>
    <row r="372" spans="1:17" hidden="1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N372">
        <v>0.72119210905088482</v>
      </c>
      <c r="O372" s="36">
        <v>8518000000</v>
      </c>
      <c r="P372" s="4">
        <f t="shared" si="10"/>
        <v>3584000000</v>
      </c>
      <c r="Q372">
        <f t="shared" si="11"/>
        <v>0.30344594022521376</v>
      </c>
    </row>
    <row r="373" spans="1:17" hidden="1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N373">
        <v>0.74866744963411325</v>
      </c>
      <c r="O373" s="36">
        <v>8287000000</v>
      </c>
      <c r="P373" s="4">
        <f t="shared" si="10"/>
        <v>3389000000</v>
      </c>
      <c r="Q373">
        <f t="shared" si="11"/>
        <v>0.30617038576203814</v>
      </c>
    </row>
    <row r="374" spans="1:17" hidden="1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N374">
        <v>0.41293543704091695</v>
      </c>
      <c r="O374" s="36">
        <v>1753309000</v>
      </c>
      <c r="P374" s="4">
        <f t="shared" si="10"/>
        <v>565978000</v>
      </c>
      <c r="Q374">
        <f t="shared" si="11"/>
        <v>0.13329788005739096</v>
      </c>
    </row>
    <row r="375" spans="1:17" hidden="1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N375">
        <v>0.41722081221905249</v>
      </c>
      <c r="O375" s="36">
        <v>1749759000</v>
      </c>
      <c r="P375" s="4">
        <f t="shared" si="10"/>
        <v>602720000</v>
      </c>
      <c r="Q375">
        <f t="shared" si="11"/>
        <v>0.14371540763080362</v>
      </c>
    </row>
    <row r="376" spans="1:17" hidden="1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N376">
        <v>0.42916817627252513</v>
      </c>
      <c r="O376" s="36">
        <v>1921337000</v>
      </c>
      <c r="P376" s="4">
        <f t="shared" si="10"/>
        <v>696407000</v>
      </c>
      <c r="Q376">
        <f t="shared" si="11"/>
        <v>0.15555611646130815</v>
      </c>
    </row>
    <row r="377" spans="1:17" hidden="1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N377">
        <v>0.43418371944067202</v>
      </c>
      <c r="O377" s="36">
        <v>2129870000</v>
      </c>
      <c r="P377" s="4">
        <f t="shared" si="10"/>
        <v>781748000</v>
      </c>
      <c r="Q377">
        <f t="shared" si="11"/>
        <v>0.15936289740937543</v>
      </c>
    </row>
    <row r="378" spans="1:17" hidden="1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N378">
        <v>0.58429473225946893</v>
      </c>
      <c r="O378" s="36">
        <v>10737000000</v>
      </c>
      <c r="P378" s="4">
        <f t="shared" si="10"/>
        <v>2713000000</v>
      </c>
      <c r="Q378">
        <f t="shared" si="11"/>
        <v>0.14763822377013497</v>
      </c>
    </row>
    <row r="379" spans="1:17" hidden="1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N379">
        <v>0.58513401492124895</v>
      </c>
      <c r="O379" s="36">
        <v>10588000000</v>
      </c>
      <c r="P379" s="4">
        <f t="shared" si="10"/>
        <v>2545000000</v>
      </c>
      <c r="Q379">
        <f t="shared" si="11"/>
        <v>0.14064658745509809</v>
      </c>
    </row>
    <row r="380" spans="1:17" hidden="1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N380">
        <v>0.56486051799678338</v>
      </c>
      <c r="O380" s="36">
        <v>10185000000</v>
      </c>
      <c r="P380" s="4">
        <f t="shared" si="10"/>
        <v>2410000000</v>
      </c>
      <c r="Q380">
        <f t="shared" si="11"/>
        <v>0.1336586989074372</v>
      </c>
    </row>
    <row r="381" spans="1:17" hidden="1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N381">
        <v>0.56547486033519556</v>
      </c>
      <c r="O381" s="36">
        <v>10122000000</v>
      </c>
      <c r="P381" s="4">
        <f t="shared" si="10"/>
        <v>2605000000</v>
      </c>
      <c r="Q381">
        <f t="shared" si="11"/>
        <v>0.14553072625698324</v>
      </c>
    </row>
    <row r="382" spans="1:17" hidden="1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N382">
        <v>0.4176468650530486</v>
      </c>
      <c r="O382" s="36">
        <v>3068231000</v>
      </c>
      <c r="P382" s="4">
        <f t="shared" si="10"/>
        <v>1361496000</v>
      </c>
      <c r="Q382">
        <f t="shared" si="11"/>
        <v>0.18532650774412535</v>
      </c>
    </row>
    <row r="383" spans="1:17" hidden="1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N383">
        <v>0.40457074362221823</v>
      </c>
      <c r="O383" s="36">
        <v>3577700000</v>
      </c>
      <c r="P383" s="4">
        <f t="shared" si="10"/>
        <v>1677900000</v>
      </c>
      <c r="Q383">
        <f t="shared" si="11"/>
        <v>0.18973900850370906</v>
      </c>
    </row>
    <row r="384" spans="1:17" hidden="1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N384">
        <v>0.4016097128435987</v>
      </c>
      <c r="O384" s="36">
        <v>4121600000</v>
      </c>
      <c r="P384" s="4">
        <f t="shared" si="10"/>
        <v>1884900000</v>
      </c>
      <c r="Q384">
        <f t="shared" si="11"/>
        <v>0.18366511736677482</v>
      </c>
    </row>
    <row r="385" spans="1:17" hidden="1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N385">
        <v>0.40075708762886597</v>
      </c>
      <c r="O385" s="36">
        <v>4975800000</v>
      </c>
      <c r="P385" s="4">
        <f t="shared" si="10"/>
        <v>2142000000</v>
      </c>
      <c r="Q385">
        <f t="shared" si="11"/>
        <v>0.17251932989690721</v>
      </c>
    </row>
    <row r="386" spans="1:17" hidden="1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N386">
        <v>0.82771753618550226</v>
      </c>
      <c r="O386" s="36">
        <v>2415639000</v>
      </c>
      <c r="P386" s="4">
        <f t="shared" si="10"/>
        <v>380717000</v>
      </c>
      <c r="Q386">
        <f t="shared" si="11"/>
        <v>0.13045249609893525</v>
      </c>
    </row>
    <row r="387" spans="1:17" hidden="1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N387">
        <v>0.80265751914818884</v>
      </c>
      <c r="O387" s="36">
        <v>2522637000</v>
      </c>
      <c r="P387" s="4">
        <f t="shared" ref="P387:P450" si="12">O387-SUM(G387:I387)</f>
        <v>329056000</v>
      </c>
      <c r="Q387">
        <f t="shared" ref="Q387:Q450" si="13">P387/E387</f>
        <v>0.10469967443624525</v>
      </c>
    </row>
    <row r="388" spans="1:17" hidden="1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N388">
        <v>0.81244195709236244</v>
      </c>
      <c r="O388" s="36">
        <v>2661230000</v>
      </c>
      <c r="P388" s="4">
        <f t="shared" si="12"/>
        <v>517633000</v>
      </c>
      <c r="Q388">
        <f t="shared" si="13"/>
        <v>0.1580272158271141</v>
      </c>
    </row>
    <row r="389" spans="1:17" hidden="1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N389">
        <v>0.83630847813144971</v>
      </c>
      <c r="O389" s="36">
        <v>2858724000</v>
      </c>
      <c r="P389" s="4">
        <f t="shared" si="12"/>
        <v>720280000</v>
      </c>
      <c r="Q389">
        <f t="shared" si="13"/>
        <v>0.21071508499194766</v>
      </c>
    </row>
    <row r="390" spans="1:17" hidden="1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N390">
        <v>0.18762079819502842</v>
      </c>
      <c r="O390" s="36">
        <v>23783000000</v>
      </c>
      <c r="P390" s="4">
        <f t="shared" si="12"/>
        <v>23783000000</v>
      </c>
      <c r="Q390">
        <f t="shared" si="13"/>
        <v>0.18762079819502844</v>
      </c>
    </row>
    <row r="391" spans="1:17" hidden="1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N391">
        <v>0.18201582871124444</v>
      </c>
      <c r="O391" s="36">
        <v>25367000000</v>
      </c>
      <c r="P391" s="4">
        <f t="shared" si="12"/>
        <v>25367000000</v>
      </c>
      <c r="Q391">
        <f t="shared" si="13"/>
        <v>0.18201582871124442</v>
      </c>
    </row>
    <row r="392" spans="1:17" hidden="1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N392">
        <v>0.17305760323569708</v>
      </c>
      <c r="O392" s="36">
        <v>26528000000</v>
      </c>
      <c r="P392" s="4">
        <f t="shared" si="12"/>
        <v>26528000000</v>
      </c>
      <c r="Q392">
        <f t="shared" si="13"/>
        <v>0.17305760323569705</v>
      </c>
    </row>
    <row r="393" spans="1:17" hidden="1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N393">
        <v>0.16255083762378464</v>
      </c>
      <c r="O393" s="36">
        <v>28857000000</v>
      </c>
      <c r="P393" s="4">
        <f t="shared" si="12"/>
        <v>28857000000</v>
      </c>
      <c r="Q393">
        <f t="shared" si="13"/>
        <v>0.16255083762378469</v>
      </c>
    </row>
    <row r="394" spans="1:17" hidden="1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N394">
        <v>0.29166052300620149</v>
      </c>
      <c r="O394" s="36">
        <v>67254000000</v>
      </c>
      <c r="P394" s="4">
        <f t="shared" si="12"/>
        <v>36741000000</v>
      </c>
      <c r="Q394">
        <f t="shared" si="13"/>
        <v>0.15933474998915825</v>
      </c>
    </row>
    <row r="395" spans="1:17" hidden="1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N395">
        <v>0.2763177019931321</v>
      </c>
      <c r="O395" s="36">
        <v>60833000000</v>
      </c>
      <c r="P395" s="4">
        <f t="shared" si="12"/>
        <v>29074000000</v>
      </c>
      <c r="Q395">
        <f t="shared" si="13"/>
        <v>0.13206090226929995</v>
      </c>
    </row>
    <row r="396" spans="1:17" hidden="1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N396">
        <v>0.27700579568465888</v>
      </c>
      <c r="O396" s="36">
        <v>55538000000</v>
      </c>
      <c r="P396" s="4">
        <f t="shared" si="12"/>
        <v>21711000000</v>
      </c>
      <c r="Q396">
        <f t="shared" si="13"/>
        <v>0.10828752980139056</v>
      </c>
    </row>
    <row r="397" spans="1:17" hidden="1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N397">
        <v>0.28585722532230129</v>
      </c>
      <c r="O397" s="36">
        <v>37140000000</v>
      </c>
      <c r="P397" s="4">
        <f t="shared" si="12"/>
        <v>-370000000</v>
      </c>
      <c r="Q397">
        <f t="shared" si="13"/>
        <v>-2.8477968058495287E-3</v>
      </c>
    </row>
    <row r="398" spans="1:17" hidden="1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N398">
        <v>0.81111091573094829</v>
      </c>
      <c r="O398" s="36">
        <v>1476071000</v>
      </c>
      <c r="P398" s="4">
        <f t="shared" si="12"/>
        <v>762960000</v>
      </c>
      <c r="Q398">
        <f t="shared" si="13"/>
        <v>0.41925163780474267</v>
      </c>
    </row>
    <row r="399" spans="1:17" hidden="1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N399">
        <v>0.80368452519247435</v>
      </c>
      <c r="O399" s="36">
        <v>1864483000</v>
      </c>
      <c r="P399" s="4">
        <f t="shared" si="12"/>
        <v>916013000</v>
      </c>
      <c r="Q399">
        <f t="shared" si="13"/>
        <v>0.39484697526077417</v>
      </c>
    </row>
    <row r="400" spans="1:17" hidden="1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N400">
        <v>0.79761494383581055</v>
      </c>
      <c r="O400" s="36">
        <v>2121773000</v>
      </c>
      <c r="P400" s="4">
        <f t="shared" si="12"/>
        <v>930800000</v>
      </c>
      <c r="Q400">
        <f t="shared" si="13"/>
        <v>0.3499054751485538</v>
      </c>
    </row>
    <row r="401" spans="1:17" hidden="1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N401">
        <v>0.69984081598027914</v>
      </c>
      <c r="O401" s="36">
        <v>1262214000</v>
      </c>
      <c r="P401" s="4">
        <f t="shared" si="12"/>
        <v>-199373000</v>
      </c>
      <c r="Q401">
        <f t="shared" si="13"/>
        <v>-0.11054334922955711</v>
      </c>
    </row>
    <row r="402" spans="1:17" hidden="1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N402">
        <v>0.35333073626801714</v>
      </c>
      <c r="O402" s="36">
        <v>4535000000</v>
      </c>
      <c r="P402" s="4">
        <f t="shared" si="12"/>
        <v>2858000000</v>
      </c>
      <c r="Q402">
        <f t="shared" si="13"/>
        <v>0.22267238021036229</v>
      </c>
    </row>
    <row r="403" spans="1:17" hidden="1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N403">
        <v>0.38772865853658534</v>
      </c>
      <c r="O403" s="36">
        <v>5087000000</v>
      </c>
      <c r="P403" s="4">
        <f t="shared" si="12"/>
        <v>3316000000</v>
      </c>
      <c r="Q403">
        <f t="shared" si="13"/>
        <v>0.25274390243902439</v>
      </c>
    </row>
    <row r="404" spans="1:17" hidden="1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N404">
        <v>0.36627532968800258</v>
      </c>
      <c r="O404" s="36">
        <v>4555000000</v>
      </c>
      <c r="P404" s="4">
        <f t="shared" si="12"/>
        <v>2721000000</v>
      </c>
      <c r="Q404">
        <f t="shared" si="13"/>
        <v>0.21880025731746541</v>
      </c>
    </row>
    <row r="405" spans="1:17" hidden="1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N405">
        <v>0.46922879397415052</v>
      </c>
      <c r="O405" s="36">
        <v>5482000000</v>
      </c>
      <c r="P405" s="4">
        <f t="shared" si="12"/>
        <v>3536000000</v>
      </c>
      <c r="Q405">
        <f t="shared" si="13"/>
        <v>0.30266198750320977</v>
      </c>
    </row>
    <row r="406" spans="1:17" hidden="1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N406">
        <v>0.44500039710904615</v>
      </c>
      <c r="O406" s="36">
        <v>16809000000</v>
      </c>
      <c r="P406" s="4">
        <f t="shared" si="12"/>
        <v>3802000000</v>
      </c>
      <c r="Q406">
        <f t="shared" si="13"/>
        <v>0.10065390622931723</v>
      </c>
    </row>
    <row r="407" spans="1:17" hidden="1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N407">
        <v>0.43097467915365939</v>
      </c>
      <c r="O407" s="36">
        <v>17395000000</v>
      </c>
      <c r="P407" s="4">
        <f t="shared" si="12"/>
        <v>2922000000</v>
      </c>
      <c r="Q407">
        <f t="shared" si="13"/>
        <v>7.2394826817303401E-2</v>
      </c>
    </row>
    <row r="408" spans="1:17" hidden="1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N408">
        <v>0.57999213836477992</v>
      </c>
      <c r="O408" s="36">
        <v>23608000000</v>
      </c>
      <c r="P408" s="4">
        <f t="shared" si="12"/>
        <v>7837000000</v>
      </c>
      <c r="Q408">
        <f t="shared" si="13"/>
        <v>0.19253636006289307</v>
      </c>
    </row>
    <row r="409" spans="1:17" hidden="1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N409">
        <v>0.59787078382401171</v>
      </c>
      <c r="O409" s="36">
        <v>23699000000</v>
      </c>
      <c r="P409" s="4">
        <f t="shared" si="12"/>
        <v>6952000000</v>
      </c>
      <c r="Q409">
        <f t="shared" si="13"/>
        <v>0.17538283004112112</v>
      </c>
    </row>
    <row r="410" spans="1:17" hidden="1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N410">
        <v>0.39161321470446242</v>
      </c>
      <c r="O410" s="36">
        <v>11356000000</v>
      </c>
      <c r="P410" s="4">
        <f t="shared" si="12"/>
        <v>2755000000</v>
      </c>
      <c r="Q410">
        <f t="shared" si="13"/>
        <v>9.5006552176012143E-2</v>
      </c>
    </row>
    <row r="411" spans="1:17" hidden="1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N411">
        <v>0.40072519890164049</v>
      </c>
      <c r="O411" s="36">
        <v>11383000000</v>
      </c>
      <c r="P411" s="4">
        <f t="shared" si="12"/>
        <v>3889000000</v>
      </c>
      <c r="Q411">
        <f t="shared" si="13"/>
        <v>0.13690769555727664</v>
      </c>
    </row>
    <row r="412" spans="1:17" hidden="1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N412">
        <v>0.39864703541583768</v>
      </c>
      <c r="O412" s="36">
        <v>10018000000</v>
      </c>
      <c r="P412" s="4">
        <f t="shared" si="12"/>
        <v>3046000000</v>
      </c>
      <c r="Q412">
        <f t="shared" si="13"/>
        <v>0.12120970951054516</v>
      </c>
    </row>
    <row r="413" spans="1:17" hidden="1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N413">
        <v>0.41168577701878506</v>
      </c>
      <c r="O413" s="36">
        <v>10125000000</v>
      </c>
      <c r="P413" s="4">
        <f t="shared" si="12"/>
        <v>3479000000</v>
      </c>
      <c r="Q413">
        <f t="shared" si="13"/>
        <v>0.14145726599983735</v>
      </c>
    </row>
    <row r="414" spans="1:17" hidden="1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N414">
        <v>0.32088825624282324</v>
      </c>
      <c r="O414" s="36">
        <v>12128100000</v>
      </c>
      <c r="P414" s="4">
        <f t="shared" si="12"/>
        <v>6224700000</v>
      </c>
      <c r="Q414">
        <f t="shared" si="13"/>
        <v>0.16469464538012563</v>
      </c>
    </row>
    <row r="415" spans="1:17" hidden="1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N415">
        <v>0.31305989702469572</v>
      </c>
      <c r="O415" s="36">
        <v>11291100000</v>
      </c>
      <c r="P415" s="4">
        <f t="shared" si="12"/>
        <v>5461400000</v>
      </c>
      <c r="Q415">
        <f t="shared" si="13"/>
        <v>0.15142415899342609</v>
      </c>
    </row>
    <row r="416" spans="1:17" hidden="1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N416">
        <v>0.30210513186523835</v>
      </c>
      <c r="O416" s="36">
        <v>8719600000</v>
      </c>
      <c r="P416" s="4">
        <f t="shared" si="12"/>
        <v>3460100000</v>
      </c>
      <c r="Q416">
        <f t="shared" si="13"/>
        <v>0.11988095403079396</v>
      </c>
    </row>
    <row r="417" spans="1:17" hidden="1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N417">
        <v>0.31508407146074158</v>
      </c>
      <c r="O417" s="36">
        <v>8395100000</v>
      </c>
      <c r="P417" s="4">
        <f t="shared" si="12"/>
        <v>2987700000</v>
      </c>
      <c r="Q417">
        <f t="shared" si="13"/>
        <v>0.11213406395436121</v>
      </c>
    </row>
    <row r="418" spans="1:17" hidden="1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N418">
        <v>0.90594390026714156</v>
      </c>
      <c r="O418" s="36">
        <v>8139000000</v>
      </c>
      <c r="P418" s="4">
        <f t="shared" si="12"/>
        <v>4239000000</v>
      </c>
      <c r="Q418">
        <f t="shared" si="13"/>
        <v>0.47183882457702581</v>
      </c>
    </row>
    <row r="419" spans="1:17" hidden="1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N419">
        <v>0.92550693703308429</v>
      </c>
      <c r="O419" s="36">
        <v>8672000000</v>
      </c>
      <c r="P419" s="4">
        <f t="shared" si="12"/>
        <v>4392000000</v>
      </c>
      <c r="Q419">
        <f t="shared" si="13"/>
        <v>0.46872998932764143</v>
      </c>
    </row>
    <row r="420" spans="1:17" hidden="1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N420">
        <v>0.93611486837998126</v>
      </c>
      <c r="O420" s="36">
        <v>8997000000</v>
      </c>
      <c r="P420" s="4">
        <f t="shared" si="12"/>
        <v>4214000000</v>
      </c>
      <c r="Q420">
        <f t="shared" si="13"/>
        <v>0.43845593590677351</v>
      </c>
    </row>
    <row r="421" spans="1:17" hidden="1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N421">
        <v>0.9377124575084983</v>
      </c>
      <c r="O421" s="36">
        <v>9379000000</v>
      </c>
      <c r="P421" s="4">
        <f t="shared" si="12"/>
        <v>4252000000</v>
      </c>
      <c r="Q421">
        <f t="shared" si="13"/>
        <v>0.4251149770045991</v>
      </c>
    </row>
    <row r="422" spans="1:17" hidden="1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N422">
        <v>0.31739860023587374</v>
      </c>
      <c r="O422" s="36">
        <v>5085401000</v>
      </c>
      <c r="P422" s="4">
        <f t="shared" si="12"/>
        <v>1655276000</v>
      </c>
      <c r="Q422">
        <f t="shared" si="13"/>
        <v>0.10331186968422672</v>
      </c>
    </row>
    <row r="423" spans="1:17" hidden="1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N423">
        <v>0.31053988458862392</v>
      </c>
      <c r="O423" s="36">
        <v>5435742000</v>
      </c>
      <c r="P423" s="4">
        <f t="shared" si="12"/>
        <v>1736185000</v>
      </c>
      <c r="Q423">
        <f t="shared" si="13"/>
        <v>9.918695359796327E-2</v>
      </c>
    </row>
    <row r="424" spans="1:17" hidden="1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N424">
        <v>0.30685528420820163</v>
      </c>
      <c r="O424" s="36">
        <v>5802507000</v>
      </c>
      <c r="P424" s="4">
        <f t="shared" si="12"/>
        <v>1769093000</v>
      </c>
      <c r="Q424">
        <f t="shared" si="13"/>
        <v>9.3555343458567156E-2</v>
      </c>
    </row>
    <row r="425" spans="1:17" hidden="1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N425">
        <v>0.30959922453043076</v>
      </c>
      <c r="O425" s="36">
        <v>6306091000</v>
      </c>
      <c r="P425" s="4">
        <f t="shared" si="12"/>
        <v>1940294000</v>
      </c>
      <c r="Q425">
        <f t="shared" si="13"/>
        <v>9.5259252960518279E-2</v>
      </c>
    </row>
    <row r="426" spans="1:17" hidden="1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N426">
        <v>0.40877691995123933</v>
      </c>
      <c r="O426" s="36">
        <v>3018000000</v>
      </c>
      <c r="P426" s="4">
        <f t="shared" si="12"/>
        <v>1201000000</v>
      </c>
      <c r="Q426">
        <f t="shared" si="13"/>
        <v>0.16267100094812406</v>
      </c>
    </row>
    <row r="427" spans="1:17" hidden="1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N427">
        <v>0.39462636439966414</v>
      </c>
      <c r="O427" s="36">
        <v>2820000000</v>
      </c>
      <c r="P427" s="4">
        <f t="shared" si="12"/>
        <v>1001000000</v>
      </c>
      <c r="Q427">
        <f t="shared" si="13"/>
        <v>0.14007836551917158</v>
      </c>
    </row>
    <row r="428" spans="1:17" hidden="1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N428">
        <v>0.37632817753866843</v>
      </c>
      <c r="O428" s="36">
        <v>2798000000</v>
      </c>
      <c r="P428" s="4">
        <f t="shared" si="12"/>
        <v>983000000</v>
      </c>
      <c r="Q428">
        <f t="shared" si="13"/>
        <v>0.13221250840618695</v>
      </c>
    </row>
    <row r="429" spans="1:17" hidden="1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N429">
        <v>0.37848658748164954</v>
      </c>
      <c r="O429" s="36">
        <v>2836000000</v>
      </c>
      <c r="P429" s="4">
        <f t="shared" si="12"/>
        <v>1399000000</v>
      </c>
      <c r="Q429">
        <f t="shared" si="13"/>
        <v>0.18670759375417056</v>
      </c>
    </row>
    <row r="430" spans="1:17" hidden="1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N430">
        <v>0.22459380441902455</v>
      </c>
      <c r="O430" s="36">
        <v>1405800000</v>
      </c>
      <c r="P430" s="4">
        <f t="shared" si="12"/>
        <v>755900000</v>
      </c>
      <c r="Q430">
        <f t="shared" si="13"/>
        <v>0.12076430271755628</v>
      </c>
    </row>
    <row r="431" spans="1:17" hidden="1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N431">
        <v>0.21885630973594683</v>
      </c>
      <c r="O431" s="36">
        <v>1756300000</v>
      </c>
      <c r="P431" s="4">
        <f t="shared" si="12"/>
        <v>929400000</v>
      </c>
      <c r="Q431">
        <f t="shared" si="13"/>
        <v>0.11581452728382909</v>
      </c>
    </row>
    <row r="432" spans="1:17" hidden="1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N432">
        <v>0.211409830007391</v>
      </c>
      <c r="O432" s="36">
        <v>2288300000</v>
      </c>
      <c r="P432" s="4">
        <f t="shared" si="12"/>
        <v>1285300000</v>
      </c>
      <c r="Q432">
        <f t="shared" si="13"/>
        <v>0.11874538063562454</v>
      </c>
    </row>
    <row r="433" spans="1:17" hidden="1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N433">
        <v>0.21836905917383653</v>
      </c>
      <c r="O433" s="36">
        <v>2654800000</v>
      </c>
      <c r="P433" s="4">
        <f t="shared" si="12"/>
        <v>1554500000</v>
      </c>
      <c r="Q433">
        <f t="shared" si="13"/>
        <v>0.12786451050389064</v>
      </c>
    </row>
    <row r="434" spans="1:17" hidden="1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N434">
        <v>0.51555825721232829</v>
      </c>
      <c r="O434" s="36">
        <v>9414300000</v>
      </c>
      <c r="P434" s="4">
        <f t="shared" si="12"/>
        <v>3095200000</v>
      </c>
      <c r="Q434">
        <f t="shared" si="13"/>
        <v>0.1695034062780662</v>
      </c>
    </row>
    <row r="435" spans="1:17" hidden="1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N435">
        <v>0.5109636768381729</v>
      </c>
      <c r="O435" s="36">
        <v>9342000000</v>
      </c>
      <c r="P435" s="4">
        <f t="shared" si="12"/>
        <v>3120500000</v>
      </c>
      <c r="Q435">
        <f t="shared" si="13"/>
        <v>0.17067674519091403</v>
      </c>
    </row>
    <row r="436" spans="1:17" hidden="1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N436">
        <v>0.51647697608854548</v>
      </c>
      <c r="O436" s="36">
        <v>9892600000</v>
      </c>
      <c r="P436" s="4">
        <f t="shared" si="12"/>
        <v>3346600000</v>
      </c>
      <c r="Q436">
        <f t="shared" si="13"/>
        <v>0.17472068497441787</v>
      </c>
    </row>
    <row r="437" spans="1:17" hidden="1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N437">
        <v>0.52338898317860627</v>
      </c>
      <c r="O437" s="36">
        <v>10762500000</v>
      </c>
      <c r="P437" s="4">
        <f t="shared" si="12"/>
        <v>3469100000</v>
      </c>
      <c r="Q437">
        <f t="shared" si="13"/>
        <v>0.16870510769290623</v>
      </c>
    </row>
    <row r="438" spans="1:17" hidden="1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N438">
        <v>0.4441952887369286</v>
      </c>
      <c r="O438" s="36">
        <v>20007000000</v>
      </c>
      <c r="P438" s="4">
        <f t="shared" si="12"/>
        <v>9450000000</v>
      </c>
      <c r="Q438">
        <f t="shared" si="13"/>
        <v>0.20980884083390688</v>
      </c>
    </row>
    <row r="439" spans="1:17" hidden="1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N439">
        <v>0.45875074263003712</v>
      </c>
      <c r="O439" s="36">
        <v>22393000000</v>
      </c>
      <c r="P439" s="4">
        <f t="shared" si="12"/>
        <v>11540000000</v>
      </c>
      <c r="Q439">
        <f t="shared" si="13"/>
        <v>0.23641243111466209</v>
      </c>
    </row>
    <row r="440" spans="1:17" hidden="1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N440">
        <v>0.4593729152768512</v>
      </c>
      <c r="O440" s="36">
        <v>24101000000</v>
      </c>
      <c r="P440" s="4">
        <f t="shared" si="12"/>
        <v>13224000000</v>
      </c>
      <c r="Q440">
        <f t="shared" si="13"/>
        <v>0.25205375011912706</v>
      </c>
    </row>
    <row r="441" spans="1:17" hidden="1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N441">
        <v>0.46086784584411844</v>
      </c>
      <c r="O441" s="36">
        <v>25639000000</v>
      </c>
      <c r="P441" s="4">
        <f t="shared" si="12"/>
        <v>14358000000</v>
      </c>
      <c r="Q441">
        <f t="shared" si="13"/>
        <v>0.25808886971527178</v>
      </c>
    </row>
    <row r="442" spans="1:17" hidden="1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N442">
        <v>0.69485094850948514</v>
      </c>
      <c r="O442" s="36">
        <v>3846000000</v>
      </c>
      <c r="P442" s="4">
        <f t="shared" si="12"/>
        <v>1972000000</v>
      </c>
      <c r="Q442">
        <f t="shared" si="13"/>
        <v>0.35627822944896115</v>
      </c>
    </row>
    <row r="443" spans="1:17" hidden="1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N443">
        <v>0.66097366320830009</v>
      </c>
      <c r="O443" s="36">
        <v>4141000000</v>
      </c>
      <c r="P443" s="4">
        <f t="shared" si="12"/>
        <v>2120000000</v>
      </c>
      <c r="Q443">
        <f t="shared" si="13"/>
        <v>0.33838786911412611</v>
      </c>
    </row>
    <row r="444" spans="1:17" hidden="1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N444">
        <v>0.633562715045355</v>
      </c>
      <c r="O444" s="36">
        <v>4051000000</v>
      </c>
      <c r="P444" s="4">
        <f t="shared" si="12"/>
        <v>2052000000</v>
      </c>
      <c r="Q444">
        <f t="shared" si="13"/>
        <v>0.32092586800125117</v>
      </c>
    </row>
    <row r="445" spans="1:17" hidden="1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N445">
        <v>0.6256733877174081</v>
      </c>
      <c r="O445" s="36">
        <v>4065000000</v>
      </c>
      <c r="P445" s="4">
        <f t="shared" si="12"/>
        <v>2053000000</v>
      </c>
      <c r="Q445">
        <f t="shared" si="13"/>
        <v>0.3159919963059874</v>
      </c>
    </row>
    <row r="446" spans="1:17" hidden="1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N446">
        <v>0.69485094850948514</v>
      </c>
      <c r="O446" s="36">
        <v>3846000000</v>
      </c>
      <c r="P446" s="4">
        <f t="shared" si="12"/>
        <v>1972000000</v>
      </c>
      <c r="Q446">
        <f t="shared" si="13"/>
        <v>0.35627822944896115</v>
      </c>
    </row>
    <row r="447" spans="1:17" hidden="1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N447">
        <v>0.66097366320830009</v>
      </c>
      <c r="O447" s="36">
        <v>4141000000</v>
      </c>
      <c r="P447" s="4">
        <f t="shared" si="12"/>
        <v>2120000000</v>
      </c>
      <c r="Q447">
        <f t="shared" si="13"/>
        <v>0.33838786911412611</v>
      </c>
    </row>
    <row r="448" spans="1:17" hidden="1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N448">
        <v>0.633562715045355</v>
      </c>
      <c r="O448" s="36">
        <v>4051000000</v>
      </c>
      <c r="P448" s="4">
        <f t="shared" si="12"/>
        <v>2052000000</v>
      </c>
      <c r="Q448">
        <f t="shared" si="13"/>
        <v>0.32092586800125117</v>
      </c>
    </row>
    <row r="449" spans="1:17" hidden="1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N449">
        <v>0.6256733877174081</v>
      </c>
      <c r="O449" s="36">
        <v>4065000000</v>
      </c>
      <c r="P449" s="4">
        <f t="shared" si="12"/>
        <v>2053000000</v>
      </c>
      <c r="Q449">
        <f t="shared" si="13"/>
        <v>0.3159919963059874</v>
      </c>
    </row>
    <row r="450" spans="1:17" hidden="1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N450">
        <v>0.18450601288950896</v>
      </c>
      <c r="O450" s="36">
        <v>2777000000</v>
      </c>
      <c r="P450" s="4">
        <f t="shared" si="12"/>
        <v>1764000000</v>
      </c>
      <c r="Q450">
        <f t="shared" si="13"/>
        <v>0.11720151484951166</v>
      </c>
    </row>
    <row r="451" spans="1:17" hidden="1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N451">
        <v>0.19536744306084264</v>
      </c>
      <c r="O451" s="36">
        <v>3028000000</v>
      </c>
      <c r="P451" s="4">
        <f t="shared" ref="P451:P514" si="14">O451-SUM(G451:I451)</f>
        <v>1898000000</v>
      </c>
      <c r="Q451">
        <f t="shared" ref="Q451:Q514" si="15">P451/E451</f>
        <v>0.1224595135170011</v>
      </c>
    </row>
    <row r="452" spans="1:17" hidden="1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N452">
        <v>0.19848334981866134</v>
      </c>
      <c r="O452" s="36">
        <v>3010000000</v>
      </c>
      <c r="P452" s="4">
        <f t="shared" si="14"/>
        <v>1900000000</v>
      </c>
      <c r="Q452">
        <f t="shared" si="15"/>
        <v>0.12528849324101549</v>
      </c>
    </row>
    <row r="453" spans="1:17" hidden="1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N453">
        <v>0.21331252625892805</v>
      </c>
      <c r="O453" s="36">
        <v>3554000000</v>
      </c>
      <c r="P453" s="4">
        <f t="shared" si="14"/>
        <v>2275000000</v>
      </c>
      <c r="Q453">
        <f t="shared" si="15"/>
        <v>0.13654642578476683</v>
      </c>
    </row>
    <row r="454" spans="1:17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N454">
        <v>0.63887896411994061</v>
      </c>
      <c r="O454" s="36">
        <v>817169000</v>
      </c>
      <c r="P454" s="4">
        <f t="shared" si="14"/>
        <v>366078000</v>
      </c>
      <c r="Q454">
        <f t="shared" si="15"/>
        <v>0.2862070556116294</v>
      </c>
    </row>
    <row r="455" spans="1:17" hidden="1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N455">
        <v>0.62512624311945486</v>
      </c>
      <c r="O455" s="36">
        <v>926599000</v>
      </c>
      <c r="P455" s="4">
        <f t="shared" si="14"/>
        <v>381812000</v>
      </c>
      <c r="Q455">
        <f t="shared" si="15"/>
        <v>0.2575879114243867</v>
      </c>
    </row>
    <row r="456" spans="1:17" hidden="1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N456">
        <v>0.62675896013333021</v>
      </c>
      <c r="O456" s="36">
        <v>1013117000</v>
      </c>
      <c r="P456" s="4">
        <f t="shared" si="14"/>
        <v>385136000</v>
      </c>
      <c r="Q456">
        <f t="shared" si="15"/>
        <v>0.238262154193356</v>
      </c>
    </row>
    <row r="457" spans="1:17" hidden="1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N457">
        <v>0.630653488614762</v>
      </c>
      <c r="O457" s="36">
        <v>1112054000</v>
      </c>
      <c r="P457" s="4">
        <f t="shared" si="14"/>
        <v>401911000</v>
      </c>
      <c r="Q457">
        <f t="shared" si="15"/>
        <v>0.22792649840983228</v>
      </c>
    </row>
    <row r="458" spans="1:17" hidden="1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N458">
        <v>0.35873960375955105</v>
      </c>
      <c r="O458" s="36">
        <v>2652700000</v>
      </c>
      <c r="P458" s="4">
        <f t="shared" si="14"/>
        <v>920100000</v>
      </c>
      <c r="Q458">
        <f t="shared" si="15"/>
        <v>0.12443031983230779</v>
      </c>
    </row>
    <row r="459" spans="1:17" hidden="1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N459">
        <v>0.35582822085889576</v>
      </c>
      <c r="O459" s="36">
        <v>2789800000</v>
      </c>
      <c r="P459" s="4">
        <f t="shared" si="14"/>
        <v>970300000</v>
      </c>
      <c r="Q459">
        <f t="shared" si="15"/>
        <v>0.12375801946354094</v>
      </c>
    </row>
    <row r="460" spans="1:17" hidden="1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N460">
        <v>0.35270047197228616</v>
      </c>
      <c r="O460" s="36">
        <v>3034000000</v>
      </c>
      <c r="P460" s="4">
        <f t="shared" si="14"/>
        <v>1040200000</v>
      </c>
      <c r="Q460">
        <f t="shared" si="15"/>
        <v>0.12092255469531051</v>
      </c>
    </row>
    <row r="461" spans="1:17" hidden="1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N461">
        <v>0.30046327362824554</v>
      </c>
      <c r="O461" s="36">
        <v>4656700000</v>
      </c>
      <c r="P461" s="4">
        <f t="shared" si="14"/>
        <v>1049700000</v>
      </c>
      <c r="Q461">
        <f t="shared" si="15"/>
        <v>6.7729572084860371E-2</v>
      </c>
    </row>
    <row r="462" spans="1:17" hidden="1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N462" t="e">
        <v>#VALUE!</v>
      </c>
      <c r="O462" s="36" t="e">
        <v>#VALUE!</v>
      </c>
      <c r="P462" s="4" t="e">
        <f t="shared" si="14"/>
        <v>#VALUE!</v>
      </c>
      <c r="Q462" t="e">
        <f t="shared" si="15"/>
        <v>#VALUE!</v>
      </c>
    </row>
    <row r="463" spans="1:17" hidden="1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N463" t="e">
        <v>#VALUE!</v>
      </c>
      <c r="O463" s="36" t="e">
        <v>#VALUE!</v>
      </c>
      <c r="P463" s="4" t="e">
        <f t="shared" si="14"/>
        <v>#VALUE!</v>
      </c>
      <c r="Q463" t="e">
        <f t="shared" si="15"/>
        <v>#VALUE!</v>
      </c>
    </row>
    <row r="464" spans="1:17" hidden="1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N464" t="e">
        <v>#VALUE!</v>
      </c>
      <c r="O464" s="36" t="e">
        <v>#VALUE!</v>
      </c>
      <c r="P464" s="4" t="e">
        <f t="shared" si="14"/>
        <v>#VALUE!</v>
      </c>
      <c r="Q464" t="e">
        <f t="shared" si="15"/>
        <v>#VALUE!</v>
      </c>
    </row>
    <row r="465" spans="1:17" hidden="1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N465" t="e">
        <v>#VALUE!</v>
      </c>
      <c r="O465" s="36" t="e">
        <v>#VALUE!</v>
      </c>
      <c r="P465" s="4" t="e">
        <f t="shared" si="14"/>
        <v>#VALUE!</v>
      </c>
      <c r="Q465" t="e">
        <f t="shared" si="15"/>
        <v>#VALUE!</v>
      </c>
    </row>
    <row r="466" spans="1:17" hidden="1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N466">
        <v>0.38833734725571811</v>
      </c>
      <c r="O466" s="36">
        <v>2778591000</v>
      </c>
      <c r="P466" s="4">
        <f t="shared" si="14"/>
        <v>1161670000</v>
      </c>
      <c r="Q466">
        <f t="shared" si="15"/>
        <v>0.16235561339777971</v>
      </c>
    </row>
    <row r="467" spans="1:17" hidden="1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N467">
        <v>0.38363902357982893</v>
      </c>
      <c r="O467" s="36">
        <v>2974249000</v>
      </c>
      <c r="P467" s="4">
        <f t="shared" si="14"/>
        <v>1215484000</v>
      </c>
      <c r="Q467">
        <f t="shared" si="15"/>
        <v>0.15678145808804334</v>
      </c>
    </row>
    <row r="468" spans="1:17" hidden="1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N468">
        <v>0.36918188390369555</v>
      </c>
      <c r="O468" s="36">
        <v>2568144000</v>
      </c>
      <c r="P468" s="4">
        <f t="shared" si="14"/>
        <v>920762000</v>
      </c>
      <c r="Q468">
        <f t="shared" si="15"/>
        <v>0.13236354728821068</v>
      </c>
    </row>
    <row r="469" spans="1:17" hidden="1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N469">
        <v>0.36382757888843398</v>
      </c>
      <c r="O469" s="36">
        <v>2471969000</v>
      </c>
      <c r="P469" s="4">
        <f t="shared" si="14"/>
        <v>714446000</v>
      </c>
      <c r="Q469">
        <f t="shared" si="15"/>
        <v>0.10515308178481449</v>
      </c>
    </row>
    <row r="470" spans="1:17" hidden="1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N470">
        <v>0.58329164582291138</v>
      </c>
      <c r="O470" s="36">
        <v>3498000000</v>
      </c>
      <c r="P470" s="4">
        <f t="shared" si="14"/>
        <v>1046000000</v>
      </c>
      <c r="Q470">
        <f t="shared" si="15"/>
        <v>0.1744205436051359</v>
      </c>
    </row>
    <row r="471" spans="1:17" hidden="1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N471">
        <v>0.59304035288351575</v>
      </c>
      <c r="O471" s="36">
        <v>3630000000</v>
      </c>
      <c r="P471" s="4">
        <f t="shared" si="14"/>
        <v>1180000000</v>
      </c>
      <c r="Q471">
        <f t="shared" si="15"/>
        <v>0.19277895768665251</v>
      </c>
    </row>
    <row r="472" spans="1:17" hidden="1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N472">
        <v>0.59264565425023874</v>
      </c>
      <c r="O472" s="36">
        <v>3723000000</v>
      </c>
      <c r="P472" s="4">
        <f t="shared" si="14"/>
        <v>1298000000</v>
      </c>
      <c r="Q472">
        <f t="shared" si="15"/>
        <v>0.20662209487424388</v>
      </c>
    </row>
    <row r="473" spans="1:17" hidden="1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N473">
        <v>0.59906832298136647</v>
      </c>
      <c r="O473" s="36">
        <v>3858000000</v>
      </c>
      <c r="P473" s="4">
        <f t="shared" si="14"/>
        <v>1433000000</v>
      </c>
      <c r="Q473">
        <f t="shared" si="15"/>
        <v>0.22251552795031057</v>
      </c>
    </row>
    <row r="474" spans="1:17" hidden="1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N474">
        <v>0.22030062489444346</v>
      </c>
      <c r="O474" s="36">
        <v>1304400000</v>
      </c>
      <c r="P474" s="4">
        <f t="shared" si="14"/>
        <v>400900000</v>
      </c>
      <c r="Q474">
        <f t="shared" si="15"/>
        <v>6.7708157405843614E-2</v>
      </c>
    </row>
    <row r="475" spans="1:17" hidden="1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N475">
        <v>0.20604238258877439</v>
      </c>
      <c r="O475" s="36">
        <v>1295100000</v>
      </c>
      <c r="P475" s="4">
        <f t="shared" si="14"/>
        <v>325300000</v>
      </c>
      <c r="Q475">
        <f t="shared" si="15"/>
        <v>5.175321369479445E-2</v>
      </c>
    </row>
    <row r="476" spans="1:17" hidden="1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N476">
        <v>0.21030455351862798</v>
      </c>
      <c r="O476" s="36">
        <v>1422500000</v>
      </c>
      <c r="P476" s="4">
        <f t="shared" si="14"/>
        <v>429700000</v>
      </c>
      <c r="Q476">
        <f t="shared" si="15"/>
        <v>6.352749852158486E-2</v>
      </c>
    </row>
    <row r="477" spans="1:17" hidden="1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N477">
        <v>0.22226869546405137</v>
      </c>
      <c r="O477" s="36">
        <v>1541100000</v>
      </c>
      <c r="P477" s="4">
        <f t="shared" si="14"/>
        <v>628000000</v>
      </c>
      <c r="Q477">
        <f t="shared" si="15"/>
        <v>9.0574745799379824E-2</v>
      </c>
    </row>
    <row r="478" spans="1:17" hidden="1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N478">
        <v>0.37276686020544891</v>
      </c>
      <c r="O478" s="36">
        <v>6677000000</v>
      </c>
      <c r="P478" s="4">
        <f t="shared" si="14"/>
        <v>3567000000</v>
      </c>
      <c r="Q478">
        <f t="shared" si="15"/>
        <v>0.19914024117909782</v>
      </c>
    </row>
    <row r="479" spans="1:17" hidden="1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N479">
        <v>0.40477236772719283</v>
      </c>
      <c r="O479" s="36">
        <v>9211000000</v>
      </c>
      <c r="P479" s="4">
        <f t="shared" si="14"/>
        <v>5269000000</v>
      </c>
      <c r="Q479">
        <f t="shared" si="15"/>
        <v>0.23154332923185095</v>
      </c>
    </row>
    <row r="480" spans="1:17" hidden="1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N480">
        <v>0.401337513061651</v>
      </c>
      <c r="O480" s="36">
        <v>9602000000</v>
      </c>
      <c r="P480" s="4">
        <f t="shared" si="14"/>
        <v>5323000000</v>
      </c>
      <c r="Q480">
        <f t="shared" si="15"/>
        <v>0.22248693834900732</v>
      </c>
    </row>
    <row r="481" spans="1:17" hidden="1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N481">
        <v>0.41480881538002468</v>
      </c>
      <c r="O481" s="36">
        <v>9731000000</v>
      </c>
      <c r="P481" s="4">
        <f t="shared" si="14"/>
        <v>5452000000</v>
      </c>
      <c r="Q481">
        <f t="shared" si="15"/>
        <v>0.23240547337908693</v>
      </c>
    </row>
    <row r="482" spans="1:17" hidden="1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N482">
        <v>0.31793818437678656</v>
      </c>
      <c r="O482" s="36">
        <v>2602731000</v>
      </c>
      <c r="P482" s="4">
        <f t="shared" si="14"/>
        <v>1370883000</v>
      </c>
      <c r="Q482">
        <f t="shared" si="15"/>
        <v>0.16746104457702399</v>
      </c>
    </row>
    <row r="483" spans="1:17" hidden="1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N483">
        <v>0.30309910277497976</v>
      </c>
      <c r="O483" s="36">
        <v>3565673000</v>
      </c>
      <c r="P483" s="4">
        <f t="shared" si="14"/>
        <v>1520428000</v>
      </c>
      <c r="Q483">
        <f t="shared" si="15"/>
        <v>0.12924358532988214</v>
      </c>
    </row>
    <row r="484" spans="1:17" hidden="1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N484">
        <v>0.28728179352324246</v>
      </c>
      <c r="O484" s="36">
        <v>3675801000</v>
      </c>
      <c r="P484" s="4">
        <f t="shared" si="14"/>
        <v>1806360000</v>
      </c>
      <c r="Q484">
        <f t="shared" si="15"/>
        <v>0.14117585270493266</v>
      </c>
    </row>
    <row r="485" spans="1:17" hidden="1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N485">
        <v>0.28711723988609061</v>
      </c>
      <c r="O485" s="36">
        <v>3957003000</v>
      </c>
      <c r="P485" s="4">
        <f t="shared" si="14"/>
        <v>1371844000</v>
      </c>
      <c r="Q485">
        <f t="shared" si="15"/>
        <v>9.9539996010691467E-2</v>
      </c>
    </row>
    <row r="486" spans="1:17" hidden="1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N486">
        <v>0.7818601519669135</v>
      </c>
      <c r="O486" s="36">
        <v>8129000000</v>
      </c>
      <c r="P486" s="4">
        <f t="shared" si="14"/>
        <v>2606000000</v>
      </c>
      <c r="Q486">
        <f t="shared" si="15"/>
        <v>0.2506492257381937</v>
      </c>
    </row>
    <row r="487" spans="1:17" hidden="1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N487">
        <v>0.88700455470491324</v>
      </c>
      <c r="O487" s="36">
        <v>18306000000</v>
      </c>
      <c r="P487" s="4">
        <f t="shared" si="14"/>
        <v>6697000000</v>
      </c>
      <c r="Q487">
        <f t="shared" si="15"/>
        <v>0.32449849791646479</v>
      </c>
    </row>
    <row r="488" spans="1:17" hidden="1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N488">
        <v>0.83993914035755046</v>
      </c>
      <c r="O488" s="36">
        <v>11041000000</v>
      </c>
      <c r="P488" s="4">
        <f t="shared" si="14"/>
        <v>171000000</v>
      </c>
      <c r="Q488">
        <f t="shared" si="15"/>
        <v>1.300874857360213E-2</v>
      </c>
    </row>
    <row r="489" spans="1:17" hidden="1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N489">
        <v>0.87029597441993933</v>
      </c>
      <c r="O489" s="36">
        <v>10615000000</v>
      </c>
      <c r="P489" s="4">
        <f t="shared" si="14"/>
        <v>2347000000</v>
      </c>
      <c r="Q489">
        <f t="shared" si="15"/>
        <v>0.19242436664753629</v>
      </c>
    </row>
    <row r="490" spans="1:17" hidden="1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N490">
        <v>0.63444824861732951</v>
      </c>
      <c r="O490" s="36">
        <v>2409000000</v>
      </c>
      <c r="P490" s="4">
        <f t="shared" si="14"/>
        <v>148000000</v>
      </c>
      <c r="Q490">
        <f t="shared" si="15"/>
        <v>3.8978140637345275E-2</v>
      </c>
    </row>
    <row r="491" spans="1:17" hidden="1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N491">
        <v>0.6232167832167832</v>
      </c>
      <c r="O491" s="36">
        <v>2228000000</v>
      </c>
      <c r="P491" s="4">
        <f t="shared" si="14"/>
        <v>32000000</v>
      </c>
      <c r="Q491">
        <f t="shared" si="15"/>
        <v>8.951048951048951E-3</v>
      </c>
    </row>
    <row r="492" spans="1:17" hidden="1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N492">
        <v>0.68349944629014403</v>
      </c>
      <c r="O492" s="36">
        <v>3086000000</v>
      </c>
      <c r="P492" s="4">
        <f t="shared" si="14"/>
        <v>948000000</v>
      </c>
      <c r="Q492">
        <f t="shared" si="15"/>
        <v>0.20996677740863787</v>
      </c>
    </row>
    <row r="493" spans="1:17" hidden="1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N493">
        <v>0.69199272065514106</v>
      </c>
      <c r="O493" s="36">
        <v>3042000000</v>
      </c>
      <c r="P493" s="4">
        <f t="shared" si="14"/>
        <v>898000000</v>
      </c>
      <c r="Q493">
        <f t="shared" si="15"/>
        <v>0.20427661510464057</v>
      </c>
    </row>
    <row r="494" spans="1:17" hidden="1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N494">
        <v>0.81930483226353401</v>
      </c>
      <c r="O494" s="36">
        <v>6765000000</v>
      </c>
      <c r="P494" s="4">
        <f t="shared" si="14"/>
        <v>2454000000</v>
      </c>
      <c r="Q494">
        <f t="shared" si="15"/>
        <v>0.29720237374349034</v>
      </c>
    </row>
    <row r="495" spans="1:17" hidden="1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N495">
        <v>0.81080773606370871</v>
      </c>
      <c r="O495" s="36">
        <v>7127000000</v>
      </c>
      <c r="P495" s="4">
        <f t="shared" si="14"/>
        <v>2476000000</v>
      </c>
      <c r="Q495">
        <f t="shared" si="15"/>
        <v>0.28168373151308307</v>
      </c>
    </row>
    <row r="496" spans="1:17" hidden="1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N496">
        <v>0.79387802607076352</v>
      </c>
      <c r="O496" s="36">
        <v>6821000000</v>
      </c>
      <c r="P496" s="4">
        <f t="shared" si="14"/>
        <v>2197000000</v>
      </c>
      <c r="Q496">
        <f t="shared" si="15"/>
        <v>0.25570297951582865</v>
      </c>
    </row>
    <row r="497" spans="1:17" hidden="1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N497">
        <v>0.77647844971600399</v>
      </c>
      <c r="O497" s="36">
        <v>6972000000</v>
      </c>
      <c r="P497" s="4">
        <f t="shared" si="14"/>
        <v>2325000000</v>
      </c>
      <c r="Q497">
        <f t="shared" si="15"/>
        <v>0.25893752088205813</v>
      </c>
    </row>
    <row r="498" spans="1:17" hidden="1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N498">
        <v>0.46063334656676835</v>
      </c>
      <c r="O498" s="36">
        <v>5453300000</v>
      </c>
      <c r="P498" s="4">
        <f t="shared" si="14"/>
        <v>1435000000</v>
      </c>
      <c r="Q498">
        <f t="shared" si="15"/>
        <v>0.12121263314384181</v>
      </c>
    </row>
    <row r="499" spans="1:17" hidden="1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N499">
        <v>0.45967072600238434</v>
      </c>
      <c r="O499" s="36">
        <v>6092200000</v>
      </c>
      <c r="P499" s="4">
        <f t="shared" si="14"/>
        <v>1731900000</v>
      </c>
      <c r="Q499">
        <f t="shared" si="15"/>
        <v>0.13067590203268595</v>
      </c>
    </row>
    <row r="500" spans="1:17" hidden="1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N500">
        <v>0.4622667273554848</v>
      </c>
      <c r="O500" s="36">
        <v>6601400000</v>
      </c>
      <c r="P500" s="4">
        <f t="shared" si="14"/>
        <v>2023800000</v>
      </c>
      <c r="Q500">
        <f t="shared" si="15"/>
        <v>0.14171772697034418</v>
      </c>
    </row>
    <row r="501" spans="1:17" hidden="1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N501">
        <v>0.46670751784778264</v>
      </c>
      <c r="O501" s="36">
        <v>6321600000</v>
      </c>
      <c r="P501" s="4">
        <f t="shared" si="14"/>
        <v>1976100000</v>
      </c>
      <c r="Q501">
        <f t="shared" si="15"/>
        <v>0.14589039578888308</v>
      </c>
    </row>
    <row r="502" spans="1:17" hidden="1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N502">
        <v>0.41792132102962598</v>
      </c>
      <c r="O502" s="36">
        <v>5163000000</v>
      </c>
      <c r="P502" s="4">
        <f t="shared" si="14"/>
        <v>2244000000</v>
      </c>
      <c r="Q502">
        <f t="shared" si="15"/>
        <v>0.18164157357940747</v>
      </c>
    </row>
    <row r="503" spans="1:17" hidden="1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N503">
        <v>0.39569626132053559</v>
      </c>
      <c r="O503" s="36">
        <v>5112000000</v>
      </c>
      <c r="P503" s="4">
        <f t="shared" si="14"/>
        <v>2164000000</v>
      </c>
      <c r="Q503">
        <f t="shared" si="15"/>
        <v>0.16750522486260547</v>
      </c>
    </row>
    <row r="504" spans="1:17" hidden="1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N504">
        <v>0.43762944081567623</v>
      </c>
      <c r="O504" s="36">
        <v>5494000000</v>
      </c>
      <c r="P504" s="4">
        <f t="shared" si="14"/>
        <v>2427000000</v>
      </c>
      <c r="Q504">
        <f t="shared" si="15"/>
        <v>0.19332483670543252</v>
      </c>
    </row>
    <row r="505" spans="1:17" hidden="1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N505">
        <v>0.47354037267080751</v>
      </c>
      <c r="O505" s="36">
        <v>5718000000</v>
      </c>
      <c r="P505" s="4">
        <f t="shared" si="14"/>
        <v>2471000000</v>
      </c>
      <c r="Q505">
        <f t="shared" si="15"/>
        <v>0.2046376811594203</v>
      </c>
    </row>
    <row r="506" spans="1:17" hidden="1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N506">
        <v>0.63362276893391223</v>
      </c>
      <c r="O506" s="36">
        <v>1313500000</v>
      </c>
      <c r="P506" s="4">
        <f t="shared" si="14"/>
        <v>480000000</v>
      </c>
      <c r="Q506">
        <f t="shared" si="15"/>
        <v>0.23154848046309695</v>
      </c>
    </row>
    <row r="507" spans="1:17" hidden="1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N507">
        <v>0.6582750987456053</v>
      </c>
      <c r="O507" s="36">
        <v>1516600000</v>
      </c>
      <c r="P507" s="4">
        <f t="shared" si="14"/>
        <v>611200000</v>
      </c>
      <c r="Q507">
        <f t="shared" si="15"/>
        <v>0.26528929206996832</v>
      </c>
    </row>
    <row r="508" spans="1:17" hidden="1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N508">
        <v>0.65329995074700375</v>
      </c>
      <c r="O508" s="36">
        <v>1591700000</v>
      </c>
      <c r="P508" s="4">
        <f t="shared" si="14"/>
        <v>638200000</v>
      </c>
      <c r="Q508">
        <f t="shared" si="15"/>
        <v>0.26194385158430472</v>
      </c>
    </row>
    <row r="509" spans="1:17" hidden="1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N509">
        <v>0.66684186814837065</v>
      </c>
      <c r="O509" s="36">
        <v>1776200000</v>
      </c>
      <c r="P509" s="4">
        <f t="shared" si="14"/>
        <v>693900000</v>
      </c>
      <c r="Q509">
        <f t="shared" si="15"/>
        <v>0.26051208890223759</v>
      </c>
    </row>
    <row r="510" spans="1:17" hidden="1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N510">
        <v>0.34690608666329459</v>
      </c>
      <c r="O510" s="36">
        <v>4115000000</v>
      </c>
      <c r="P510" s="4">
        <f t="shared" si="14"/>
        <v>2257000000</v>
      </c>
      <c r="Q510">
        <f t="shared" si="15"/>
        <v>0.19027145506659923</v>
      </c>
    </row>
    <row r="511" spans="1:17" hidden="1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N511">
        <v>0.33518798187743426</v>
      </c>
      <c r="O511" s="36">
        <v>4217000000</v>
      </c>
      <c r="P511" s="4">
        <f t="shared" si="14"/>
        <v>2286000000</v>
      </c>
      <c r="Q511">
        <f t="shared" si="15"/>
        <v>0.18170256736348461</v>
      </c>
    </row>
    <row r="512" spans="1:17" hidden="1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N512">
        <v>0.34824424066204429</v>
      </c>
      <c r="O512" s="36">
        <v>4671000000</v>
      </c>
      <c r="P512" s="4">
        <f t="shared" si="14"/>
        <v>2629000000</v>
      </c>
      <c r="Q512">
        <f t="shared" si="15"/>
        <v>0.19600387683590548</v>
      </c>
    </row>
    <row r="513" spans="1:17" hidden="1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N513">
        <v>0.37035751475182233</v>
      </c>
      <c r="O513" s="36">
        <v>4268000000</v>
      </c>
      <c r="P513" s="4">
        <f t="shared" si="14"/>
        <v>2013000000</v>
      </c>
      <c r="Q513">
        <f t="shared" si="15"/>
        <v>0.17467893092676154</v>
      </c>
    </row>
    <row r="514" spans="1:17" hidden="1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N514">
        <v>0.80102536904446209</v>
      </c>
      <c r="O514" s="36">
        <v>8155800000</v>
      </c>
      <c r="P514" s="4">
        <f t="shared" si="14"/>
        <v>1558800000</v>
      </c>
      <c r="Q514">
        <f t="shared" si="15"/>
        <v>0.1530982056041722</v>
      </c>
    </row>
    <row r="515" spans="1:17" hidden="1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N515">
        <v>0.80324192254394289</v>
      </c>
      <c r="O515" s="36">
        <v>8810600000</v>
      </c>
      <c r="P515" s="4">
        <f t="shared" ref="P515:P578" si="16">O515-SUM(G515:I515)</f>
        <v>1824700000</v>
      </c>
      <c r="Q515">
        <f t="shared" ref="Q515:Q578" si="17">P515/E515</f>
        <v>0.16635365764714463</v>
      </c>
    </row>
    <row r="516" spans="1:17" hidden="1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N516">
        <v>0.80514637675781975</v>
      </c>
      <c r="O516" s="36">
        <v>8679800000</v>
      </c>
      <c r="P516" s="4">
        <f t="shared" si="16"/>
        <v>1606300000</v>
      </c>
      <c r="Q516">
        <f t="shared" si="17"/>
        <v>0.1490018923231049</v>
      </c>
    </row>
    <row r="517" spans="1:17" hidden="1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N517">
        <v>0.80633618355042924</v>
      </c>
      <c r="O517" s="36">
        <v>9081200000</v>
      </c>
      <c r="P517" s="4">
        <f t="shared" si="16"/>
        <v>1743400000</v>
      </c>
      <c r="Q517">
        <f t="shared" si="17"/>
        <v>0.15479964128108822</v>
      </c>
    </row>
    <row r="518" spans="1:17" hidden="1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N518">
        <v>0.21747716613181933</v>
      </c>
      <c r="O518" s="36">
        <v>1762000000</v>
      </c>
      <c r="P518" s="4">
        <f t="shared" si="16"/>
        <v>920000000</v>
      </c>
      <c r="Q518">
        <f t="shared" si="17"/>
        <v>0.11355220933102937</v>
      </c>
    </row>
    <row r="519" spans="1:17" hidden="1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N519">
        <v>0.29689839572192511</v>
      </c>
      <c r="O519" s="36">
        <v>2776000000</v>
      </c>
      <c r="P519" s="4">
        <f t="shared" si="16"/>
        <v>1938000000</v>
      </c>
      <c r="Q519">
        <f t="shared" si="17"/>
        <v>0.20727272727272728</v>
      </c>
    </row>
    <row r="520" spans="1:17" hidden="1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N520">
        <v>0.23312690248766665</v>
      </c>
      <c r="O520" s="36">
        <v>2221000000</v>
      </c>
      <c r="P520" s="4">
        <f t="shared" si="16"/>
        <v>1239000000</v>
      </c>
      <c r="Q520">
        <f t="shared" si="17"/>
        <v>0.13005143277002204</v>
      </c>
    </row>
    <row r="521" spans="1:17" hidden="1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N521">
        <v>0.26741293532338306</v>
      </c>
      <c r="O521" s="36">
        <v>2580000000</v>
      </c>
      <c r="P521" s="4">
        <f t="shared" si="16"/>
        <v>1567000000</v>
      </c>
      <c r="Q521">
        <f t="shared" si="17"/>
        <v>0.16241708126036483</v>
      </c>
    </row>
    <row r="522" spans="1:17" hidden="1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N522">
        <v>0.40342129798532567</v>
      </c>
      <c r="O522" s="36">
        <v>9952000000</v>
      </c>
      <c r="P522" s="4">
        <f t="shared" si="16"/>
        <v>3942000000</v>
      </c>
      <c r="Q522">
        <f t="shared" si="17"/>
        <v>0.15979569500182414</v>
      </c>
    </row>
    <row r="523" spans="1:17" hidden="1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N523">
        <v>0.43771499464275643</v>
      </c>
      <c r="O523" s="36">
        <v>7762000000</v>
      </c>
      <c r="P523" s="4">
        <f t="shared" si="16"/>
        <v>3387000000</v>
      </c>
      <c r="Q523">
        <f t="shared" si="17"/>
        <v>0.19099983082388766</v>
      </c>
    </row>
    <row r="524" spans="1:17" hidden="1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N524">
        <v>0.43128807926641644</v>
      </c>
      <c r="O524" s="36">
        <v>7008000000</v>
      </c>
      <c r="P524" s="4">
        <f t="shared" si="16"/>
        <v>2943000000</v>
      </c>
      <c r="Q524">
        <f t="shared" si="17"/>
        <v>0.18111883808234353</v>
      </c>
    </row>
    <row r="525" spans="1:17" hidden="1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N525">
        <v>0.43120782261396506</v>
      </c>
      <c r="O525" s="36">
        <v>6262000000</v>
      </c>
      <c r="P525" s="4">
        <f t="shared" si="16"/>
        <v>2504000000</v>
      </c>
      <c r="Q525">
        <f t="shared" si="17"/>
        <v>0.17242804021484645</v>
      </c>
    </row>
    <row r="526" spans="1:17" hidden="1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N526">
        <v>0.85453385691379924</v>
      </c>
      <c r="O526" s="36">
        <v>9983208000</v>
      </c>
      <c r="P526" s="4">
        <f t="shared" si="16"/>
        <v>2951071000</v>
      </c>
      <c r="Q526">
        <f t="shared" si="17"/>
        <v>0.25260317962487233</v>
      </c>
    </row>
    <row r="527" spans="1:17" hidden="1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N527">
        <v>0.85732890420303054</v>
      </c>
      <c r="O527" s="36">
        <v>12420225000</v>
      </c>
      <c r="P527" s="4">
        <f t="shared" si="16"/>
        <v>4198153000</v>
      </c>
      <c r="Q527">
        <f t="shared" si="17"/>
        <v>0.28978524230975411</v>
      </c>
    </row>
    <row r="528" spans="1:17" hidden="1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N528">
        <v>0.85947650557183841</v>
      </c>
      <c r="O528" s="36">
        <v>15500951000</v>
      </c>
      <c r="P528" s="4">
        <f t="shared" si="16"/>
        <v>6218276000</v>
      </c>
      <c r="Q528">
        <f t="shared" si="17"/>
        <v>0.34478285410754661</v>
      </c>
    </row>
    <row r="529" spans="1:17" hidden="1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N529">
        <v>0.75132458982249128</v>
      </c>
      <c r="O529" s="36">
        <v>6579671000</v>
      </c>
      <c r="P529" s="4">
        <f t="shared" si="16"/>
        <v>91707000</v>
      </c>
      <c r="Q529">
        <f t="shared" si="17"/>
        <v>1.0471910245793628E-2</v>
      </c>
    </row>
    <row r="530" spans="1:17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N530">
        <v>0.49950778223311099</v>
      </c>
      <c r="O530" s="36">
        <v>942759000</v>
      </c>
      <c r="P530" s="4">
        <f t="shared" si="16"/>
        <v>411579000</v>
      </c>
      <c r="Q530">
        <f t="shared" si="17"/>
        <v>0.21806942548808506</v>
      </c>
    </row>
    <row r="531" spans="1:17" hidden="1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N531">
        <v>0.505564933671379</v>
      </c>
      <c r="O531" s="36">
        <v>1088363000</v>
      </c>
      <c r="P531" s="4">
        <f t="shared" si="16"/>
        <v>466950000</v>
      </c>
      <c r="Q531">
        <f t="shared" si="17"/>
        <v>0.2169069931427754</v>
      </c>
    </row>
    <row r="532" spans="1:17" hidden="1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N532">
        <v>0.50982209498742925</v>
      </c>
      <c r="O532" s="36">
        <v>1245891000</v>
      </c>
      <c r="P532" s="4">
        <f t="shared" si="16"/>
        <v>511772000</v>
      </c>
      <c r="Q532">
        <f t="shared" si="17"/>
        <v>0.20941853917871359</v>
      </c>
    </row>
    <row r="533" spans="1:17" hidden="1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N533">
        <v>0.52620358953683355</v>
      </c>
      <c r="O533" s="36">
        <v>1434361000</v>
      </c>
      <c r="P533" s="4">
        <f t="shared" si="16"/>
        <v>609065000</v>
      </c>
      <c r="Q533">
        <f t="shared" si="17"/>
        <v>0.22343900124254046</v>
      </c>
    </row>
    <row r="534" spans="1:17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N534">
        <v>0.64205648977798024</v>
      </c>
      <c r="O534" s="36">
        <v>1121995000</v>
      </c>
      <c r="P534" s="4">
        <f t="shared" si="16"/>
        <v>514093000</v>
      </c>
      <c r="Q534">
        <f t="shared" si="17"/>
        <v>0.29418736001446638</v>
      </c>
    </row>
    <row r="535" spans="1:17" hidden="1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N535">
        <v>0.65061469144809525</v>
      </c>
      <c r="O535" s="36">
        <v>1553474000</v>
      </c>
      <c r="P535" s="4">
        <f t="shared" si="16"/>
        <v>512322000</v>
      </c>
      <c r="Q535">
        <f t="shared" si="17"/>
        <v>0.21456697695106006</v>
      </c>
    </row>
    <row r="536" spans="1:17" hidden="1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N536">
        <v>0.66208445326280008</v>
      </c>
      <c r="O536" s="36">
        <v>1731184000</v>
      </c>
      <c r="P536" s="4">
        <f t="shared" si="16"/>
        <v>921375000</v>
      </c>
      <c r="Q536">
        <f t="shared" si="17"/>
        <v>0.35237621369248584</v>
      </c>
    </row>
    <row r="537" spans="1:17" hidden="1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N537">
        <v>0.67024424719440867</v>
      </c>
      <c r="O537" s="36">
        <v>1839797000</v>
      </c>
      <c r="P537" s="4">
        <f t="shared" si="16"/>
        <v>1008820000</v>
      </c>
      <c r="Q537">
        <f t="shared" si="17"/>
        <v>0.36751652571162108</v>
      </c>
    </row>
    <row r="538" spans="1:17" hidden="1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N538">
        <v>0.8092914230328796</v>
      </c>
      <c r="O538" s="36">
        <v>1504616000</v>
      </c>
      <c r="P538" s="4">
        <f t="shared" si="16"/>
        <v>650635000</v>
      </c>
      <c r="Q538">
        <f t="shared" si="17"/>
        <v>0.34995861071861367</v>
      </c>
    </row>
    <row r="539" spans="1:17" hidden="1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N539">
        <v>0.81414101327546251</v>
      </c>
      <c r="O539" s="36">
        <v>1944794000</v>
      </c>
      <c r="P539" s="4">
        <f t="shared" si="16"/>
        <v>1027362000</v>
      </c>
      <c r="Q539">
        <f t="shared" si="17"/>
        <v>0.43008027569023027</v>
      </c>
    </row>
    <row r="540" spans="1:17" hidden="1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N540">
        <v>0.73232190378710338</v>
      </c>
      <c r="O540" s="36">
        <v>1430957000</v>
      </c>
      <c r="P540" s="4">
        <f t="shared" si="16"/>
        <v>361816000</v>
      </c>
      <c r="Q540">
        <f t="shared" si="17"/>
        <v>0.18516683725690891</v>
      </c>
    </row>
    <row r="541" spans="1:17" hidden="1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N541">
        <v>0.66946852459351791</v>
      </c>
      <c r="O541" s="36">
        <v>1243430000</v>
      </c>
      <c r="P541" s="4">
        <f t="shared" si="16"/>
        <v>42763000</v>
      </c>
      <c r="Q541">
        <f t="shared" si="17"/>
        <v>2.3023799101833321E-2</v>
      </c>
    </row>
    <row r="542" spans="1:17" hidden="1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N542">
        <v>0.41543536623095434</v>
      </c>
      <c r="O542" s="36">
        <v>2606353000</v>
      </c>
      <c r="P542" s="4">
        <f t="shared" si="16"/>
        <v>1118206000</v>
      </c>
      <c r="Q542">
        <f t="shared" si="17"/>
        <v>0.17823461332047136</v>
      </c>
    </row>
    <row r="543" spans="1:17" hidden="1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N543">
        <v>0.4524272982921721</v>
      </c>
      <c r="O543" s="36">
        <v>3303264000</v>
      </c>
      <c r="P543" s="4">
        <f t="shared" si="16"/>
        <v>1529435000</v>
      </c>
      <c r="Q543">
        <f t="shared" si="17"/>
        <v>0.20947709446277626</v>
      </c>
    </row>
    <row r="544" spans="1:17" hidden="1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N544">
        <v>0.42531364572009611</v>
      </c>
      <c r="O544" s="36">
        <v>3292717000</v>
      </c>
      <c r="P544" s="4">
        <f t="shared" si="16"/>
        <v>1632849000</v>
      </c>
      <c r="Q544">
        <f t="shared" si="17"/>
        <v>0.2109118278614327</v>
      </c>
    </row>
    <row r="545" spans="1:17" hidden="1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N545">
        <v>0.4448409751714274</v>
      </c>
      <c r="O545" s="36">
        <v>3538633000</v>
      </c>
      <c r="P545" s="4">
        <f t="shared" si="16"/>
        <v>1764164000</v>
      </c>
      <c r="Q545">
        <f t="shared" si="17"/>
        <v>0.22177276765415516</v>
      </c>
    </row>
    <row r="546" spans="1:17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N546">
        <v>0.6782845279761115</v>
      </c>
      <c r="O546" s="36">
        <v>362986000</v>
      </c>
      <c r="P546" s="4">
        <f t="shared" si="16"/>
        <v>169240000</v>
      </c>
      <c r="Q546">
        <f t="shared" si="17"/>
        <v>0.31624600815094001</v>
      </c>
    </row>
    <row r="547" spans="1:17" hidden="1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N547">
        <v>0.67681095334021191</v>
      </c>
      <c r="O547" s="36">
        <v>413254000</v>
      </c>
      <c r="P547" s="4">
        <f t="shared" si="16"/>
        <v>194150000</v>
      </c>
      <c r="Q547">
        <f t="shared" si="17"/>
        <v>0.31797114266529097</v>
      </c>
    </row>
    <row r="548" spans="1:17" hidden="1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N548">
        <v>0.67809891053805704</v>
      </c>
      <c r="O548" s="36">
        <v>658392000</v>
      </c>
      <c r="P548" s="4">
        <f t="shared" si="16"/>
        <v>256922000</v>
      </c>
      <c r="Q548">
        <f t="shared" si="17"/>
        <v>0.2646121585518334</v>
      </c>
    </row>
    <row r="549" spans="1:17" hidden="1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N549">
        <v>0.69565818016806669</v>
      </c>
      <c r="O549" s="36">
        <v>830899000</v>
      </c>
      <c r="P549" s="4">
        <f t="shared" si="16"/>
        <v>337386000</v>
      </c>
      <c r="Q549">
        <f t="shared" si="17"/>
        <v>0.28247155282914449</v>
      </c>
    </row>
    <row r="550" spans="1:17" hidden="1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N550" t="e">
        <v>#VALUE!</v>
      </c>
      <c r="O550" s="36" t="e">
        <v>#VALUE!</v>
      </c>
      <c r="P550" s="4" t="e">
        <f t="shared" si="16"/>
        <v>#VALUE!</v>
      </c>
      <c r="Q550" t="e">
        <f t="shared" si="17"/>
        <v>#VALUE!</v>
      </c>
    </row>
    <row r="551" spans="1:17" hidden="1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N551" t="e">
        <v>#VALUE!</v>
      </c>
      <c r="O551" s="36" t="e">
        <v>#VALUE!</v>
      </c>
      <c r="P551" s="4" t="e">
        <f t="shared" si="16"/>
        <v>#VALUE!</v>
      </c>
      <c r="Q551" t="e">
        <f t="shared" si="17"/>
        <v>#VALUE!</v>
      </c>
    </row>
    <row r="552" spans="1:17" hidden="1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N552" t="e">
        <v>#VALUE!</v>
      </c>
      <c r="O552" s="36" t="e">
        <v>#VALUE!</v>
      </c>
      <c r="P552" s="4" t="e">
        <f t="shared" si="16"/>
        <v>#VALUE!</v>
      </c>
      <c r="Q552" t="e">
        <f t="shared" si="17"/>
        <v>#VALUE!</v>
      </c>
    </row>
    <row r="553" spans="1:17" hidden="1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N553" t="e">
        <v>#VALUE!</v>
      </c>
      <c r="O553" s="36" t="e">
        <v>#VALUE!</v>
      </c>
      <c r="P553" s="4" t="e">
        <f t="shared" si="16"/>
        <v>#VALUE!</v>
      </c>
      <c r="Q553" t="e">
        <f t="shared" si="17"/>
        <v>#VALUE!</v>
      </c>
    </row>
    <row r="554" spans="1:17" hidden="1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N554">
        <v>0.2981423579179695</v>
      </c>
      <c r="O554" s="36">
        <v>4863000000</v>
      </c>
      <c r="P554" s="4">
        <f t="shared" si="16"/>
        <v>1530000000</v>
      </c>
      <c r="Q554">
        <f t="shared" si="17"/>
        <v>9.3801728894610997E-2</v>
      </c>
    </row>
    <row r="555" spans="1:17" hidden="1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N555">
        <v>0.3028667331942303</v>
      </c>
      <c r="O555" s="36">
        <v>6677000000</v>
      </c>
      <c r="P555" s="4">
        <f t="shared" si="16"/>
        <v>2147000000</v>
      </c>
      <c r="Q555">
        <f t="shared" si="17"/>
        <v>9.7387281139435719E-2</v>
      </c>
    </row>
    <row r="556" spans="1:17" hidden="1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N556">
        <v>0.30622561191912023</v>
      </c>
      <c r="O556" s="36">
        <v>6906000000</v>
      </c>
      <c r="P556" s="4">
        <f t="shared" si="16"/>
        <v>2449000000</v>
      </c>
      <c r="Q556">
        <f t="shared" si="17"/>
        <v>0.10859347286271727</v>
      </c>
    </row>
    <row r="557" spans="1:17" hidden="1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N557">
        <v>0.31469671541596744</v>
      </c>
      <c r="O557" s="36">
        <v>6563000000</v>
      </c>
      <c r="P557" s="4">
        <f t="shared" si="16"/>
        <v>2342000000</v>
      </c>
      <c r="Q557">
        <f t="shared" si="17"/>
        <v>0.11229920882282426</v>
      </c>
    </row>
    <row r="558" spans="1:17" hidden="1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N558">
        <v>0.36094190308577523</v>
      </c>
      <c r="O558" s="36">
        <v>3718452000</v>
      </c>
      <c r="P558" s="4">
        <f t="shared" si="16"/>
        <v>1656705000</v>
      </c>
      <c r="Q558">
        <f t="shared" si="17"/>
        <v>0.16081268644901675</v>
      </c>
    </row>
    <row r="559" spans="1:17" hidden="1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N559">
        <v>0.33377927225892634</v>
      </c>
      <c r="O559" s="36">
        <v>3802062000</v>
      </c>
      <c r="P559" s="4">
        <f t="shared" si="16"/>
        <v>1652967000</v>
      </c>
      <c r="Q559">
        <f t="shared" si="17"/>
        <v>0.14511234228374514</v>
      </c>
    </row>
    <row r="560" spans="1:17" hidden="1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N560">
        <v>0.34964078604418547</v>
      </c>
      <c r="O560" s="36">
        <v>4368734000</v>
      </c>
      <c r="P560" s="4">
        <f t="shared" si="16"/>
        <v>2186641000</v>
      </c>
      <c r="Q560">
        <f t="shared" si="17"/>
        <v>0.17500238696987361</v>
      </c>
    </row>
    <row r="561" spans="1:17" hidden="1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N561">
        <v>0.35298266319391458</v>
      </c>
      <c r="O561" s="36">
        <v>4063978000</v>
      </c>
      <c r="P561" s="4">
        <f t="shared" si="16"/>
        <v>1651704000</v>
      </c>
      <c r="Q561">
        <f t="shared" si="17"/>
        <v>0.14346113013604933</v>
      </c>
    </row>
    <row r="562" spans="1:17" hidden="1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N562">
        <v>0.74152453148031161</v>
      </c>
      <c r="O562" s="36">
        <v>1408600000</v>
      </c>
      <c r="P562" s="4">
        <f t="shared" si="16"/>
        <v>419900000</v>
      </c>
      <c r="Q562">
        <f t="shared" si="17"/>
        <v>0.22104653611286587</v>
      </c>
    </row>
    <row r="563" spans="1:17" hidden="1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N563">
        <v>0.74744561231972617</v>
      </c>
      <c r="O563" s="36">
        <v>1528900000</v>
      </c>
      <c r="P563" s="4">
        <f t="shared" si="16"/>
        <v>456200000</v>
      </c>
      <c r="Q563">
        <f t="shared" si="17"/>
        <v>0.2230261549743339</v>
      </c>
    </row>
    <row r="564" spans="1:17" hidden="1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N564">
        <v>0.73068147574152997</v>
      </c>
      <c r="O564" s="36">
        <v>1697300000</v>
      </c>
      <c r="P564" s="4">
        <f t="shared" si="16"/>
        <v>422100000</v>
      </c>
      <c r="Q564">
        <f t="shared" si="17"/>
        <v>0.18171251452925222</v>
      </c>
    </row>
    <row r="565" spans="1:17" hidden="1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N565">
        <v>0.75249629065244417</v>
      </c>
      <c r="O565" s="36">
        <v>1876500000</v>
      </c>
      <c r="P565" s="4">
        <f t="shared" si="16"/>
        <v>642700000</v>
      </c>
      <c r="Q565">
        <f t="shared" si="17"/>
        <v>0.25772947828527892</v>
      </c>
    </row>
    <row r="566" spans="1:17" hidden="1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N566">
        <v>0.27700096432015431</v>
      </c>
      <c r="O566" s="36">
        <v>6894000000</v>
      </c>
      <c r="P566" s="4">
        <f t="shared" si="16"/>
        <v>3646000000</v>
      </c>
      <c r="Q566">
        <f t="shared" si="17"/>
        <v>0.14649630343940856</v>
      </c>
    </row>
    <row r="567" spans="1:17" hidden="1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N567">
        <v>0.21356957964198475</v>
      </c>
      <c r="O567" s="36">
        <v>5858000000</v>
      </c>
      <c r="P567" s="4">
        <f t="shared" si="16"/>
        <v>2390000000</v>
      </c>
      <c r="Q567">
        <f t="shared" si="17"/>
        <v>8.7134055197054208E-2</v>
      </c>
    </row>
    <row r="568" spans="1:17" hidden="1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N568">
        <v>0.27306686589465823</v>
      </c>
      <c r="O568" s="36">
        <v>8041000000</v>
      </c>
      <c r="P568" s="4">
        <f t="shared" si="16"/>
        <v>4391000000</v>
      </c>
      <c r="Q568">
        <f t="shared" si="17"/>
        <v>0.14911535979896084</v>
      </c>
    </row>
    <row r="569" spans="1:17" hidden="1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N569">
        <v>0.27653061224489794</v>
      </c>
      <c r="O569" s="36">
        <v>8672000000</v>
      </c>
      <c r="P569" s="4">
        <f t="shared" si="16"/>
        <v>3160000000</v>
      </c>
      <c r="Q569">
        <f t="shared" si="17"/>
        <v>0.10076530612244898</v>
      </c>
    </row>
    <row r="570" spans="1:17" hidden="1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N570">
        <v>0.30629241440769395</v>
      </c>
      <c r="O570" s="36">
        <v>1835370000</v>
      </c>
      <c r="P570" s="4">
        <f t="shared" si="16"/>
        <v>530798000</v>
      </c>
      <c r="Q570">
        <f t="shared" si="17"/>
        <v>8.8581267527950855E-2</v>
      </c>
    </row>
    <row r="571" spans="1:17" hidden="1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N571">
        <v>0.309666680207761</v>
      </c>
      <c r="O571" s="36">
        <v>1882853000</v>
      </c>
      <c r="P571" s="4">
        <f t="shared" si="16"/>
        <v>552073000</v>
      </c>
      <c r="Q571">
        <f t="shared" si="17"/>
        <v>9.0797642270713227E-2</v>
      </c>
    </row>
    <row r="572" spans="1:17" hidden="1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N572">
        <v>0.3018295827042764</v>
      </c>
      <c r="O572" s="36">
        <v>1981427000</v>
      </c>
      <c r="P572" s="4">
        <f t="shared" si="16"/>
        <v>594648000</v>
      </c>
      <c r="Q572">
        <f t="shared" si="17"/>
        <v>9.058237204597118E-2</v>
      </c>
    </row>
    <row r="573" spans="1:17" hidden="1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N573">
        <v>0.33064813034788698</v>
      </c>
      <c r="O573" s="36">
        <v>2187777000</v>
      </c>
      <c r="P573" s="4">
        <f t="shared" si="16"/>
        <v>721484000</v>
      </c>
      <c r="Q573">
        <f t="shared" si="17"/>
        <v>0.10904097432047</v>
      </c>
    </row>
    <row r="574" spans="1:17" hidden="1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N574">
        <v>0.78244023223220538</v>
      </c>
      <c r="O574" s="36">
        <v>3733225000</v>
      </c>
      <c r="P574" s="4">
        <f t="shared" si="16"/>
        <v>510451000</v>
      </c>
      <c r="Q574">
        <f t="shared" si="17"/>
        <v>0.10698455061861031</v>
      </c>
    </row>
    <row r="575" spans="1:17" hidden="1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N575">
        <v>0.79542221416382619</v>
      </c>
      <c r="O575" s="36">
        <v>4584404000</v>
      </c>
      <c r="P575" s="4">
        <f t="shared" si="16"/>
        <v>587775000</v>
      </c>
      <c r="Q575">
        <f t="shared" si="17"/>
        <v>0.10198256783872951</v>
      </c>
    </row>
    <row r="576" spans="1:17" hidden="1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N576">
        <v>0.80373249652257228</v>
      </c>
      <c r="O576" s="36">
        <v>5362758000</v>
      </c>
      <c r="P576" s="4">
        <f t="shared" si="16"/>
        <v>421057000</v>
      </c>
      <c r="Q576">
        <f t="shared" si="17"/>
        <v>6.3105065301903365E-2</v>
      </c>
    </row>
    <row r="577" spans="1:17" hidden="1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N577">
        <v>0.81801033194719963</v>
      </c>
      <c r="O577" s="36">
        <v>7176866000</v>
      </c>
      <c r="P577" s="4">
        <f t="shared" si="16"/>
        <v>578997000</v>
      </c>
      <c r="Q577">
        <f t="shared" si="17"/>
        <v>6.5993363700316082E-2</v>
      </c>
    </row>
    <row r="578" spans="1:17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N578">
        <v>0.72147260842802563</v>
      </c>
      <c r="O578" s="36">
        <v>295368000</v>
      </c>
      <c r="P578" s="4">
        <f t="shared" si="16"/>
        <v>162592000</v>
      </c>
      <c r="Q578">
        <f t="shared" si="17"/>
        <v>0.39715092477698855</v>
      </c>
    </row>
    <row r="579" spans="1:17" hidden="1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N579">
        <v>0.7310631889714625</v>
      </c>
      <c r="O579" s="36">
        <v>380601000</v>
      </c>
      <c r="P579" s="4">
        <f t="shared" ref="P579:P642" si="18">O579-SUM(G579:I579)</f>
        <v>222101000</v>
      </c>
      <c r="Q579">
        <f t="shared" ref="Q579:Q642" si="19">P579/E579</f>
        <v>0.42661439495364117</v>
      </c>
    </row>
    <row r="580" spans="1:17" hidden="1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N580">
        <v>0.73357850901252397</v>
      </c>
      <c r="O580" s="36">
        <v>474739000</v>
      </c>
      <c r="P580" s="4">
        <f t="shared" si="18"/>
        <v>288294000</v>
      </c>
      <c r="Q580">
        <f t="shared" si="19"/>
        <v>0.44547905833996493</v>
      </c>
    </row>
    <row r="581" spans="1:17" hidden="1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N581">
        <v>0.73926521533485878</v>
      </c>
      <c r="O581" s="36">
        <v>578305000</v>
      </c>
      <c r="P581" s="4">
        <f t="shared" si="18"/>
        <v>364057000</v>
      </c>
      <c r="Q581">
        <f t="shared" si="19"/>
        <v>0.46538535288327559</v>
      </c>
    </row>
    <row r="582" spans="1:17" hidden="1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N582">
        <v>0.16245226896819287</v>
      </c>
      <c r="O582" s="36">
        <v>23867000000</v>
      </c>
      <c r="P582" s="4">
        <f t="shared" si="18"/>
        <v>13017000000</v>
      </c>
      <c r="Q582">
        <f t="shared" si="19"/>
        <v>8.8601046849581741E-2</v>
      </c>
    </row>
    <row r="583" spans="1:17" hidden="1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N583">
        <v>8.4496484518694848E-2</v>
      </c>
      <c r="O583" s="36">
        <v>12174000000</v>
      </c>
      <c r="P583" s="4">
        <f t="shared" si="18"/>
        <v>332000000</v>
      </c>
      <c r="Q583">
        <f t="shared" si="19"/>
        <v>2.3043233826356741E-3</v>
      </c>
    </row>
    <row r="584" spans="1:17" hidden="1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N584">
        <v>0.1213509140266652</v>
      </c>
      <c r="O584" s="36">
        <v>18149000000</v>
      </c>
      <c r="P584" s="4">
        <f t="shared" si="18"/>
        <v>7647000000</v>
      </c>
      <c r="Q584">
        <f t="shared" si="19"/>
        <v>5.113066502627743E-2</v>
      </c>
    </row>
    <row r="585" spans="1:17" hidden="1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N585">
        <v>0.10745718050065878</v>
      </c>
      <c r="O585" s="36">
        <v>16312000000</v>
      </c>
      <c r="P585" s="4">
        <f t="shared" si="18"/>
        <v>4116000000</v>
      </c>
      <c r="Q585">
        <f t="shared" si="19"/>
        <v>2.7114624505928855E-2</v>
      </c>
    </row>
    <row r="586" spans="1:17" hidden="1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N586">
        <v>0.51695436044431542</v>
      </c>
      <c r="O586" s="36">
        <v>1719445000</v>
      </c>
      <c r="P586" s="4">
        <f t="shared" si="18"/>
        <v>712014000</v>
      </c>
      <c r="Q586">
        <f t="shared" si="19"/>
        <v>0.21406834298125196</v>
      </c>
    </row>
    <row r="587" spans="1:17" hidden="1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N587">
        <v>0.50820903777601067</v>
      </c>
      <c r="O587" s="36">
        <v>1897402000</v>
      </c>
      <c r="P587" s="4">
        <f t="shared" si="18"/>
        <v>786626000</v>
      </c>
      <c r="Q587">
        <f t="shared" si="19"/>
        <v>0.21069359184273659</v>
      </c>
    </row>
    <row r="588" spans="1:17" hidden="1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N588">
        <v>0.50370633417304456</v>
      </c>
      <c r="O588" s="36">
        <v>1948934000</v>
      </c>
      <c r="P588" s="4">
        <f t="shared" si="18"/>
        <v>827344000</v>
      </c>
      <c r="Q588">
        <f t="shared" si="19"/>
        <v>0.21382889997304344</v>
      </c>
    </row>
    <row r="589" spans="1:17" hidden="1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N589">
        <v>0.49590084491912745</v>
      </c>
      <c r="O589" s="36">
        <v>1964777000</v>
      </c>
      <c r="P589" s="4">
        <f t="shared" si="18"/>
        <v>795307000</v>
      </c>
      <c r="Q589">
        <f t="shared" si="19"/>
        <v>0.20073189642900771</v>
      </c>
    </row>
    <row r="590" spans="1:17" hidden="1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N590">
        <v>0.76181402439024393</v>
      </c>
      <c r="O590" s="36">
        <v>5997000000</v>
      </c>
      <c r="P590" s="4">
        <f t="shared" si="18"/>
        <v>2804000000</v>
      </c>
      <c r="Q590">
        <f t="shared" si="19"/>
        <v>0.35619918699186992</v>
      </c>
    </row>
    <row r="591" spans="1:17" hidden="1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N591">
        <v>0.82729022942403341</v>
      </c>
      <c r="O591" s="36">
        <v>10313000000</v>
      </c>
      <c r="P591" s="4">
        <f t="shared" si="18"/>
        <v>4994000000</v>
      </c>
      <c r="Q591">
        <f t="shared" si="19"/>
        <v>0.40060965827049577</v>
      </c>
    </row>
    <row r="592" spans="1:17" hidden="1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N592">
        <v>0.84008255243194996</v>
      </c>
      <c r="O592" s="36">
        <v>15061000000</v>
      </c>
      <c r="P592" s="4">
        <f t="shared" si="18"/>
        <v>6225000000</v>
      </c>
      <c r="Q592">
        <f t="shared" si="19"/>
        <v>0.34722222222222221</v>
      </c>
    </row>
    <row r="593" spans="1:17" hidden="1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N593">
        <v>0.86290614371517482</v>
      </c>
      <c r="O593" s="36">
        <v>23849000000</v>
      </c>
      <c r="P593" s="4">
        <f t="shared" si="18"/>
        <v>12427000000</v>
      </c>
      <c r="Q593">
        <f t="shared" si="19"/>
        <v>0.44963456111151312</v>
      </c>
    </row>
    <row r="594" spans="1:17" hidden="1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N594">
        <v>0.33227000127599848</v>
      </c>
      <c r="O594" s="36">
        <v>1041600000</v>
      </c>
      <c r="P594" s="4">
        <f t="shared" si="18"/>
        <v>161100000</v>
      </c>
      <c r="Q594">
        <f t="shared" si="19"/>
        <v>5.1390838330994004E-2</v>
      </c>
    </row>
    <row r="595" spans="1:17" hidden="1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N595">
        <v>0.34968679123015445</v>
      </c>
      <c r="O595" s="36">
        <v>1295100000</v>
      </c>
      <c r="P595" s="4">
        <f t="shared" si="18"/>
        <v>347000000</v>
      </c>
      <c r="Q595">
        <f t="shared" si="19"/>
        <v>9.3692623393455021E-2</v>
      </c>
    </row>
    <row r="596" spans="1:17" hidden="1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N596">
        <v>0.34056707195535185</v>
      </c>
      <c r="O596" s="36">
        <v>1366900000</v>
      </c>
      <c r="P596" s="4">
        <f t="shared" si="18"/>
        <v>410500000</v>
      </c>
      <c r="Q596">
        <f t="shared" si="19"/>
        <v>0.10227725732509468</v>
      </c>
    </row>
    <row r="597" spans="1:17" hidden="1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N597">
        <v>0.34543826702188063</v>
      </c>
      <c r="O597" s="36">
        <v>1581900000</v>
      </c>
      <c r="P597" s="4">
        <f t="shared" si="18"/>
        <v>512700000</v>
      </c>
      <c r="Q597">
        <f t="shared" si="19"/>
        <v>0.11195789841463948</v>
      </c>
    </row>
    <row r="598" spans="1:17" hidden="1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N598">
        <v>0.35807884508606325</v>
      </c>
      <c r="O598" s="36">
        <v>6449000000</v>
      </c>
      <c r="P598" s="4">
        <f t="shared" si="18"/>
        <v>5733000000</v>
      </c>
      <c r="Q598">
        <f t="shared" si="19"/>
        <v>0.3183231538034425</v>
      </c>
    </row>
    <row r="599" spans="1:17" hidden="1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N599">
        <v>0.30036805124038046</v>
      </c>
      <c r="O599" s="36">
        <v>6284000000</v>
      </c>
      <c r="P599" s="4">
        <f t="shared" si="18"/>
        <v>5417000000</v>
      </c>
      <c r="Q599">
        <f t="shared" si="19"/>
        <v>0.25892643755078631</v>
      </c>
    </row>
    <row r="600" spans="1:17" hidden="1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N600">
        <v>9.0213639332027196E-2</v>
      </c>
      <c r="O600" s="36">
        <v>1934000000</v>
      </c>
      <c r="P600" s="4">
        <f t="shared" si="18"/>
        <v>1216000000</v>
      </c>
      <c r="Q600">
        <f t="shared" si="19"/>
        <v>5.6721709114656217E-2</v>
      </c>
    </row>
    <row r="601" spans="1:17" hidden="1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N601">
        <v>-0.79656106317314346</v>
      </c>
      <c r="O601" s="36">
        <v>-12647000000</v>
      </c>
      <c r="P601" s="4">
        <f t="shared" si="18"/>
        <v>-13343000000</v>
      </c>
      <c r="Q601">
        <f t="shared" si="19"/>
        <v>-0.8403980600869182</v>
      </c>
    </row>
    <row r="602" spans="1:17" hidden="1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N602">
        <v>0.62860433084200773</v>
      </c>
      <c r="O602" s="36">
        <v>27839000000</v>
      </c>
      <c r="P602" s="4">
        <f t="shared" si="18"/>
        <v>5094000000</v>
      </c>
      <c r="Q602">
        <f t="shared" si="19"/>
        <v>0.11502246708966514</v>
      </c>
    </row>
    <row r="603" spans="1:17" hidden="1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N603">
        <v>0.62578181578774106</v>
      </c>
      <c r="O603" s="36">
        <v>28515000000</v>
      </c>
      <c r="P603" s="4">
        <f t="shared" si="18"/>
        <v>3815000000</v>
      </c>
      <c r="Q603">
        <f t="shared" si="19"/>
        <v>8.3722869620558735E-2</v>
      </c>
    </row>
    <row r="604" spans="1:17" hidden="1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N604">
        <v>0.6420879607190273</v>
      </c>
      <c r="O604" s="36">
        <v>30469000000</v>
      </c>
      <c r="P604" s="4">
        <f t="shared" si="18"/>
        <v>2143000000</v>
      </c>
      <c r="Q604">
        <f t="shared" si="19"/>
        <v>4.5160474574842478E-2</v>
      </c>
    </row>
    <row r="605" spans="1:17" hidden="1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N605">
        <v>0.6559714087163705</v>
      </c>
      <c r="O605" s="36">
        <v>33038000000</v>
      </c>
      <c r="P605" s="4">
        <f t="shared" si="18"/>
        <v>3077000000</v>
      </c>
      <c r="Q605">
        <f t="shared" si="19"/>
        <v>6.1094013699990075E-2</v>
      </c>
    </row>
    <row r="606" spans="1:17" hidden="1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N606">
        <v>0.55968534906587997</v>
      </c>
      <c r="O606" s="36">
        <v>8538000000</v>
      </c>
      <c r="P606" s="4">
        <f t="shared" si="18"/>
        <v>2134000000</v>
      </c>
      <c r="Q606">
        <f t="shared" si="19"/>
        <v>0.13988856112749917</v>
      </c>
    </row>
    <row r="607" spans="1:17" hidden="1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N607">
        <v>0.56627719580983071</v>
      </c>
      <c r="O607" s="36">
        <v>8433000000</v>
      </c>
      <c r="P607" s="4">
        <f t="shared" si="18"/>
        <v>2377000000</v>
      </c>
      <c r="Q607">
        <f t="shared" si="19"/>
        <v>0.15961590115498253</v>
      </c>
    </row>
    <row r="608" spans="1:17" hidden="1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N608">
        <v>0.53511861253239412</v>
      </c>
      <c r="O608" s="36">
        <v>8053000000</v>
      </c>
      <c r="P608" s="4">
        <f t="shared" si="18"/>
        <v>1062000000</v>
      </c>
      <c r="Q608">
        <f t="shared" si="19"/>
        <v>7.0569473054688026E-2</v>
      </c>
    </row>
    <row r="609" spans="1:17" hidden="1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N609">
        <v>0.58917875682150944</v>
      </c>
      <c r="O609" s="36">
        <v>8853000000</v>
      </c>
      <c r="P609" s="4">
        <f t="shared" si="18"/>
        <v>2334000000</v>
      </c>
      <c r="Q609">
        <f t="shared" si="19"/>
        <v>0.15533076001597232</v>
      </c>
    </row>
    <row r="610" spans="1:17" hidden="1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N610">
        <v>0.82917396311653035</v>
      </c>
      <c r="O610" s="36">
        <v>1228267000</v>
      </c>
      <c r="P610" s="4">
        <f t="shared" si="18"/>
        <v>430818000</v>
      </c>
      <c r="Q610">
        <f t="shared" si="19"/>
        <v>0.29083502890001717</v>
      </c>
    </row>
    <row r="611" spans="1:17" hidden="1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N611">
        <v>0.82104459119446016</v>
      </c>
      <c r="O611" s="36">
        <v>1422087000</v>
      </c>
      <c r="P611" s="4">
        <f t="shared" si="18"/>
        <v>493557000</v>
      </c>
      <c r="Q611">
        <f t="shared" si="19"/>
        <v>0.28495605774904359</v>
      </c>
    </row>
    <row r="612" spans="1:17" hidden="1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N612">
        <v>0.82693144107555749</v>
      </c>
      <c r="O612" s="36">
        <v>1587562000</v>
      </c>
      <c r="P612" s="4">
        <f t="shared" si="18"/>
        <v>552899000</v>
      </c>
      <c r="Q612">
        <f t="shared" si="19"/>
        <v>0.28799477868532675</v>
      </c>
    </row>
    <row r="613" spans="1:17" hidden="1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N613">
        <v>0.83097781792190006</v>
      </c>
      <c r="O613" s="36">
        <v>1657829000</v>
      </c>
      <c r="P613" s="4">
        <f t="shared" si="18"/>
        <v>556428000</v>
      </c>
      <c r="Q613">
        <f t="shared" si="19"/>
        <v>0.27890652490133</v>
      </c>
    </row>
    <row r="614" spans="1:17" hidden="1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N614">
        <v>0.31740225680665313</v>
      </c>
      <c r="O614" s="36">
        <v>1839600000</v>
      </c>
      <c r="P614" s="4">
        <f t="shared" si="18"/>
        <v>1076300000</v>
      </c>
      <c r="Q614">
        <f t="shared" si="19"/>
        <v>0.18570344042237483</v>
      </c>
    </row>
    <row r="615" spans="1:17" hidden="1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N615">
        <v>0.32501566777715474</v>
      </c>
      <c r="O615" s="36">
        <v>1970700000</v>
      </c>
      <c r="P615" s="4">
        <f t="shared" si="18"/>
        <v>1062900000</v>
      </c>
      <c r="Q615">
        <f t="shared" si="19"/>
        <v>0.1752976877659399</v>
      </c>
    </row>
    <row r="616" spans="1:17" hidden="1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N616">
        <v>0.32515825251800801</v>
      </c>
      <c r="O616" s="36">
        <v>2085500000</v>
      </c>
      <c r="P616" s="4">
        <f t="shared" si="18"/>
        <v>1270600000</v>
      </c>
      <c r="Q616">
        <f t="shared" si="19"/>
        <v>0.19810408806012036</v>
      </c>
    </row>
    <row r="617" spans="1:17" hidden="1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N617">
        <v>0.33387918486171764</v>
      </c>
      <c r="O617" s="36">
        <v>2202000000</v>
      </c>
      <c r="P617" s="4">
        <f t="shared" si="18"/>
        <v>1099200000</v>
      </c>
      <c r="Q617">
        <f t="shared" si="19"/>
        <v>0.16666666666666666</v>
      </c>
    </row>
    <row r="618" spans="1:17" hidden="1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N618">
        <v>0.42200180342651039</v>
      </c>
      <c r="O618" s="36">
        <v>1872000000</v>
      </c>
      <c r="P618" s="4">
        <f t="shared" si="18"/>
        <v>1048000000</v>
      </c>
      <c r="Q618">
        <f t="shared" si="19"/>
        <v>0.23624887285843102</v>
      </c>
    </row>
    <row r="619" spans="1:17" hidden="1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N619">
        <v>0.42334856668051513</v>
      </c>
      <c r="O619" s="36">
        <v>2038000000</v>
      </c>
      <c r="P619" s="4">
        <f t="shared" si="18"/>
        <v>1061000000</v>
      </c>
      <c r="Q619">
        <f t="shared" si="19"/>
        <v>0.22039883672621521</v>
      </c>
    </row>
    <row r="620" spans="1:17" hidden="1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N620">
        <v>0.43130675088827475</v>
      </c>
      <c r="O620" s="36">
        <v>2185000000</v>
      </c>
      <c r="P620" s="4">
        <f t="shared" si="18"/>
        <v>1210000000</v>
      </c>
      <c r="Q620">
        <f t="shared" si="19"/>
        <v>0.2388472167390446</v>
      </c>
    </row>
    <row r="621" spans="1:17" hidden="1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N621">
        <v>0.44632660829843929</v>
      </c>
      <c r="O621" s="36">
        <v>2345000000</v>
      </c>
      <c r="P621" s="4">
        <f t="shared" si="18"/>
        <v>1311000000</v>
      </c>
      <c r="Q621">
        <f t="shared" si="19"/>
        <v>0.24952417205938332</v>
      </c>
    </row>
    <row r="622" spans="1:17" hidden="1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N622">
        <v>0.32901973471368484</v>
      </c>
      <c r="O622" s="36">
        <v>2034000000</v>
      </c>
      <c r="P622" s="4">
        <f t="shared" si="18"/>
        <v>622000000</v>
      </c>
      <c r="Q622">
        <f t="shared" si="19"/>
        <v>0.10061468780329991</v>
      </c>
    </row>
    <row r="623" spans="1:17" hidden="1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N623">
        <v>0.32790161414296692</v>
      </c>
      <c r="O623" s="36">
        <v>2133000000</v>
      </c>
      <c r="P623" s="4">
        <f t="shared" si="18"/>
        <v>666000000</v>
      </c>
      <c r="Q623">
        <f t="shared" si="19"/>
        <v>0.10238278247501921</v>
      </c>
    </row>
    <row r="624" spans="1:17" hidden="1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N624">
        <v>0.33198154104321076</v>
      </c>
      <c r="O624" s="36">
        <v>2374000000</v>
      </c>
      <c r="P624" s="4">
        <f t="shared" si="18"/>
        <v>809000000</v>
      </c>
      <c r="Q624">
        <f t="shared" si="19"/>
        <v>0.11313103062508741</v>
      </c>
    </row>
    <row r="625" spans="1:17" hidden="1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N625">
        <v>0.33796546141392336</v>
      </c>
      <c r="O625" s="36">
        <v>2505000000</v>
      </c>
      <c r="P625" s="4">
        <f t="shared" si="18"/>
        <v>942000000</v>
      </c>
      <c r="Q625">
        <f t="shared" si="19"/>
        <v>0.1270912034538586</v>
      </c>
    </row>
    <row r="626" spans="1:17" hidden="1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N626">
        <v>0.52312933786266558</v>
      </c>
      <c r="O626" s="36">
        <v>735184000</v>
      </c>
      <c r="P626" s="4">
        <f t="shared" si="18"/>
        <v>305330000</v>
      </c>
      <c r="Q626">
        <f t="shared" si="19"/>
        <v>0.2172613668545666</v>
      </c>
    </row>
    <row r="627" spans="1:17" hidden="1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N627">
        <v>0.49253126896253074</v>
      </c>
      <c r="O627" s="36">
        <v>737010000</v>
      </c>
      <c r="P627" s="4">
        <f t="shared" si="18"/>
        <v>266575000</v>
      </c>
      <c r="Q627">
        <f t="shared" si="19"/>
        <v>0.1781475461984052</v>
      </c>
    </row>
    <row r="628" spans="1:17" hidden="1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N628">
        <v>0.49023031985020782</v>
      </c>
      <c r="O628" s="36">
        <v>750373000</v>
      </c>
      <c r="P628" s="4">
        <f t="shared" si="18"/>
        <v>275627000</v>
      </c>
      <c r="Q628">
        <f t="shared" si="19"/>
        <v>0.18007139431902963</v>
      </c>
    </row>
    <row r="629" spans="1:17" hidden="1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N629">
        <v>0.48396183337004761</v>
      </c>
      <c r="O629" s="36">
        <v>753561000</v>
      </c>
      <c r="P629" s="4">
        <f t="shared" si="18"/>
        <v>307125000</v>
      </c>
      <c r="Q629">
        <f t="shared" si="19"/>
        <v>0.19724584748119381</v>
      </c>
    </row>
    <row r="630" spans="1:17" hidden="1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N630">
        <v>4.9912705203463026E-2</v>
      </c>
      <c r="O630" s="36">
        <v>1365191000</v>
      </c>
      <c r="P630" s="4">
        <f t="shared" si="18"/>
        <v>1190043000</v>
      </c>
      <c r="Q630">
        <f t="shared" si="19"/>
        <v>4.3509124685443136E-2</v>
      </c>
    </row>
    <row r="631" spans="1:17" hidden="1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N631">
        <v>6.497587241287528E-2</v>
      </c>
      <c r="O631" s="36">
        <v>1399033000</v>
      </c>
      <c r="P631" s="4">
        <f t="shared" si="18"/>
        <v>1216322000</v>
      </c>
      <c r="Q631">
        <f t="shared" si="19"/>
        <v>5.649014932812399E-2</v>
      </c>
    </row>
    <row r="632" spans="1:17" hidden="1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N632">
        <v>6.0433537550524274E-2</v>
      </c>
      <c r="O632" s="36">
        <v>1094696000</v>
      </c>
      <c r="P632" s="4">
        <f t="shared" si="18"/>
        <v>686471000</v>
      </c>
      <c r="Q632">
        <f t="shared" si="19"/>
        <v>3.7897161363379409E-2</v>
      </c>
    </row>
    <row r="633" spans="1:17" hidden="1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N633">
        <v>4.1515770341488234E-2</v>
      </c>
      <c r="O633" s="36">
        <v>790316000</v>
      </c>
      <c r="P633" s="4">
        <f t="shared" si="18"/>
        <v>599243000</v>
      </c>
      <c r="Q633">
        <f t="shared" si="19"/>
        <v>3.1478591812318685E-2</v>
      </c>
    </row>
    <row r="634" spans="1:17" hidden="1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N634">
        <v>0.34071136448635098</v>
      </c>
      <c r="O634" s="36">
        <v>1688095000</v>
      </c>
      <c r="P634" s="4">
        <f t="shared" si="18"/>
        <v>721266000</v>
      </c>
      <c r="Q634">
        <f t="shared" si="19"/>
        <v>0.14557446294054094</v>
      </c>
    </row>
    <row r="635" spans="1:17" hidden="1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N635">
        <v>0.35150828689073232</v>
      </c>
      <c r="O635" s="36">
        <v>1714617000</v>
      </c>
      <c r="P635" s="4">
        <f t="shared" si="18"/>
        <v>777717000</v>
      </c>
      <c r="Q635">
        <f t="shared" si="19"/>
        <v>0.15943733810862701</v>
      </c>
    </row>
    <row r="636" spans="1:17" hidden="1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N636">
        <v>0.32609257119554136</v>
      </c>
      <c r="O636" s="36">
        <v>1487318000</v>
      </c>
      <c r="P636" s="4">
        <f t="shared" si="18"/>
        <v>515707000</v>
      </c>
      <c r="Q636">
        <f t="shared" si="19"/>
        <v>0.11306810084564232</v>
      </c>
    </row>
    <row r="637" spans="1:17" hidden="1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N637">
        <v>0.30854709377165557</v>
      </c>
      <c r="O637" s="36">
        <v>1231554000</v>
      </c>
      <c r="P637" s="4">
        <f t="shared" si="18"/>
        <v>266232000</v>
      </c>
      <c r="Q637">
        <f t="shared" si="19"/>
        <v>6.6700371943914288E-2</v>
      </c>
    </row>
    <row r="638" spans="1:17" hidden="1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N638">
        <v>0.37194639138977681</v>
      </c>
      <c r="O638" s="36">
        <v>1268300000</v>
      </c>
      <c r="P638" s="4">
        <f t="shared" si="18"/>
        <v>666600000</v>
      </c>
      <c r="Q638">
        <f t="shared" si="19"/>
        <v>0.19548960380069796</v>
      </c>
    </row>
    <row r="639" spans="1:17" hidden="1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N639">
        <v>0.38358833487718402</v>
      </c>
      <c r="O639" s="36">
        <v>1200900000</v>
      </c>
      <c r="P639" s="4">
        <f t="shared" si="18"/>
        <v>589200000</v>
      </c>
      <c r="Q639">
        <f t="shared" si="19"/>
        <v>0.18820072188328488</v>
      </c>
    </row>
    <row r="640" spans="1:17" hidden="1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N640">
        <v>0.37158989781201091</v>
      </c>
      <c r="O640" s="36">
        <v>1210900000</v>
      </c>
      <c r="P640" s="4">
        <f t="shared" si="18"/>
        <v>494800000</v>
      </c>
      <c r="Q640">
        <f t="shared" si="19"/>
        <v>0.15183969067419523</v>
      </c>
    </row>
    <row r="641" spans="1:17" hidden="1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N641">
        <v>0.32821608423622772</v>
      </c>
      <c r="O641" s="36">
        <v>1075400000</v>
      </c>
      <c r="P641" s="4">
        <f t="shared" si="18"/>
        <v>193800000</v>
      </c>
      <c r="Q641">
        <f t="shared" si="19"/>
        <v>5.9148481611475658E-2</v>
      </c>
    </row>
    <row r="642" spans="1:17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N642">
        <v>0.70120785111066142</v>
      </c>
      <c r="O642" s="36">
        <v>446959000</v>
      </c>
      <c r="P642" s="4">
        <f t="shared" si="18"/>
        <v>254161000</v>
      </c>
      <c r="Q642">
        <f t="shared" si="19"/>
        <v>0.39873833762411498</v>
      </c>
    </row>
    <row r="643" spans="1:17" hidden="1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N643">
        <v>0.69111486831173752</v>
      </c>
      <c r="O643" s="36">
        <v>474167000</v>
      </c>
      <c r="P643" s="4">
        <f t="shared" ref="P643:P706" si="20">O643-SUM(G643:I643)</f>
        <v>271037000</v>
      </c>
      <c r="Q643">
        <f t="shared" ref="Q643:Q706" si="21">P643/E643</f>
        <v>0.39504583946712529</v>
      </c>
    </row>
    <row r="644" spans="1:17" hidden="1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N644">
        <v>0.68627253323871118</v>
      </c>
      <c r="O644" s="36">
        <v>510595000</v>
      </c>
      <c r="P644" s="4">
        <f t="shared" si="20"/>
        <v>300154000</v>
      </c>
      <c r="Q644">
        <f t="shared" si="21"/>
        <v>0.40342628882329856</v>
      </c>
    </row>
    <row r="645" spans="1:17" hidden="1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N645">
        <v>0.68361421223541674</v>
      </c>
      <c r="O645" s="36">
        <v>547979000</v>
      </c>
      <c r="P645" s="4">
        <f t="shared" si="20"/>
        <v>320995000</v>
      </c>
      <c r="Q645">
        <f t="shared" si="21"/>
        <v>0.40044736031217915</v>
      </c>
    </row>
    <row r="646" spans="1:17" hidden="1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N646">
        <v>0.25315054422606798</v>
      </c>
      <c r="O646" s="36">
        <v>852749000</v>
      </c>
      <c r="P646" s="4">
        <f t="shared" si="20"/>
        <v>439361000</v>
      </c>
      <c r="Q646">
        <f t="shared" si="21"/>
        <v>0.13043049744028951</v>
      </c>
    </row>
    <row r="647" spans="1:17" hidden="1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N647">
        <v>0.2612484348637425</v>
      </c>
      <c r="O647" s="36">
        <v>864632000</v>
      </c>
      <c r="P647" s="4">
        <f t="shared" si="20"/>
        <v>460071000</v>
      </c>
      <c r="Q647">
        <f t="shared" si="21"/>
        <v>0.13901038670347254</v>
      </c>
    </row>
    <row r="648" spans="1:17" hidden="1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N648">
        <v>0.24326025076175395</v>
      </c>
      <c r="O648" s="36">
        <v>824941000</v>
      </c>
      <c r="P648" s="4">
        <f t="shared" si="20"/>
        <v>427145000</v>
      </c>
      <c r="Q648">
        <f t="shared" si="21"/>
        <v>0.12595737126852632</v>
      </c>
    </row>
    <row r="649" spans="1:17" hidden="1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N649">
        <v>0.25685059632662244</v>
      </c>
      <c r="O649" s="36">
        <v>919267000</v>
      </c>
      <c r="P649" s="4">
        <f t="shared" si="20"/>
        <v>533482000</v>
      </c>
      <c r="Q649">
        <f t="shared" si="21"/>
        <v>0.1490591632567243</v>
      </c>
    </row>
    <row r="650" spans="1:17" hidden="1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N650" t="e">
        <v>#VALUE!</v>
      </c>
      <c r="O650" s="36" t="e">
        <v>#VALUE!</v>
      </c>
      <c r="P650" s="4" t="e">
        <f t="shared" si="20"/>
        <v>#VALUE!</v>
      </c>
      <c r="Q650" t="e">
        <f t="shared" si="21"/>
        <v>#VALUE!</v>
      </c>
    </row>
    <row r="651" spans="1:17" hidden="1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N651" t="e">
        <v>#VALUE!</v>
      </c>
      <c r="O651" s="36" t="e">
        <v>#VALUE!</v>
      </c>
      <c r="P651" s="4" t="e">
        <f t="shared" si="20"/>
        <v>#VALUE!</v>
      </c>
      <c r="Q651" t="e">
        <f t="shared" si="21"/>
        <v>#VALUE!</v>
      </c>
    </row>
    <row r="652" spans="1:17" hidden="1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N652" t="e">
        <v>#VALUE!</v>
      </c>
      <c r="O652" s="36" t="e">
        <v>#VALUE!</v>
      </c>
      <c r="P652" s="4" t="e">
        <f t="shared" si="20"/>
        <v>#VALUE!</v>
      </c>
      <c r="Q652" t="e">
        <f t="shared" si="21"/>
        <v>#VALUE!</v>
      </c>
    </row>
    <row r="653" spans="1:17" hidden="1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N653" t="e">
        <v>#VALUE!</v>
      </c>
      <c r="O653" s="36" t="e">
        <v>#VALUE!</v>
      </c>
      <c r="P653" s="4" t="e">
        <f t="shared" si="20"/>
        <v>#VALUE!</v>
      </c>
      <c r="Q653" t="e">
        <f t="shared" si="21"/>
        <v>#VALUE!</v>
      </c>
    </row>
    <row r="654" spans="1:17" hidden="1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N654">
        <v>0.18519236986744259</v>
      </c>
      <c r="O654" s="36">
        <v>5728000000</v>
      </c>
      <c r="P654" s="4">
        <f t="shared" si="20"/>
        <v>3689000000</v>
      </c>
      <c r="Q654">
        <f t="shared" si="21"/>
        <v>0.11926931781441966</v>
      </c>
    </row>
    <row r="655" spans="1:17" hidden="1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N655">
        <v>0.19036043044211071</v>
      </c>
      <c r="O655" s="36">
        <v>5873000000</v>
      </c>
      <c r="P655" s="4">
        <f t="shared" si="20"/>
        <v>3889000000</v>
      </c>
      <c r="Q655">
        <f t="shared" si="21"/>
        <v>0.12605341631012576</v>
      </c>
    </row>
    <row r="656" spans="1:17" hidden="1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N656">
        <v>0.19479487749849056</v>
      </c>
      <c r="O656" s="36">
        <v>6130000000</v>
      </c>
      <c r="P656" s="4">
        <f t="shared" si="20"/>
        <v>4178000000</v>
      </c>
      <c r="Q656">
        <f t="shared" si="21"/>
        <v>0.13276557882360418</v>
      </c>
    </row>
    <row r="657" spans="1:17" hidden="1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N657">
        <v>0.19931107071093679</v>
      </c>
      <c r="O657" s="36">
        <v>6249000000</v>
      </c>
      <c r="P657" s="4">
        <f t="shared" si="20"/>
        <v>4309000000</v>
      </c>
      <c r="Q657">
        <f t="shared" si="21"/>
        <v>0.13743501419321916</v>
      </c>
    </row>
    <row r="658" spans="1:17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N658">
        <v>0.67014150346556345</v>
      </c>
      <c r="O658" s="36">
        <v>1625965000</v>
      </c>
      <c r="P658" s="4">
        <f t="shared" si="20"/>
        <v>784982000</v>
      </c>
      <c r="Q658">
        <f t="shared" si="21"/>
        <v>0.32353034516327528</v>
      </c>
    </row>
    <row r="659" spans="1:17" hidden="1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N659">
        <v>0.67212814715265423</v>
      </c>
      <c r="O659" s="36">
        <v>1670922000</v>
      </c>
      <c r="P659" s="4">
        <f t="shared" si="20"/>
        <v>844336000</v>
      </c>
      <c r="Q659">
        <f t="shared" si="21"/>
        <v>0.33963404111878559</v>
      </c>
    </row>
    <row r="660" spans="1:17" hidden="1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N660">
        <v>0.69095493340916148</v>
      </c>
      <c r="O660" s="36">
        <v>1751957000</v>
      </c>
      <c r="P660" s="4">
        <f t="shared" si="20"/>
        <v>954846000</v>
      </c>
      <c r="Q660">
        <f t="shared" si="21"/>
        <v>0.37658204758792835</v>
      </c>
    </row>
    <row r="661" spans="1:17" hidden="1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N661">
        <v>0.68914092314757736</v>
      </c>
      <c r="O661" s="36">
        <v>1656630000</v>
      </c>
      <c r="P661" s="4">
        <f t="shared" si="20"/>
        <v>940578000</v>
      </c>
      <c r="Q661">
        <f t="shared" si="21"/>
        <v>0.3912707069244804</v>
      </c>
    </row>
    <row r="662" spans="1:17" hidden="1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N662">
        <v>0.74531024531024537</v>
      </c>
      <c r="O662" s="36">
        <v>7231000000</v>
      </c>
      <c r="P662" s="4">
        <f t="shared" si="20"/>
        <v>4010000000</v>
      </c>
      <c r="Q662">
        <f t="shared" si="21"/>
        <v>0.41331684188827045</v>
      </c>
    </row>
    <row r="663" spans="1:17" hidden="1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N663">
        <v>0.7447777182645956</v>
      </c>
      <c r="O663" s="36">
        <v>8343000000</v>
      </c>
      <c r="P663" s="4">
        <f t="shared" si="20"/>
        <v>4524000000</v>
      </c>
      <c r="Q663">
        <f t="shared" si="21"/>
        <v>0.40385645420460631</v>
      </c>
    </row>
    <row r="664" spans="1:17" hidden="1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N664">
        <v>0.84781036560867817</v>
      </c>
      <c r="O664" s="36">
        <v>21102000000</v>
      </c>
      <c r="P664" s="4">
        <f t="shared" si="20"/>
        <v>15265000000</v>
      </c>
      <c r="Q664">
        <f t="shared" si="21"/>
        <v>0.6132985134592206</v>
      </c>
    </row>
    <row r="665" spans="1:17" hidden="1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N665">
        <v>0.87726339655013941</v>
      </c>
      <c r="O665" s="36">
        <v>28633000000</v>
      </c>
      <c r="P665" s="4">
        <f t="shared" si="20"/>
        <v>22193000000</v>
      </c>
      <c r="Q665">
        <f t="shared" si="21"/>
        <v>0.67995342994577035</v>
      </c>
    </row>
    <row r="666" spans="1:17" hidden="1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N666">
        <v>0.36141914358532923</v>
      </c>
      <c r="O666" s="36">
        <v>6423900000</v>
      </c>
      <c r="P666" s="4">
        <f t="shared" si="20"/>
        <v>2871600000</v>
      </c>
      <c r="Q666">
        <f t="shared" si="21"/>
        <v>0.16156092291592825</v>
      </c>
    </row>
    <row r="667" spans="1:17" hidden="1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N667">
        <v>0.35566400142940102</v>
      </c>
      <c r="O667" s="36">
        <v>6369800000</v>
      </c>
      <c r="P667" s="4">
        <f t="shared" si="20"/>
        <v>2895500000</v>
      </c>
      <c r="Q667">
        <f t="shared" si="21"/>
        <v>0.16167306919194174</v>
      </c>
    </row>
    <row r="668" spans="1:17" hidden="1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N668">
        <v>0.33744179055376256</v>
      </c>
      <c r="O668" s="36">
        <v>5949200000</v>
      </c>
      <c r="P668" s="4">
        <f t="shared" si="20"/>
        <v>2621200000</v>
      </c>
      <c r="Q668">
        <f t="shared" si="21"/>
        <v>0.14867585917426249</v>
      </c>
    </row>
    <row r="669" spans="1:17" hidden="1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N669">
        <v>0.35195706117816106</v>
      </c>
      <c r="O669" s="36">
        <v>5829500000</v>
      </c>
      <c r="P669" s="4">
        <f t="shared" si="20"/>
        <v>2710600000</v>
      </c>
      <c r="Q669">
        <f t="shared" si="21"/>
        <v>0.16365293936521544</v>
      </c>
    </row>
    <row r="670" spans="1:17" hidden="1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N670">
        <v>0.42511830157309116</v>
      </c>
      <c r="O670" s="36">
        <v>3324000000</v>
      </c>
      <c r="P670" s="4">
        <f t="shared" si="20"/>
        <v>1457000000</v>
      </c>
      <c r="Q670">
        <f t="shared" si="21"/>
        <v>0.18634096431768768</v>
      </c>
    </row>
    <row r="671" spans="1:17" hidden="1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N671">
        <v>0.41708697889861035</v>
      </c>
      <c r="O671" s="36">
        <v>4052000000</v>
      </c>
      <c r="P671" s="4">
        <f t="shared" si="20"/>
        <v>2002000000</v>
      </c>
      <c r="Q671">
        <f t="shared" si="21"/>
        <v>0.20607308286155429</v>
      </c>
    </row>
    <row r="672" spans="1:17" hidden="1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N672">
        <v>0.40094391395017015</v>
      </c>
      <c r="O672" s="36">
        <v>3653000000</v>
      </c>
      <c r="P672" s="4">
        <f t="shared" si="20"/>
        <v>1322000000</v>
      </c>
      <c r="Q672">
        <f t="shared" si="21"/>
        <v>0.14509933047963999</v>
      </c>
    </row>
    <row r="673" spans="1:17" hidden="1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N673">
        <v>0.39893503727369539</v>
      </c>
      <c r="O673" s="36">
        <v>3746000000</v>
      </c>
      <c r="P673" s="4">
        <f t="shared" si="20"/>
        <v>1468000000</v>
      </c>
      <c r="Q673">
        <f t="shared" si="21"/>
        <v>0.15633652822151226</v>
      </c>
    </row>
    <row r="674" spans="1:17" hidden="1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N674">
        <v>0.11615742438572452</v>
      </c>
      <c r="O674" s="36">
        <v>18054000000</v>
      </c>
      <c r="P674" s="4">
        <f t="shared" si="20"/>
        <v>5672000000</v>
      </c>
      <c r="Q674">
        <f t="shared" si="21"/>
        <v>3.6493016013948672E-2</v>
      </c>
    </row>
    <row r="675" spans="1:17" hidden="1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N675">
        <v>8.8553123536994405E-2</v>
      </c>
      <c r="O675" s="36">
        <v>13808000000</v>
      </c>
      <c r="P675" s="4">
        <f t="shared" si="20"/>
        <v>1650000000</v>
      </c>
      <c r="Q675">
        <f t="shared" si="21"/>
        <v>1.0581739124858108E-2</v>
      </c>
    </row>
    <row r="676" spans="1:17" hidden="1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N676">
        <v>0.12012654572186199</v>
      </c>
      <c r="O676" s="36">
        <v>18302000000</v>
      </c>
      <c r="P676" s="4">
        <f t="shared" si="20"/>
        <v>4897000000</v>
      </c>
      <c r="Q676">
        <f t="shared" si="21"/>
        <v>3.2141825723962299E-2</v>
      </c>
    </row>
    <row r="677" spans="1:17" hidden="1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N677">
        <v>0.12774972953479991</v>
      </c>
      <c r="O677" s="36">
        <v>21255000000</v>
      </c>
      <c r="P677" s="4">
        <f t="shared" si="20"/>
        <v>9545000000</v>
      </c>
      <c r="Q677">
        <f t="shared" si="21"/>
        <v>5.7368674119485513E-2</v>
      </c>
    </row>
    <row r="678" spans="1:17" hidden="1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N678">
        <v>0.29031268797255361</v>
      </c>
      <c r="O678" s="36">
        <v>3778091000</v>
      </c>
      <c r="P678" s="4">
        <f t="shared" si="20"/>
        <v>1023178000</v>
      </c>
      <c r="Q678">
        <f t="shared" si="21"/>
        <v>7.8622128332637153E-2</v>
      </c>
    </row>
    <row r="679" spans="1:17" hidden="1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N679">
        <v>0.29975614872249956</v>
      </c>
      <c r="O679" s="36">
        <v>4219920000</v>
      </c>
      <c r="P679" s="4">
        <f t="shared" si="20"/>
        <v>1057935000</v>
      </c>
      <c r="Q679">
        <f t="shared" si="21"/>
        <v>7.5148941496222116E-2</v>
      </c>
    </row>
    <row r="680" spans="1:17" hidden="1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N680">
        <v>0.29943075864019031</v>
      </c>
      <c r="O680" s="36">
        <v>4593761000</v>
      </c>
      <c r="P680" s="4">
        <f t="shared" si="20"/>
        <v>1131418000</v>
      </c>
      <c r="Q680">
        <f t="shared" si="21"/>
        <v>7.3748144511472588E-2</v>
      </c>
    </row>
    <row r="681" spans="1:17" hidden="1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N681">
        <v>0.29815699483587876</v>
      </c>
      <c r="O681" s="36">
        <v>4555852000</v>
      </c>
      <c r="P681" s="4">
        <f t="shared" si="20"/>
        <v>1136787000</v>
      </c>
      <c r="Q681">
        <f t="shared" si="21"/>
        <v>7.4396840742081638E-2</v>
      </c>
    </row>
    <row r="682" spans="1:17" hidden="1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N682">
        <v>0.63716206291197142</v>
      </c>
      <c r="O682" s="36">
        <v>1513848000</v>
      </c>
      <c r="P682" s="4">
        <f t="shared" si="20"/>
        <v>357213000</v>
      </c>
      <c r="Q682">
        <f t="shared" si="21"/>
        <v>0.15034704407508157</v>
      </c>
    </row>
    <row r="683" spans="1:17" hidden="1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N683">
        <v>0.62719772174536725</v>
      </c>
      <c r="O683" s="36">
        <v>1602011000</v>
      </c>
      <c r="P683" s="4">
        <f t="shared" si="20"/>
        <v>405499000</v>
      </c>
      <c r="Q683">
        <f t="shared" si="21"/>
        <v>0.15875549479374654</v>
      </c>
    </row>
    <row r="684" spans="1:17" hidden="1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N684">
        <v>0.63150291413907256</v>
      </c>
      <c r="O684" s="36">
        <v>1751611000</v>
      </c>
      <c r="P684" s="4">
        <f t="shared" si="20"/>
        <v>456597000</v>
      </c>
      <c r="Q684">
        <f t="shared" si="21"/>
        <v>0.1646155088585069</v>
      </c>
    </row>
    <row r="685" spans="1:17" hidden="1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N685">
        <v>0.60400979935476085</v>
      </c>
      <c r="O685" s="36">
        <v>1750511000</v>
      </c>
      <c r="P685" s="4">
        <f t="shared" si="20"/>
        <v>424944000</v>
      </c>
      <c r="Q685">
        <f t="shared" si="21"/>
        <v>0.14662595103773096</v>
      </c>
    </row>
    <row r="686" spans="1:17" hidden="1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N686">
        <v>0.3942879049262028</v>
      </c>
      <c r="O686" s="36">
        <v>6171000000</v>
      </c>
      <c r="P686" s="4">
        <f t="shared" si="20"/>
        <v>6171000000</v>
      </c>
      <c r="Q686">
        <f t="shared" si="21"/>
        <v>0.3942879049262028</v>
      </c>
    </row>
    <row r="687" spans="1:17" hidden="1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N687">
        <v>0.38970770374040131</v>
      </c>
      <c r="O687" s="36">
        <v>6293000000</v>
      </c>
      <c r="P687" s="4">
        <f t="shared" si="20"/>
        <v>6293000000</v>
      </c>
      <c r="Q687">
        <f t="shared" si="21"/>
        <v>0.38970770374040131</v>
      </c>
    </row>
    <row r="688" spans="1:17" hidden="1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N688">
        <v>0.38265895953757223</v>
      </c>
      <c r="O688" s="36">
        <v>6289000000</v>
      </c>
      <c r="P688" s="4">
        <f t="shared" si="20"/>
        <v>6289000000</v>
      </c>
      <c r="Q688">
        <f t="shared" si="21"/>
        <v>0.38265895953757223</v>
      </c>
    </row>
    <row r="689" spans="1:17" hidden="1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N689">
        <v>0.36209406849401782</v>
      </c>
      <c r="O689" s="36">
        <v>5720000000</v>
      </c>
      <c r="P689" s="4">
        <f t="shared" si="20"/>
        <v>5720000000</v>
      </c>
      <c r="Q689">
        <f t="shared" si="21"/>
        <v>0.36209406849401787</v>
      </c>
    </row>
    <row r="690" spans="1:17" hidden="1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N690">
        <v>0.52969519548546862</v>
      </c>
      <c r="O690" s="36">
        <v>1438480000</v>
      </c>
      <c r="P690" s="4">
        <f t="shared" si="20"/>
        <v>604160000</v>
      </c>
      <c r="Q690">
        <f t="shared" si="21"/>
        <v>0.2224713929317757</v>
      </c>
    </row>
    <row r="691" spans="1:17" hidden="1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N691">
        <v>0.53471872077864591</v>
      </c>
      <c r="O691" s="36">
        <v>1407300000</v>
      </c>
      <c r="P691" s="4">
        <f t="shared" si="20"/>
        <v>574032000</v>
      </c>
      <c r="Q691">
        <f t="shared" si="21"/>
        <v>0.21810961182832919</v>
      </c>
    </row>
    <row r="692" spans="1:17" hidden="1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N692">
        <v>0.55890043328045347</v>
      </c>
      <c r="O692" s="36">
        <v>1604412000</v>
      </c>
      <c r="P692" s="4">
        <f t="shared" si="20"/>
        <v>690626000</v>
      </c>
      <c r="Q692">
        <f t="shared" si="21"/>
        <v>0.24058107932049028</v>
      </c>
    </row>
    <row r="693" spans="1:17" hidden="1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N693">
        <v>0.54558747921298312</v>
      </c>
      <c r="O693" s="36">
        <v>1538704000</v>
      </c>
      <c r="P693" s="4">
        <f t="shared" si="20"/>
        <v>549581000</v>
      </c>
      <c r="Q693">
        <f t="shared" si="21"/>
        <v>0.19486822183691632</v>
      </c>
    </row>
    <row r="694" spans="1:17" hidden="1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N694">
        <v>0.21074718526100311</v>
      </c>
      <c r="O694" s="36">
        <v>4118000000</v>
      </c>
      <c r="P694" s="4">
        <f t="shared" si="20"/>
        <v>1302000000</v>
      </c>
      <c r="Q694">
        <f t="shared" si="21"/>
        <v>6.6632548618219031E-2</v>
      </c>
    </row>
    <row r="695" spans="1:17" hidden="1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N695">
        <v>0.23332230675928989</v>
      </c>
      <c r="O695" s="36">
        <v>4232000000</v>
      </c>
      <c r="P695" s="4">
        <f t="shared" si="20"/>
        <v>1417000000</v>
      </c>
      <c r="Q695">
        <f t="shared" si="21"/>
        <v>7.8123277097805713E-2</v>
      </c>
    </row>
    <row r="696" spans="1:17" hidden="1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N696">
        <v>0.26023231770358202</v>
      </c>
      <c r="O696" s="36">
        <v>4279000000</v>
      </c>
      <c r="P696" s="4">
        <f t="shared" si="20"/>
        <v>1551000000</v>
      </c>
      <c r="Q696">
        <f t="shared" si="21"/>
        <v>9.4325852946542596E-2</v>
      </c>
    </row>
    <row r="697" spans="1:17" hidden="1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N697">
        <v>0.27615780445969129</v>
      </c>
      <c r="O697" s="36">
        <v>4186000000</v>
      </c>
      <c r="P697" s="4">
        <f t="shared" si="20"/>
        <v>1569000000</v>
      </c>
      <c r="Q697">
        <f t="shared" si="21"/>
        <v>0.10350969784932049</v>
      </c>
    </row>
    <row r="698" spans="1:17" hidden="1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N698">
        <v>0.43755757652615157</v>
      </c>
      <c r="O698" s="36">
        <v>3916160000</v>
      </c>
      <c r="P698" s="4">
        <f t="shared" si="20"/>
        <v>1131125000</v>
      </c>
      <c r="Q698">
        <f t="shared" si="21"/>
        <v>0.12638204612379045</v>
      </c>
    </row>
    <row r="699" spans="1:17" hidden="1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N699">
        <v>0.43829085255205735</v>
      </c>
      <c r="O699" s="36">
        <v>4136483000</v>
      </c>
      <c r="P699" s="4">
        <f t="shared" si="20"/>
        <v>1296854000</v>
      </c>
      <c r="Q699">
        <f t="shared" si="21"/>
        <v>0.13741123686367038</v>
      </c>
    </row>
    <row r="700" spans="1:17" hidden="1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N700">
        <v>0.43294153018082471</v>
      </c>
      <c r="O700" s="36">
        <v>4314242000</v>
      </c>
      <c r="P700" s="4">
        <f t="shared" si="20"/>
        <v>1347117000</v>
      </c>
      <c r="Q700">
        <f t="shared" si="21"/>
        <v>0.13518548456776464</v>
      </c>
    </row>
    <row r="701" spans="1:17" hidden="1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N701">
        <v>0.42427204246823347</v>
      </c>
      <c r="O701" s="36">
        <v>4231428000</v>
      </c>
      <c r="P701" s="4">
        <f t="shared" si="20"/>
        <v>1300320000</v>
      </c>
      <c r="Q701">
        <f t="shared" si="21"/>
        <v>0.13037901679109118</v>
      </c>
    </row>
    <row r="702" spans="1:17" hidden="1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N702">
        <v>0.15206448540915585</v>
      </c>
      <c r="O702" s="36">
        <v>4471000000</v>
      </c>
      <c r="P702" s="4">
        <f t="shared" si="20"/>
        <v>3138000000</v>
      </c>
      <c r="Q702">
        <f t="shared" si="21"/>
        <v>0.10672743350792463</v>
      </c>
    </row>
    <row r="703" spans="1:17" hidden="1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N703">
        <v>0.16842105263157892</v>
      </c>
      <c r="O703" s="36">
        <v>5536000000</v>
      </c>
      <c r="P703" s="4">
        <f t="shared" si="20"/>
        <v>5243000000</v>
      </c>
      <c r="Q703">
        <f t="shared" si="21"/>
        <v>0.15950714937633101</v>
      </c>
    </row>
    <row r="704" spans="1:17" hidden="1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N704">
        <v>0.10663055896416029</v>
      </c>
      <c r="O704" s="36">
        <v>2520000000</v>
      </c>
      <c r="P704" s="4">
        <f t="shared" si="20"/>
        <v>2320000000</v>
      </c>
      <c r="Q704">
        <f t="shared" si="21"/>
        <v>9.8167816189226931E-2</v>
      </c>
    </row>
    <row r="705" spans="1:17" hidden="1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N705">
        <v>5.4384087618807864E-2</v>
      </c>
      <c r="O705" s="36">
        <v>864000000</v>
      </c>
      <c r="P705" s="4">
        <f t="shared" si="20"/>
        <v>636000000</v>
      </c>
      <c r="Q705">
        <f t="shared" si="21"/>
        <v>4.0032731163844655E-2</v>
      </c>
    </row>
    <row r="706" spans="1:17" hidden="1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N706">
        <v>0.25690102148938931</v>
      </c>
      <c r="O706" s="36">
        <v>1104120000</v>
      </c>
      <c r="P706" s="4">
        <f t="shared" si="20"/>
        <v>201251000</v>
      </c>
      <c r="Q706">
        <f t="shared" si="21"/>
        <v>4.682605828692632E-2</v>
      </c>
    </row>
    <row r="707" spans="1:17" hidden="1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N707">
        <v>0.27235143123760508</v>
      </c>
      <c r="O707" s="36">
        <v>1456667000</v>
      </c>
      <c r="P707" s="4">
        <f t="shared" ref="P707:P770" si="22">O707-SUM(G707:I707)</f>
        <v>329727000</v>
      </c>
      <c r="Q707">
        <f t="shared" ref="Q707:Q770" si="23">P707/E707</f>
        <v>6.1648695527311205E-2</v>
      </c>
    </row>
    <row r="708" spans="1:17" hidden="1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N708">
        <v>0.29520980059938617</v>
      </c>
      <c r="O708" s="36">
        <v>1817104000</v>
      </c>
      <c r="P708" s="4">
        <f t="shared" si="22"/>
        <v>469594000</v>
      </c>
      <c r="Q708">
        <f t="shared" si="23"/>
        <v>7.6291038434051189E-2</v>
      </c>
    </row>
    <row r="709" spans="1:17" hidden="1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N709">
        <v>0.3028340738194325</v>
      </c>
      <c r="O709" s="36">
        <v>2093091000</v>
      </c>
      <c r="P709" s="4">
        <f t="shared" si="22"/>
        <v>580027000</v>
      </c>
      <c r="Q709">
        <f t="shared" si="23"/>
        <v>8.3919877031272877E-2</v>
      </c>
    </row>
    <row r="710" spans="1:17" hidden="1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N710">
        <v>0.59110125916395351</v>
      </c>
      <c r="O710" s="36">
        <v>2417003000</v>
      </c>
      <c r="P710" s="4">
        <f t="shared" si="22"/>
        <v>853851000</v>
      </c>
      <c r="Q710">
        <f t="shared" si="23"/>
        <v>0.20881744922881801</v>
      </c>
    </row>
    <row r="711" spans="1:17" hidden="1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N711">
        <v>0.59019190099743835</v>
      </c>
      <c r="O711" s="36">
        <v>2409256000</v>
      </c>
      <c r="P711" s="4">
        <f t="shared" si="22"/>
        <v>806012000</v>
      </c>
      <c r="Q711">
        <f t="shared" si="23"/>
        <v>0.19744757489729081</v>
      </c>
    </row>
    <row r="712" spans="1:17" hidden="1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N712">
        <v>0.60292499287502332</v>
      </c>
      <c r="O712" s="36">
        <v>2578835000</v>
      </c>
      <c r="P712" s="4">
        <f t="shared" si="22"/>
        <v>940692000</v>
      </c>
      <c r="Q712">
        <f t="shared" si="23"/>
        <v>0.21993137110268454</v>
      </c>
    </row>
    <row r="713" spans="1:17" hidden="1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N713">
        <v>0.62292757586325287</v>
      </c>
      <c r="O713" s="36">
        <v>2770476000</v>
      </c>
      <c r="P713" s="4">
        <f t="shared" si="22"/>
        <v>1071178000</v>
      </c>
      <c r="Q713">
        <f t="shared" si="23"/>
        <v>0.24084897860802529</v>
      </c>
    </row>
    <row r="714" spans="1:17" hidden="1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N714">
        <v>0.94659558240443864</v>
      </c>
      <c r="O714" s="36">
        <v>2874417000</v>
      </c>
      <c r="P714" s="4">
        <f t="shared" si="22"/>
        <v>891153000</v>
      </c>
      <c r="Q714">
        <f t="shared" si="23"/>
        <v>0.29347220429271842</v>
      </c>
    </row>
    <row r="715" spans="1:17" hidden="1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N715">
        <v>0.95953784992027036</v>
      </c>
      <c r="O715" s="36">
        <v>2756592000</v>
      </c>
      <c r="P715" s="4">
        <f t="shared" si="22"/>
        <v>908544000</v>
      </c>
      <c r="Q715">
        <f t="shared" si="23"/>
        <v>0.31625367711941488</v>
      </c>
    </row>
    <row r="716" spans="1:17" hidden="1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N716">
        <v>0.97074983057820619</v>
      </c>
      <c r="O716" s="36">
        <v>2869188000</v>
      </c>
      <c r="P716" s="4">
        <f t="shared" si="22"/>
        <v>905853000</v>
      </c>
      <c r="Q716">
        <f t="shared" si="23"/>
        <v>0.30648275619400328</v>
      </c>
    </row>
    <row r="717" spans="1:17" hidden="1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N717">
        <v>0.9739395944059005</v>
      </c>
      <c r="O717" s="36">
        <v>3071076000</v>
      </c>
      <c r="P717" s="4">
        <f t="shared" si="22"/>
        <v>995214000</v>
      </c>
      <c r="Q717">
        <f t="shared" si="23"/>
        <v>0.31561521743749549</v>
      </c>
    </row>
    <row r="718" spans="1:17" hidden="1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N718">
        <v>0.34826317115555072</v>
      </c>
      <c r="O718" s="36">
        <v>1611693000</v>
      </c>
      <c r="P718" s="4">
        <f t="shared" si="22"/>
        <v>515186000</v>
      </c>
      <c r="Q718">
        <f t="shared" si="23"/>
        <v>0.11132412320146799</v>
      </c>
    </row>
    <row r="719" spans="1:17" hidden="1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N719">
        <v>0.35765217721183318</v>
      </c>
      <c r="O719" s="36">
        <v>1904407000</v>
      </c>
      <c r="P719" s="4">
        <f t="shared" si="22"/>
        <v>563954000</v>
      </c>
      <c r="Q719">
        <f t="shared" si="23"/>
        <v>0.10591190640830567</v>
      </c>
    </row>
    <row r="720" spans="1:17" hidden="1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N720">
        <v>0.37273204852649777</v>
      </c>
      <c r="O720" s="36">
        <v>2136332000</v>
      </c>
      <c r="P720" s="4">
        <f t="shared" si="22"/>
        <v>595118000</v>
      </c>
      <c r="Q720">
        <f t="shared" si="23"/>
        <v>0.10383196584378848</v>
      </c>
    </row>
    <row r="721" spans="1:17" hidden="1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N721">
        <v>0.3775668321500335</v>
      </c>
      <c r="O721" s="36">
        <v>2276048000</v>
      </c>
      <c r="P721" s="4">
        <f t="shared" si="22"/>
        <v>775649000</v>
      </c>
      <c r="Q721">
        <f t="shared" si="23"/>
        <v>0.12867010528351835</v>
      </c>
    </row>
    <row r="722" spans="1:17" hidden="1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N722">
        <v>0.8268257958985854</v>
      </c>
      <c r="O722" s="36">
        <v>27296000000</v>
      </c>
      <c r="P722" s="4">
        <f t="shared" si="22"/>
        <v>4816000000</v>
      </c>
      <c r="Q722">
        <f t="shared" si="23"/>
        <v>0.14588192530215369</v>
      </c>
    </row>
    <row r="723" spans="1:17" hidden="1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N723">
        <v>0.82534667368790593</v>
      </c>
      <c r="O723" s="36">
        <v>28212000000</v>
      </c>
      <c r="P723" s="4">
        <f t="shared" si="22"/>
        <v>4792000000</v>
      </c>
      <c r="Q723">
        <f t="shared" si="23"/>
        <v>0.14019074366625708</v>
      </c>
    </row>
    <row r="724" spans="1:17" hidden="1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N724">
        <v>0.83038084403272117</v>
      </c>
      <c r="O724" s="36">
        <v>30656000000</v>
      </c>
      <c r="P724" s="4">
        <f t="shared" si="22"/>
        <v>5565000000</v>
      </c>
      <c r="Q724">
        <f t="shared" si="23"/>
        <v>0.15073947667804324</v>
      </c>
    </row>
    <row r="725" spans="1:17" hidden="1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N725">
        <v>0.83270326125308736</v>
      </c>
      <c r="O725" s="36">
        <v>33040000000</v>
      </c>
      <c r="P725" s="4">
        <f t="shared" si="22"/>
        <v>5965000000</v>
      </c>
      <c r="Q725">
        <f t="shared" si="23"/>
        <v>0.15033519834669087</v>
      </c>
    </row>
    <row r="726" spans="1:17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N726">
        <v>0.67837160011529019</v>
      </c>
      <c r="O726" s="36">
        <v>1197990000</v>
      </c>
      <c r="P726" s="4">
        <f t="shared" si="22"/>
        <v>532820000</v>
      </c>
      <c r="Q726">
        <f t="shared" si="23"/>
        <v>0.30171366703681074</v>
      </c>
    </row>
    <row r="727" spans="1:17" hidden="1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N727">
        <v>0.57625129698782807</v>
      </c>
      <c r="O727" s="36">
        <v>1641132000</v>
      </c>
      <c r="P727" s="4">
        <f t="shared" si="22"/>
        <v>533613000</v>
      </c>
      <c r="Q727">
        <f t="shared" si="23"/>
        <v>0.18736773357631556</v>
      </c>
    </row>
    <row r="728" spans="1:17" hidden="1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N728">
        <v>0.57549625984496111</v>
      </c>
      <c r="O728" s="36">
        <v>1902521000</v>
      </c>
      <c r="P728" s="4">
        <f t="shared" si="22"/>
        <v>845910000</v>
      </c>
      <c r="Q728">
        <f t="shared" si="23"/>
        <v>0.25588050863325607</v>
      </c>
    </row>
    <row r="729" spans="1:17" hidden="1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N729">
        <v>0.57034101096887058</v>
      </c>
      <c r="O729" s="36">
        <v>2153428000</v>
      </c>
      <c r="P729" s="4">
        <f t="shared" si="22"/>
        <v>1068846000</v>
      </c>
      <c r="Q729">
        <f t="shared" si="23"/>
        <v>0.28308664520477739</v>
      </c>
    </row>
    <row r="730" spans="1:17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N730" t="e">
        <v>#VALUE!</v>
      </c>
      <c r="O730" s="36" t="e">
        <v>#VALUE!</v>
      </c>
      <c r="P730" s="4" t="e">
        <f t="shared" si="22"/>
        <v>#VALUE!</v>
      </c>
      <c r="Q730" t="e">
        <f t="shared" si="23"/>
        <v>#VALUE!</v>
      </c>
    </row>
    <row r="731" spans="1:17" hidden="1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N731" t="e">
        <v>#VALUE!</v>
      </c>
      <c r="O731" s="36" t="e">
        <v>#VALUE!</v>
      </c>
      <c r="P731" s="4" t="e">
        <f t="shared" si="22"/>
        <v>#VALUE!</v>
      </c>
      <c r="Q731" t="e">
        <f t="shared" si="23"/>
        <v>#VALUE!</v>
      </c>
    </row>
    <row r="732" spans="1:17" hidden="1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N732" t="e">
        <v>#VALUE!</v>
      </c>
      <c r="O732" s="36" t="e">
        <v>#VALUE!</v>
      </c>
      <c r="P732" s="4" t="e">
        <f t="shared" si="22"/>
        <v>#VALUE!</v>
      </c>
      <c r="Q732" t="e">
        <f t="shared" si="23"/>
        <v>#VALUE!</v>
      </c>
    </row>
    <row r="733" spans="1:17" hidden="1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N733" t="e">
        <v>#VALUE!</v>
      </c>
      <c r="O733" s="36" t="e">
        <v>#VALUE!</v>
      </c>
      <c r="P733" s="4" t="e">
        <f t="shared" si="22"/>
        <v>#VALUE!</v>
      </c>
      <c r="Q733" t="e">
        <f t="shared" si="23"/>
        <v>#VALUE!</v>
      </c>
    </row>
    <row r="734" spans="1:17" hidden="1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N734">
        <v>0.34569387591299461</v>
      </c>
      <c r="O734" s="36">
        <v>25842000000</v>
      </c>
      <c r="P734" s="4">
        <f t="shared" si="22"/>
        <v>7766000000</v>
      </c>
      <c r="Q734">
        <f t="shared" si="23"/>
        <v>0.10388741739572464</v>
      </c>
    </row>
    <row r="735" spans="1:17" hidden="1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N735">
        <v>0.34150890727300409</v>
      </c>
      <c r="O735" s="36">
        <v>26915000000</v>
      </c>
      <c r="P735" s="4">
        <f t="shared" si="22"/>
        <v>9166000000</v>
      </c>
      <c r="Q735">
        <f t="shared" si="23"/>
        <v>0.11630208597675482</v>
      </c>
    </row>
    <row r="736" spans="1:17" hidden="1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N736">
        <v>0.34131239780705969</v>
      </c>
      <c r="O736" s="36">
        <v>28389000000</v>
      </c>
      <c r="P736" s="4">
        <f t="shared" si="22"/>
        <v>10469000000</v>
      </c>
      <c r="Q736">
        <f t="shared" si="23"/>
        <v>0.12586563431759162</v>
      </c>
    </row>
    <row r="737" spans="1:17" hidden="1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N737">
        <v>0.34190399801172633</v>
      </c>
      <c r="O737" s="36">
        <v>30265000000</v>
      </c>
      <c r="P737" s="4">
        <f t="shared" si="22"/>
        <v>11774000000</v>
      </c>
      <c r="Q737">
        <f t="shared" si="23"/>
        <v>0.13301099199042013</v>
      </c>
    </row>
    <row r="738" spans="1:17" hidden="1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N738">
        <v>0.71131073907717435</v>
      </c>
      <c r="O738" s="36">
        <v>8710000000</v>
      </c>
      <c r="P738" s="4">
        <f t="shared" si="22"/>
        <v>4718000000</v>
      </c>
      <c r="Q738">
        <f t="shared" si="23"/>
        <v>0.38530012249897916</v>
      </c>
    </row>
    <row r="739" spans="1:17" hidden="1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N739">
        <v>0.66661066778664424</v>
      </c>
      <c r="O739" s="36">
        <v>7936000000</v>
      </c>
      <c r="P739" s="4">
        <f t="shared" si="22"/>
        <v>4204000000</v>
      </c>
      <c r="Q739">
        <f t="shared" si="23"/>
        <v>0.35312893742125157</v>
      </c>
    </row>
    <row r="740" spans="1:17" hidden="1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N740">
        <v>0.6504610226320201</v>
      </c>
      <c r="O740" s="36">
        <v>6984000000</v>
      </c>
      <c r="P740" s="4">
        <f t="shared" si="22"/>
        <v>2897000000</v>
      </c>
      <c r="Q740">
        <f t="shared" si="23"/>
        <v>0.26981465958833939</v>
      </c>
    </row>
    <row r="741" spans="1:17" hidden="1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N741">
        <v>0.49924653405666064</v>
      </c>
      <c r="O741" s="36">
        <v>3313000000</v>
      </c>
      <c r="P741" s="4">
        <f t="shared" si="22"/>
        <v>-1345000000</v>
      </c>
      <c r="Q741">
        <f t="shared" si="23"/>
        <v>-0.20268233875828812</v>
      </c>
    </row>
    <row r="742" spans="1:17" hidden="1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N742">
        <v>0.40256270940867522</v>
      </c>
      <c r="O742" s="36">
        <v>8891000000</v>
      </c>
      <c r="P742" s="4">
        <f t="shared" si="22"/>
        <v>1811000000</v>
      </c>
      <c r="Q742">
        <f t="shared" si="23"/>
        <v>8.199764556732772E-2</v>
      </c>
    </row>
    <row r="743" spans="1:17" hidden="1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N743">
        <v>0.46558312775117305</v>
      </c>
      <c r="O743" s="36">
        <v>9625000000</v>
      </c>
      <c r="P743" s="4">
        <f t="shared" si="22"/>
        <v>3655000000</v>
      </c>
      <c r="Q743">
        <f t="shared" si="23"/>
        <v>0.17680065786291299</v>
      </c>
    </row>
    <row r="744" spans="1:17" hidden="1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N744">
        <v>0.41952293972278931</v>
      </c>
      <c r="O744" s="36">
        <v>7809000000</v>
      </c>
      <c r="P744" s="4">
        <f t="shared" si="22"/>
        <v>2052000000</v>
      </c>
      <c r="Q744">
        <f t="shared" si="23"/>
        <v>0.11023960459868916</v>
      </c>
    </row>
    <row r="745" spans="1:17" hidden="1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N745">
        <v>0.41366926048865427</v>
      </c>
      <c r="O745" s="36">
        <v>7602000000</v>
      </c>
      <c r="P745" s="4">
        <f t="shared" si="22"/>
        <v>2328000000</v>
      </c>
      <c r="Q745">
        <f t="shared" si="23"/>
        <v>0.12668008924198726</v>
      </c>
    </row>
    <row r="746" spans="1:17" hidden="1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N746">
        <v>0.38345680481304023</v>
      </c>
      <c r="O746" s="36">
        <v>2139883000</v>
      </c>
      <c r="P746" s="4">
        <f t="shared" si="22"/>
        <v>1028651000</v>
      </c>
      <c r="Q746">
        <f t="shared" si="23"/>
        <v>0.18432934217793154</v>
      </c>
    </row>
    <row r="747" spans="1:17" hidden="1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N747">
        <v>0.38618719185772166</v>
      </c>
      <c r="O747" s="36">
        <v>2278455000</v>
      </c>
      <c r="P747" s="4">
        <f t="shared" si="22"/>
        <v>1153702000</v>
      </c>
      <c r="Q747">
        <f t="shared" si="23"/>
        <v>0.19554695423900723</v>
      </c>
    </row>
    <row r="748" spans="1:17" hidden="1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N748">
        <v>0.39182497638278702</v>
      </c>
      <c r="O748" s="36">
        <v>2440485000</v>
      </c>
      <c r="P748" s="4">
        <f t="shared" si="22"/>
        <v>1280983000</v>
      </c>
      <c r="Q748">
        <f t="shared" si="23"/>
        <v>0.2056645026385131</v>
      </c>
    </row>
    <row r="749" spans="1:17" hidden="1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N749">
        <v>0.39626867389376064</v>
      </c>
      <c r="O749" s="36">
        <v>2375790000</v>
      </c>
      <c r="P749" s="4">
        <f t="shared" si="22"/>
        <v>1155695000</v>
      </c>
      <c r="Q749">
        <f t="shared" si="23"/>
        <v>0.19276355447057594</v>
      </c>
    </row>
    <row r="750" spans="1:17" hidden="1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N750">
        <v>0.46599526541748582</v>
      </c>
      <c r="O750" s="36">
        <v>1161400000</v>
      </c>
      <c r="P750" s="4">
        <f t="shared" si="22"/>
        <v>190100000</v>
      </c>
      <c r="Q750">
        <f t="shared" si="23"/>
        <v>7.627492677446536E-2</v>
      </c>
    </row>
    <row r="751" spans="1:17" hidden="1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N751">
        <v>0.49215632038566404</v>
      </c>
      <c r="O751" s="36">
        <v>1245500000</v>
      </c>
      <c r="P751" s="4">
        <f t="shared" si="22"/>
        <v>337000000</v>
      </c>
      <c r="Q751">
        <f t="shared" si="23"/>
        <v>0.13316473702928044</v>
      </c>
    </row>
    <row r="752" spans="1:17" hidden="1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N752">
        <v>0.52964879852125701</v>
      </c>
      <c r="O752" s="36">
        <v>1432700000</v>
      </c>
      <c r="P752" s="4">
        <f t="shared" si="22"/>
        <v>483600000</v>
      </c>
      <c r="Q752">
        <f t="shared" si="23"/>
        <v>0.17878003696857672</v>
      </c>
    </row>
    <row r="753" spans="1:17" hidden="1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N753">
        <v>0.55187630176157021</v>
      </c>
      <c r="O753" s="36">
        <v>1563300000</v>
      </c>
      <c r="P753" s="4">
        <f t="shared" si="22"/>
        <v>559100000</v>
      </c>
      <c r="Q753">
        <f t="shared" si="23"/>
        <v>0.19737353055388851</v>
      </c>
    </row>
    <row r="754" spans="1:17" hidden="1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N754">
        <v>0.27374215849443095</v>
      </c>
      <c r="O754" s="36">
        <v>10691000000</v>
      </c>
      <c r="P754" s="4">
        <f t="shared" si="22"/>
        <v>5501000000</v>
      </c>
      <c r="Q754">
        <f t="shared" si="23"/>
        <v>0.14085264370759185</v>
      </c>
    </row>
    <row r="755" spans="1:17" hidden="1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N755">
        <v>0.2815709819877934</v>
      </c>
      <c r="O755" s="36">
        <v>11349000000</v>
      </c>
      <c r="P755" s="4">
        <f t="shared" si="22"/>
        <v>5831000000</v>
      </c>
      <c r="Q755">
        <f t="shared" si="23"/>
        <v>0.14466828759986106</v>
      </c>
    </row>
    <row r="756" spans="1:17" hidden="1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N756">
        <v>0.30673129260516829</v>
      </c>
      <c r="O756" s="36">
        <v>11834000000</v>
      </c>
      <c r="P756" s="4">
        <f t="shared" si="22"/>
        <v>6828000000</v>
      </c>
      <c r="Q756">
        <f t="shared" si="23"/>
        <v>0.17697830538347892</v>
      </c>
    </row>
    <row r="757" spans="1:17" hidden="1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N757">
        <v>0.3091954607907994</v>
      </c>
      <c r="O757" s="36">
        <v>12152000000</v>
      </c>
      <c r="P757" s="4">
        <f t="shared" si="22"/>
        <v>6683000000</v>
      </c>
      <c r="Q757">
        <f t="shared" si="23"/>
        <v>0.17004223703628313</v>
      </c>
    </row>
    <row r="758" spans="1:17" hidden="1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N758">
        <v>0.45307582268818114</v>
      </c>
      <c r="O758" s="36">
        <v>1534846000</v>
      </c>
      <c r="P758" s="4">
        <f t="shared" si="22"/>
        <v>937738000</v>
      </c>
      <c r="Q758">
        <f t="shared" si="23"/>
        <v>0.27681371018067585</v>
      </c>
    </row>
    <row r="759" spans="1:17" hidden="1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N759">
        <v>0.45997516663222071</v>
      </c>
      <c r="O759" s="36">
        <v>1709253000</v>
      </c>
      <c r="P759" s="4">
        <f t="shared" si="22"/>
        <v>1053174000</v>
      </c>
      <c r="Q759">
        <f t="shared" si="23"/>
        <v>0.28341847938410664</v>
      </c>
    </row>
    <row r="760" spans="1:17" hidden="1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N760">
        <v>0.46121550987411208</v>
      </c>
      <c r="O760" s="36">
        <v>1458226000</v>
      </c>
      <c r="P760" s="4">
        <f t="shared" si="22"/>
        <v>711205000</v>
      </c>
      <c r="Q760">
        <f t="shared" si="23"/>
        <v>0.22494371702329949</v>
      </c>
    </row>
    <row r="761" spans="1:17" hidden="1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N761">
        <v>0.44662769850612472</v>
      </c>
      <c r="O761" s="36">
        <v>725427000</v>
      </c>
      <c r="P761" s="4">
        <f t="shared" si="22"/>
        <v>-19716000</v>
      </c>
      <c r="Q761">
        <f t="shared" si="23"/>
        <v>-1.2138659994385039E-2</v>
      </c>
    </row>
    <row r="762" spans="1:17" hidden="1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N762">
        <v>0.28367469114525701</v>
      </c>
      <c r="O762" s="36">
        <v>15637000000</v>
      </c>
      <c r="P762" s="4">
        <f t="shared" si="22"/>
        <v>3817000000</v>
      </c>
      <c r="Q762">
        <f t="shared" si="23"/>
        <v>6.9245142680913599E-2</v>
      </c>
    </row>
    <row r="763" spans="1:17" hidden="1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N763">
        <v>0.28669852419060782</v>
      </c>
      <c r="O763" s="36">
        <v>14939000000</v>
      </c>
      <c r="P763" s="4">
        <f t="shared" si="22"/>
        <v>2702000000</v>
      </c>
      <c r="Q763">
        <f t="shared" si="23"/>
        <v>5.1854837161993593E-2</v>
      </c>
    </row>
    <row r="764" spans="1:17" hidden="1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N764">
        <v>0.29160265746264191</v>
      </c>
      <c r="O764" s="36">
        <v>14616000000</v>
      </c>
      <c r="P764" s="4">
        <f t="shared" si="22"/>
        <v>3144000000</v>
      </c>
      <c r="Q764">
        <f t="shared" si="23"/>
        <v>6.2725694790814593E-2</v>
      </c>
    </row>
    <row r="765" spans="1:17" hidden="1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N765">
        <v>0.2307966303941299</v>
      </c>
      <c r="O765" s="36">
        <v>25918000000</v>
      </c>
      <c r="P765" s="4">
        <f t="shared" si="22"/>
        <v>8143000000</v>
      </c>
      <c r="Q765">
        <f t="shared" si="23"/>
        <v>7.2512422304938651E-2</v>
      </c>
    </row>
    <row r="766" spans="1:17" hidden="1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N766">
        <v>0.19805475631498115</v>
      </c>
      <c r="O766" s="36">
        <v>11220000000</v>
      </c>
      <c r="P766" s="4">
        <f t="shared" si="22"/>
        <v>4432000000</v>
      </c>
      <c r="Q766">
        <f t="shared" si="23"/>
        <v>7.8233393938324125E-2</v>
      </c>
    </row>
    <row r="767" spans="1:17" hidden="1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N767">
        <v>0.19312904416765442</v>
      </c>
      <c r="O767" s="36">
        <v>9939000000</v>
      </c>
      <c r="P767" s="4">
        <f t="shared" si="22"/>
        <v>3983000000</v>
      </c>
      <c r="Q767">
        <f t="shared" si="23"/>
        <v>7.7395410294774883E-2</v>
      </c>
    </row>
    <row r="768" spans="1:17" hidden="1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N768">
        <v>0.18653343836809155</v>
      </c>
      <c r="O768" s="36">
        <v>8998000000</v>
      </c>
      <c r="P768" s="4">
        <f t="shared" si="22"/>
        <v>3754000000</v>
      </c>
      <c r="Q768">
        <f t="shared" si="23"/>
        <v>7.7822463617894605E-2</v>
      </c>
    </row>
    <row r="769" spans="1:17" hidden="1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N769">
        <v>0.59966962510250743</v>
      </c>
      <c r="O769" s="36">
        <v>1683341000</v>
      </c>
      <c r="P769" s="4">
        <f t="shared" si="22"/>
        <v>762839000</v>
      </c>
      <c r="Q769">
        <f t="shared" si="23"/>
        <v>0.27175205566998706</v>
      </c>
    </row>
    <row r="770" spans="1:17" hidden="1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N770">
        <v>0.61002316242297794</v>
      </c>
      <c r="O770" s="36">
        <v>1844890000</v>
      </c>
      <c r="P770" s="4">
        <f t="shared" si="22"/>
        <v>898497000</v>
      </c>
      <c r="Q770">
        <f t="shared" si="23"/>
        <v>0.2970930415187672</v>
      </c>
    </row>
    <row r="771" spans="1:17" hidden="1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N771">
        <v>0.60011667421324488</v>
      </c>
      <c r="O771" s="36">
        <v>1847554000</v>
      </c>
      <c r="P771" s="4">
        <f t="shared" ref="P771:P834" si="24">O771-SUM(G771:I771)</f>
        <v>869659000</v>
      </c>
      <c r="Q771">
        <f t="shared" ref="Q771:Q834" si="25">P771/E771</f>
        <v>0.28247989870911289</v>
      </c>
    </row>
    <row r="772" spans="1:17" hidden="1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N772">
        <v>0.58846048898788172</v>
      </c>
      <c r="O772" s="36">
        <v>1787833000</v>
      </c>
      <c r="P772" s="4">
        <f t="shared" si="24"/>
        <v>708587000</v>
      </c>
      <c r="Q772">
        <f t="shared" si="25"/>
        <v>0.23322953123163975</v>
      </c>
    </row>
    <row r="773" spans="1:17" hidden="1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N773">
        <v>0.16143417004374261</v>
      </c>
      <c r="O773" s="36">
        <v>1412816000</v>
      </c>
      <c r="P773" s="4">
        <f t="shared" si="24"/>
        <v>785476000</v>
      </c>
      <c r="Q773">
        <f t="shared" si="25"/>
        <v>8.9751720074856711E-2</v>
      </c>
    </row>
    <row r="774" spans="1:17" hidden="1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N774">
        <v>0.1679841129312033</v>
      </c>
      <c r="O774" s="36">
        <v>1564983000</v>
      </c>
      <c r="P774" s="4">
        <f t="shared" si="24"/>
        <v>914035000</v>
      </c>
      <c r="Q774">
        <f t="shared" si="25"/>
        <v>9.8111838060267992E-2</v>
      </c>
    </row>
    <row r="775" spans="1:17" hidden="1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N775">
        <v>0.19522967902267119</v>
      </c>
      <c r="O775" s="36">
        <v>1808581000</v>
      </c>
      <c r="P775" s="4">
        <f t="shared" si="24"/>
        <v>1064970000</v>
      </c>
      <c r="Q775">
        <f t="shared" si="25"/>
        <v>0.11495960162623303</v>
      </c>
    </row>
    <row r="776" spans="1:17" hidden="1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N776">
        <v>0.22662230773947978</v>
      </c>
      <c r="O776" s="36">
        <v>2158175000</v>
      </c>
      <c r="P776" s="4">
        <f t="shared" si="24"/>
        <v>1286201000</v>
      </c>
      <c r="Q776">
        <f t="shared" si="25"/>
        <v>0.13505940845243167</v>
      </c>
    </row>
    <row r="777" spans="1:17" hidden="1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N777">
        <v>0.33783255086071984</v>
      </c>
      <c r="O777" s="36">
        <v>1727000000</v>
      </c>
      <c r="P777" s="4">
        <f t="shared" si="24"/>
        <v>813000000</v>
      </c>
      <c r="Q777">
        <f t="shared" si="25"/>
        <v>0.159037558685446</v>
      </c>
    </row>
    <row r="778" spans="1:17" hidden="1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N778">
        <v>0.33958499600957703</v>
      </c>
      <c r="O778" s="36">
        <v>1702000000</v>
      </c>
      <c r="P778" s="4">
        <f t="shared" si="24"/>
        <v>882000000</v>
      </c>
      <c r="Q778">
        <f t="shared" si="25"/>
        <v>0.17597765363128492</v>
      </c>
    </row>
    <row r="779" spans="1:17" hidden="1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N779">
        <v>0.34133385795789883</v>
      </c>
      <c r="O779" s="36">
        <v>1735000000</v>
      </c>
      <c r="P779" s="4">
        <f t="shared" si="24"/>
        <v>759000000</v>
      </c>
      <c r="Q779">
        <f t="shared" si="25"/>
        <v>0.14932126696832579</v>
      </c>
    </row>
    <row r="780" spans="1:17" hidden="1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N780">
        <v>0.31270925405115846</v>
      </c>
      <c r="O780" s="36">
        <v>2335000000</v>
      </c>
      <c r="P780" s="4">
        <f t="shared" si="24"/>
        <v>1149000000</v>
      </c>
      <c r="Q780">
        <f t="shared" si="25"/>
        <v>0.1538770590598634</v>
      </c>
    </row>
    <row r="781" spans="1:17" hidden="1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N781">
        <v>0.28048347382042904</v>
      </c>
      <c r="O781" s="36">
        <v>2507513000</v>
      </c>
      <c r="P781" s="4">
        <f t="shared" si="24"/>
        <v>634153000</v>
      </c>
      <c r="Q781">
        <f t="shared" si="25"/>
        <v>7.0934601883877194E-2</v>
      </c>
    </row>
    <row r="782" spans="1:17" hidden="1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N782">
        <v>0.27780693084892683</v>
      </c>
      <c r="O782" s="36">
        <v>2656014000</v>
      </c>
      <c r="P782" s="4">
        <f t="shared" si="24"/>
        <v>677054000</v>
      </c>
      <c r="Q782">
        <f t="shared" si="25"/>
        <v>7.0816755393228098E-2</v>
      </c>
    </row>
    <row r="783" spans="1:17" hidden="1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N783">
        <v>0.28070634697952734</v>
      </c>
      <c r="O783" s="36">
        <v>2911315000</v>
      </c>
      <c r="P783" s="4">
        <f t="shared" si="24"/>
        <v>715142000</v>
      </c>
      <c r="Q783">
        <f t="shared" si="25"/>
        <v>6.8953341837497198E-2</v>
      </c>
    </row>
    <row r="784" spans="1:17" hidden="1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N784">
        <v>0.28338086829952891</v>
      </c>
      <c r="O784" s="36">
        <v>3012259000</v>
      </c>
      <c r="P784" s="4">
        <f t="shared" si="24"/>
        <v>768903000</v>
      </c>
      <c r="Q784">
        <f t="shared" si="25"/>
        <v>7.2335214129366915E-2</v>
      </c>
    </row>
    <row r="785" spans="1:17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N785">
        <v>0.62739671871911451</v>
      </c>
      <c r="O785" s="36">
        <v>3174000000</v>
      </c>
      <c r="P785" s="4">
        <f t="shared" si="24"/>
        <v>351000000</v>
      </c>
      <c r="Q785">
        <f t="shared" si="25"/>
        <v>6.938130065230283E-2</v>
      </c>
    </row>
    <row r="786" spans="1:17" hidden="1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N786">
        <v>0.61498257839721249</v>
      </c>
      <c r="O786" s="36">
        <v>3177000000</v>
      </c>
      <c r="P786" s="4">
        <f t="shared" si="24"/>
        <v>512000000</v>
      </c>
      <c r="Q786">
        <f t="shared" si="25"/>
        <v>9.910956252419667E-2</v>
      </c>
    </row>
    <row r="787" spans="1:17" hidden="1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N787">
        <v>0.62028389988793431</v>
      </c>
      <c r="O787" s="36">
        <v>3321000000</v>
      </c>
      <c r="P787" s="4">
        <f t="shared" si="24"/>
        <v>700000000</v>
      </c>
      <c r="Q787">
        <f t="shared" si="25"/>
        <v>0.13074336944340681</v>
      </c>
    </row>
    <row r="788" spans="1:17" hidden="1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N788">
        <v>0.62650826062743636</v>
      </c>
      <c r="O788" s="36">
        <v>3375000000</v>
      </c>
      <c r="P788" s="4">
        <f t="shared" si="24"/>
        <v>648000000</v>
      </c>
      <c r="Q788">
        <f t="shared" si="25"/>
        <v>0.1202895860404678</v>
      </c>
    </row>
    <row r="789" spans="1:17" hidden="1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N789">
        <v>0.43042949003138353</v>
      </c>
      <c r="O789" s="36">
        <v>2859882000</v>
      </c>
      <c r="P789" s="4">
        <f t="shared" si="24"/>
        <v>1156086000</v>
      </c>
      <c r="Q789">
        <f t="shared" si="25"/>
        <v>0.17399791579247748</v>
      </c>
    </row>
    <row r="790" spans="1:17" hidden="1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N790">
        <v>0.45911163310677083</v>
      </c>
      <c r="O790" s="36">
        <v>3280848000</v>
      </c>
      <c r="P790" s="4">
        <f t="shared" si="24"/>
        <v>1356716000</v>
      </c>
      <c r="Q790">
        <f t="shared" si="25"/>
        <v>0.18985460418223757</v>
      </c>
    </row>
    <row r="791" spans="1:17" hidden="1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N791">
        <v>0.44951095210736847</v>
      </c>
      <c r="O791" s="36">
        <v>3336166000</v>
      </c>
      <c r="P791" s="4">
        <f t="shared" si="24"/>
        <v>1437882000</v>
      </c>
      <c r="Q791">
        <f t="shared" si="25"/>
        <v>0.19373847309697637</v>
      </c>
    </row>
    <row r="792" spans="1:17" hidden="1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N792">
        <v>0.45794588760822597</v>
      </c>
      <c r="O792" s="36">
        <v>3382675000</v>
      </c>
      <c r="P792" s="4">
        <f t="shared" si="24"/>
        <v>1413367000</v>
      </c>
      <c r="Q792">
        <f t="shared" si="25"/>
        <v>0.19134135124751139</v>
      </c>
    </row>
    <row r="793" spans="1:17" hidden="1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N793">
        <v>0.21177353375450825</v>
      </c>
      <c r="O793" s="36">
        <v>8749000000</v>
      </c>
      <c r="P793" s="4">
        <f t="shared" si="24"/>
        <v>2061000000</v>
      </c>
      <c r="Q793">
        <f t="shared" si="25"/>
        <v>4.9887444630019609E-2</v>
      </c>
    </row>
    <row r="794" spans="1:17" hidden="1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N794">
        <v>0.2130721649484536</v>
      </c>
      <c r="O794" s="36">
        <v>10334000000</v>
      </c>
      <c r="P794" s="4">
        <f t="shared" si="24"/>
        <v>2362000000</v>
      </c>
      <c r="Q794">
        <f t="shared" si="25"/>
        <v>4.8701030927835051E-2</v>
      </c>
    </row>
    <row r="795" spans="1:17" hidden="1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N795">
        <v>0.18456777616091657</v>
      </c>
      <c r="O795" s="36">
        <v>10020000000</v>
      </c>
      <c r="P795" s="4">
        <f t="shared" si="24"/>
        <v>2347000000</v>
      </c>
      <c r="Q795">
        <f t="shared" si="25"/>
        <v>4.3231593877212697E-2</v>
      </c>
    </row>
    <row r="796" spans="1:17" hidden="1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N796">
        <v>0.17234594236745804</v>
      </c>
      <c r="O796" s="36">
        <v>9372000000</v>
      </c>
      <c r="P796" s="4">
        <f t="shared" si="24"/>
        <v>1741000000</v>
      </c>
      <c r="Q796">
        <f t="shared" si="25"/>
        <v>3.2016035601978708E-2</v>
      </c>
    </row>
    <row r="797" spans="1:17" hidden="1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N797">
        <v>0.48954060306783054</v>
      </c>
      <c r="O797" s="36">
        <v>50361000000</v>
      </c>
      <c r="P797" s="4">
        <f t="shared" si="24"/>
        <v>22156000000</v>
      </c>
      <c r="Q797">
        <f t="shared" si="25"/>
        <v>0.21537025876314714</v>
      </c>
    </row>
    <row r="798" spans="1:17" hidden="1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N798">
        <v>0.49492207752599959</v>
      </c>
      <c r="O798" s="36">
        <v>48684000000</v>
      </c>
      <c r="P798" s="4">
        <f t="shared" si="24"/>
        <v>20312000000</v>
      </c>
      <c r="Q798">
        <f t="shared" si="25"/>
        <v>0.20649201459839173</v>
      </c>
    </row>
    <row r="799" spans="1:17" hidden="1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N799">
        <v>0.50011315508712939</v>
      </c>
      <c r="O799" s="36">
        <v>46407000000</v>
      </c>
      <c r="P799" s="4">
        <f t="shared" si="24"/>
        <v>18532000000</v>
      </c>
      <c r="Q799">
        <f t="shared" si="25"/>
        <v>0.1997133404459388</v>
      </c>
    </row>
    <row r="800" spans="1:17" hidden="1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N800">
        <v>0.4977184032492874</v>
      </c>
      <c r="O800" s="36">
        <v>40684000000</v>
      </c>
      <c r="P800" s="4">
        <f t="shared" si="24"/>
        <v>15689000000</v>
      </c>
      <c r="Q800">
        <f t="shared" si="25"/>
        <v>0.19193550360284312</v>
      </c>
    </row>
    <row r="801" spans="1:17" hidden="1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N801">
        <v>0.54057639998206186</v>
      </c>
      <c r="O801" s="36">
        <v>699148000</v>
      </c>
      <c r="P801" s="4">
        <f t="shared" si="24"/>
        <v>262563000</v>
      </c>
      <c r="Q801">
        <f t="shared" si="25"/>
        <v>0.2030118963488276</v>
      </c>
    </row>
    <row r="802" spans="1:17" hidden="1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N802">
        <v>0.54908217373560153</v>
      </c>
      <c r="O802" s="36">
        <v>756118000</v>
      </c>
      <c r="P802" s="4">
        <f t="shared" si="24"/>
        <v>266762000</v>
      </c>
      <c r="Q802">
        <f t="shared" si="25"/>
        <v>0.19371878308684165</v>
      </c>
    </row>
    <row r="803" spans="1:17" hidden="1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N803">
        <v>0.5492745693081269</v>
      </c>
      <c r="O803" s="36">
        <v>816116000</v>
      </c>
      <c r="P803" s="4">
        <f t="shared" si="24"/>
        <v>260255000</v>
      </c>
      <c r="Q803">
        <f t="shared" si="25"/>
        <v>0.17516070391376537</v>
      </c>
    </row>
    <row r="804" spans="1:17" hidden="1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N804">
        <v>0.55576156195299053</v>
      </c>
      <c r="O804" s="36">
        <v>890270000</v>
      </c>
      <c r="P804" s="4">
        <f t="shared" si="24"/>
        <v>308124000</v>
      </c>
      <c r="Q804">
        <f t="shared" si="25"/>
        <v>0.19235004607052161</v>
      </c>
    </row>
    <row r="805" spans="1:17" hidden="1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N805">
        <v>0.4166423883356265</v>
      </c>
      <c r="O805" s="36">
        <v>1175534000</v>
      </c>
      <c r="P805" s="4">
        <f t="shared" si="24"/>
        <v>488286000</v>
      </c>
      <c r="Q805">
        <f t="shared" si="25"/>
        <v>0.17306232336185062</v>
      </c>
    </row>
    <row r="806" spans="1:17" hidden="1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N806">
        <v>0.43489679284336458</v>
      </c>
      <c r="O806" s="36">
        <v>1284205000</v>
      </c>
      <c r="P806" s="4">
        <f t="shared" si="24"/>
        <v>518490000</v>
      </c>
      <c r="Q806">
        <f t="shared" si="25"/>
        <v>0.17558694921866533</v>
      </c>
    </row>
    <row r="807" spans="1:17" hidden="1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N807">
        <v>0.44103462711908858</v>
      </c>
      <c r="O807" s="36">
        <v>1362150000</v>
      </c>
      <c r="P807" s="4">
        <f t="shared" si="24"/>
        <v>593619000</v>
      </c>
      <c r="Q807">
        <f t="shared" si="25"/>
        <v>0.19220095754197866</v>
      </c>
    </row>
    <row r="808" spans="1:17" hidden="1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N808">
        <v>0.44707724194550857</v>
      </c>
      <c r="O808" s="36">
        <v>1351599000</v>
      </c>
      <c r="P808" s="4">
        <f t="shared" si="24"/>
        <v>595941000</v>
      </c>
      <c r="Q808">
        <f t="shared" si="25"/>
        <v>0.19712330257883315</v>
      </c>
    </row>
    <row r="809" spans="1:17" hidden="1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N809">
        <v>0.64164165220683123</v>
      </c>
      <c r="O809" s="36">
        <v>911887000</v>
      </c>
      <c r="P809" s="4">
        <f t="shared" si="24"/>
        <v>237859000</v>
      </c>
      <c r="Q809">
        <f t="shared" si="25"/>
        <v>0.16736749372703488</v>
      </c>
    </row>
    <row r="810" spans="1:17" hidden="1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N810">
        <v>0.69718452871505643</v>
      </c>
      <c r="O810" s="36">
        <v>1297710000</v>
      </c>
      <c r="P810" s="4">
        <f t="shared" si="24"/>
        <v>437734000</v>
      </c>
      <c r="Q810">
        <f t="shared" si="25"/>
        <v>0.23516916144019581</v>
      </c>
    </row>
    <row r="811" spans="1:17" hidden="1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N811">
        <v>0.69795320399213967</v>
      </c>
      <c r="O811" s="36">
        <v>1549290000</v>
      </c>
      <c r="P811" s="4">
        <f t="shared" si="24"/>
        <v>625717000</v>
      </c>
      <c r="Q811">
        <f t="shared" si="25"/>
        <v>0.28188472457858094</v>
      </c>
    </row>
    <row r="812" spans="1:17" hidden="1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N812">
        <v>0.69482436635168932</v>
      </c>
      <c r="O812" s="36">
        <v>1666448000</v>
      </c>
      <c r="P812" s="4">
        <f t="shared" si="24"/>
        <v>577542000</v>
      </c>
      <c r="Q812">
        <f t="shared" si="25"/>
        <v>0.24080574622879761</v>
      </c>
    </row>
    <row r="813" spans="1:17" hidden="1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N813">
        <v>0.5980306594824315</v>
      </c>
      <c r="O813" s="36">
        <v>31521000000</v>
      </c>
      <c r="P813" s="4">
        <f t="shared" si="24"/>
        <v>12531000000</v>
      </c>
      <c r="Q813">
        <f t="shared" si="25"/>
        <v>0.23774379600819609</v>
      </c>
    </row>
    <row r="814" spans="1:17" hidden="1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N814">
        <v>0.6373545731161625</v>
      </c>
      <c r="O814" s="36">
        <v>35609000000</v>
      </c>
      <c r="P814" s="4">
        <f t="shared" si="24"/>
        <v>15642000000</v>
      </c>
      <c r="Q814">
        <f t="shared" si="25"/>
        <v>0.27997136209056739</v>
      </c>
    </row>
    <row r="815" spans="1:17" hidden="1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N815">
        <v>0.62648360581699936</v>
      </c>
      <c r="O815" s="36">
        <v>34679000000</v>
      </c>
      <c r="P815" s="4">
        <f t="shared" si="24"/>
        <v>14356000000</v>
      </c>
      <c r="Q815">
        <f t="shared" si="25"/>
        <v>0.2593442326799747</v>
      </c>
    </row>
    <row r="816" spans="1:17" hidden="1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N816">
        <v>0.60940946671830543</v>
      </c>
      <c r="O816" s="36">
        <v>36191000000</v>
      </c>
      <c r="P816" s="4">
        <f t="shared" si="24"/>
        <v>14760000000</v>
      </c>
      <c r="Q816">
        <f t="shared" si="25"/>
        <v>0.24853924259518076</v>
      </c>
    </row>
    <row r="817" spans="1:17" hidden="1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N817">
        <v>0.86644703497212361</v>
      </c>
      <c r="O817" s="36">
        <v>3419000000</v>
      </c>
      <c r="P817" s="4">
        <f t="shared" si="24"/>
        <v>1208000000</v>
      </c>
      <c r="Q817">
        <f t="shared" si="25"/>
        <v>0.30613279270146987</v>
      </c>
    </row>
    <row r="818" spans="1:17" hidden="1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N818">
        <v>0.8578835729436719</v>
      </c>
      <c r="O818" s="36">
        <v>3640000000</v>
      </c>
      <c r="P818" s="4">
        <f t="shared" si="24"/>
        <v>1300000000</v>
      </c>
      <c r="Q818">
        <f t="shared" si="25"/>
        <v>0.30638699033702571</v>
      </c>
    </row>
    <row r="819" spans="1:17" hidden="1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N819">
        <v>0.83420801526717558</v>
      </c>
      <c r="O819" s="36">
        <v>3497000000</v>
      </c>
      <c r="P819" s="4">
        <f t="shared" si="24"/>
        <v>886000000</v>
      </c>
      <c r="Q819">
        <f t="shared" si="25"/>
        <v>0.21135496183206107</v>
      </c>
    </row>
    <row r="820" spans="1:17" hidden="1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N820">
        <v>0.84448231785257777</v>
      </c>
      <c r="O820" s="36">
        <v>3964000000</v>
      </c>
      <c r="P820" s="4">
        <f t="shared" si="24"/>
        <v>1242000000</v>
      </c>
      <c r="Q820">
        <f t="shared" si="25"/>
        <v>0.26459309757136773</v>
      </c>
    </row>
    <row r="821" spans="1:17" hidden="1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N821">
        <v>0.30043016657514188</v>
      </c>
      <c r="O821" s="36">
        <v>6565000000</v>
      </c>
      <c r="P821" s="4">
        <f t="shared" si="24"/>
        <v>1789000000</v>
      </c>
      <c r="Q821">
        <f t="shared" si="25"/>
        <v>8.1868936481786558E-2</v>
      </c>
    </row>
    <row r="822" spans="1:17" hidden="1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N822">
        <v>0.30664736192138997</v>
      </c>
      <c r="O822" s="36">
        <v>7201000000</v>
      </c>
      <c r="P822" s="4">
        <f t="shared" si="24"/>
        <v>2113000000</v>
      </c>
      <c r="Q822">
        <f t="shared" si="25"/>
        <v>8.9979985521441042E-2</v>
      </c>
    </row>
    <row r="823" spans="1:17" hidden="1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N823">
        <v>0.31176694753779055</v>
      </c>
      <c r="O823" s="36">
        <v>7363000000</v>
      </c>
      <c r="P823" s="4">
        <f t="shared" si="24"/>
        <v>2463000000</v>
      </c>
      <c r="Q823">
        <f t="shared" si="25"/>
        <v>0.10428928314349832</v>
      </c>
    </row>
    <row r="824" spans="1:17" hidden="1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N824">
        <v>0.30838363514419853</v>
      </c>
      <c r="O824" s="36">
        <v>6897000000</v>
      </c>
      <c r="P824" s="4">
        <f t="shared" si="24"/>
        <v>2384000000</v>
      </c>
      <c r="Q824">
        <f t="shared" si="25"/>
        <v>0.10659512631343618</v>
      </c>
    </row>
    <row r="825" spans="1:17" hidden="1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N825" t="e">
        <v>#VALUE!</v>
      </c>
      <c r="O825" s="36" t="e">
        <v>#VALUE!</v>
      </c>
      <c r="P825" s="4" t="e">
        <f t="shared" si="24"/>
        <v>#VALUE!</v>
      </c>
      <c r="Q825" t="e">
        <f t="shared" si="25"/>
        <v>#VALUE!</v>
      </c>
    </row>
    <row r="826" spans="1:17" hidden="1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N826" t="e">
        <v>#VALUE!</v>
      </c>
      <c r="O826" s="36" t="e">
        <v>#VALUE!</v>
      </c>
      <c r="P826" s="4" t="e">
        <f t="shared" si="24"/>
        <v>#VALUE!</v>
      </c>
      <c r="Q826" t="e">
        <f t="shared" si="25"/>
        <v>#VALUE!</v>
      </c>
    </row>
    <row r="827" spans="1:17" hidden="1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N827" t="e">
        <v>#VALUE!</v>
      </c>
      <c r="O827" s="36" t="e">
        <v>#VALUE!</v>
      </c>
      <c r="P827" s="4" t="e">
        <f t="shared" si="24"/>
        <v>#VALUE!</v>
      </c>
      <c r="Q827" t="e">
        <f t="shared" si="25"/>
        <v>#VALUE!</v>
      </c>
    </row>
    <row r="828" spans="1:17" hidden="1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N828" t="e">
        <v>#VALUE!</v>
      </c>
      <c r="O828" s="36" t="e">
        <v>#VALUE!</v>
      </c>
      <c r="P828" s="4" t="e">
        <f t="shared" si="24"/>
        <v>#VALUE!</v>
      </c>
      <c r="Q828" t="e">
        <f t="shared" si="25"/>
        <v>#VALUE!</v>
      </c>
    </row>
    <row r="829" spans="1:17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N829">
        <v>0.57485614797824869</v>
      </c>
      <c r="O829" s="36">
        <v>1726842000</v>
      </c>
      <c r="P829" s="4">
        <f t="shared" si="24"/>
        <v>560127000</v>
      </c>
      <c r="Q829">
        <f t="shared" si="25"/>
        <v>0.18646317937519039</v>
      </c>
    </row>
    <row r="830" spans="1:17" hidden="1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N830">
        <v>0.57387152051677182</v>
      </c>
      <c r="O830" s="36">
        <v>1735745000</v>
      </c>
      <c r="P830" s="4">
        <f t="shared" si="24"/>
        <v>489677000</v>
      </c>
      <c r="Q830">
        <f t="shared" si="25"/>
        <v>0.16189687111418513</v>
      </c>
    </row>
    <row r="831" spans="1:17" hidden="1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N831">
        <v>0.56870801583093655</v>
      </c>
      <c r="O831" s="36">
        <v>1773057000</v>
      </c>
      <c r="P831" s="4">
        <f t="shared" si="24"/>
        <v>550342000</v>
      </c>
      <c r="Q831">
        <f t="shared" si="25"/>
        <v>0.1765221912484648</v>
      </c>
    </row>
    <row r="832" spans="1:17" hidden="1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N832">
        <v>0.57113188403098958</v>
      </c>
      <c r="O832" s="36">
        <v>1717951000</v>
      </c>
      <c r="P832" s="4">
        <f t="shared" si="24"/>
        <v>527527000</v>
      </c>
      <c r="Q832">
        <f t="shared" si="25"/>
        <v>0.17537606683032045</v>
      </c>
    </row>
    <row r="833" spans="1:17" hidden="1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N833">
        <v>0.7038099863140701</v>
      </c>
      <c r="O833" s="36">
        <v>1594200000</v>
      </c>
      <c r="P833" s="4">
        <f t="shared" si="24"/>
        <v>852500000</v>
      </c>
      <c r="Q833">
        <f t="shared" si="25"/>
        <v>0.37636307447794798</v>
      </c>
    </row>
    <row r="834" spans="1:17" hidden="1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N834">
        <v>0.66322653281418587</v>
      </c>
      <c r="O834" s="36">
        <v>1413800000</v>
      </c>
      <c r="P834" s="4">
        <f t="shared" si="24"/>
        <v>544800000</v>
      </c>
      <c r="Q834">
        <f t="shared" si="25"/>
        <v>0.25557067129521038</v>
      </c>
    </row>
    <row r="835" spans="1:17" hidden="1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N835">
        <v>0.66175977185036072</v>
      </c>
      <c r="O835" s="36">
        <v>1577900000</v>
      </c>
      <c r="P835" s="4">
        <f t="shared" ref="P835:P898" si="26">O835-SUM(G835:I835)</f>
        <v>740000000</v>
      </c>
      <c r="Q835">
        <f t="shared" ref="Q835:Q898" si="27">P835/E835</f>
        <v>0.31035061231337024</v>
      </c>
    </row>
    <row r="836" spans="1:17" hidden="1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N836">
        <v>0.69889809199822506</v>
      </c>
      <c r="O836" s="36">
        <v>1890100000</v>
      </c>
      <c r="P836" s="4">
        <f t="shared" si="26"/>
        <v>945200000</v>
      </c>
      <c r="Q836">
        <f t="shared" si="27"/>
        <v>0.34950451116698711</v>
      </c>
    </row>
    <row r="837" spans="1:17" hidden="1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N837">
        <v>0.39483551467987266</v>
      </c>
      <c r="O837" s="36">
        <v>5581000000</v>
      </c>
      <c r="P837" s="4">
        <f t="shared" si="26"/>
        <v>2516000000</v>
      </c>
      <c r="Q837">
        <f t="shared" si="27"/>
        <v>0.17799787760877256</v>
      </c>
    </row>
    <row r="838" spans="1:17" hidden="1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N838">
        <v>0.40120132560066279</v>
      </c>
      <c r="O838" s="36">
        <v>5811000000</v>
      </c>
      <c r="P838" s="4">
        <f t="shared" si="26"/>
        <v>2888000000</v>
      </c>
      <c r="Q838">
        <f t="shared" si="27"/>
        <v>0.19939243302954984</v>
      </c>
    </row>
    <row r="839" spans="1:17" hidden="1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N839">
        <v>0.41156284968295409</v>
      </c>
      <c r="O839" s="36">
        <v>5517000000</v>
      </c>
      <c r="P839" s="4">
        <f t="shared" si="26"/>
        <v>2867000000</v>
      </c>
      <c r="Q839">
        <f t="shared" si="27"/>
        <v>0.21387541961954495</v>
      </c>
    </row>
    <row r="840" spans="1:17" hidden="1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N840">
        <v>0.41936907125523937</v>
      </c>
      <c r="O840" s="36">
        <v>5703000000</v>
      </c>
      <c r="P840" s="4">
        <f t="shared" si="26"/>
        <v>3064000000</v>
      </c>
      <c r="Q840">
        <f t="shared" si="27"/>
        <v>0.22531068460916243</v>
      </c>
    </row>
    <row r="841" spans="1:17" hidden="1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N841" t="e">
        <v>#VALUE!</v>
      </c>
      <c r="O841" s="36" t="e">
        <v>#VALUE!</v>
      </c>
      <c r="P841" s="4" t="e">
        <f t="shared" si="26"/>
        <v>#VALUE!</v>
      </c>
      <c r="Q841" t="e">
        <f t="shared" si="27"/>
        <v>#VALUE!</v>
      </c>
    </row>
    <row r="842" spans="1:17" hidden="1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N842" t="e">
        <v>#VALUE!</v>
      </c>
      <c r="O842" s="36" t="e">
        <v>#VALUE!</v>
      </c>
      <c r="P842" s="4" t="e">
        <f t="shared" si="26"/>
        <v>#VALUE!</v>
      </c>
      <c r="Q842" t="e">
        <f t="shared" si="27"/>
        <v>#VALUE!</v>
      </c>
    </row>
    <row r="843" spans="1:17" hidden="1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N843" t="e">
        <v>#VALUE!</v>
      </c>
      <c r="O843" s="36" t="e">
        <v>#VALUE!</v>
      </c>
      <c r="P843" s="4" t="e">
        <f t="shared" si="26"/>
        <v>#VALUE!</v>
      </c>
      <c r="Q843" t="e">
        <f t="shared" si="27"/>
        <v>#VALUE!</v>
      </c>
    </row>
    <row r="844" spans="1:17" hidden="1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N844" t="e">
        <v>#VALUE!</v>
      </c>
      <c r="O844" s="36" t="e">
        <v>#VALUE!</v>
      </c>
      <c r="P844" s="4" t="e">
        <f t="shared" si="26"/>
        <v>#VALUE!</v>
      </c>
      <c r="Q844" t="e">
        <f t="shared" si="27"/>
        <v>#VALUE!</v>
      </c>
    </row>
    <row r="845" spans="1:17" hidden="1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N845">
        <v>0.36085662059988366</v>
      </c>
      <c r="O845" s="36">
        <v>1824123000</v>
      </c>
      <c r="P845" s="4">
        <f t="shared" si="26"/>
        <v>530200000</v>
      </c>
      <c r="Q845">
        <f t="shared" si="27"/>
        <v>0.10488666621826397</v>
      </c>
    </row>
    <row r="846" spans="1:17" hidden="1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N846">
        <v>0.36059529013061165</v>
      </c>
      <c r="O846" s="36">
        <v>2013770000</v>
      </c>
      <c r="P846" s="4">
        <f t="shared" si="26"/>
        <v>576708000</v>
      </c>
      <c r="Q846">
        <f t="shared" si="27"/>
        <v>0.10326809346680345</v>
      </c>
    </row>
    <row r="847" spans="1:17" hidden="1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N847">
        <v>0.36770086681552872</v>
      </c>
      <c r="O847" s="36">
        <v>2267038000</v>
      </c>
      <c r="P847" s="4">
        <f t="shared" si="26"/>
        <v>631542000</v>
      </c>
      <c r="Q847">
        <f t="shared" si="27"/>
        <v>0.10243257538268552</v>
      </c>
    </row>
    <row r="848" spans="1:17" hidden="1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N848">
        <v>0.40759733184477587</v>
      </c>
      <c r="O848" s="36">
        <v>2522068000</v>
      </c>
      <c r="P848" s="4">
        <f t="shared" si="26"/>
        <v>715694000</v>
      </c>
      <c r="Q848">
        <f t="shared" si="27"/>
        <v>0.11566498794533495</v>
      </c>
    </row>
    <row r="849" spans="1:17" hidden="1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N849">
        <v>0.1558859694428405</v>
      </c>
      <c r="O849" s="36">
        <v>1842319000</v>
      </c>
      <c r="P849" s="4">
        <f t="shared" si="26"/>
        <v>668979000</v>
      </c>
      <c r="Q849">
        <f t="shared" si="27"/>
        <v>5.6604985321164258E-2</v>
      </c>
    </row>
    <row r="850" spans="1:17" hidden="1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N850">
        <v>0.16335237130190672</v>
      </c>
      <c r="O850" s="36">
        <v>2073784000</v>
      </c>
      <c r="P850" s="4">
        <f t="shared" si="26"/>
        <v>528068000</v>
      </c>
      <c r="Q850">
        <f t="shared" si="27"/>
        <v>4.1596019647492349E-2</v>
      </c>
    </row>
    <row r="851" spans="1:17" hidden="1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N851">
        <v>0.1624734045011933</v>
      </c>
      <c r="O851" s="36">
        <v>1968338000</v>
      </c>
      <c r="P851" s="4">
        <f t="shared" si="26"/>
        <v>445527000</v>
      </c>
      <c r="Q851">
        <f t="shared" si="27"/>
        <v>3.6775334565101687E-2</v>
      </c>
    </row>
    <row r="852" spans="1:17" hidden="1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N852">
        <v>0.16123729348275473</v>
      </c>
      <c r="O852" s="36">
        <v>1767831000</v>
      </c>
      <c r="P852" s="4">
        <f t="shared" si="26"/>
        <v>338598000</v>
      </c>
      <c r="Q852">
        <f t="shared" si="27"/>
        <v>3.0882264819812412E-2</v>
      </c>
    </row>
    <row r="853" spans="1:17" hidden="1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N853">
        <v>0.62051587483392123</v>
      </c>
      <c r="O853" s="36">
        <v>2708800000</v>
      </c>
      <c r="P853" s="4">
        <f t="shared" si="26"/>
        <v>354900000</v>
      </c>
      <c r="Q853">
        <f t="shared" si="27"/>
        <v>8.1298391899940439E-2</v>
      </c>
    </row>
    <row r="854" spans="1:17" hidden="1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N854">
        <v>0.62997151485296954</v>
      </c>
      <c r="O854" s="36">
        <v>2941400000</v>
      </c>
      <c r="P854" s="4">
        <f t="shared" si="26"/>
        <v>605000000</v>
      </c>
      <c r="Q854">
        <f t="shared" si="27"/>
        <v>0.12957529288299671</v>
      </c>
    </row>
    <row r="855" spans="1:17" hidden="1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N855">
        <v>0.61770871604244559</v>
      </c>
      <c r="O855" s="36">
        <v>2858200000</v>
      </c>
      <c r="P855" s="4">
        <f t="shared" si="26"/>
        <v>597300000</v>
      </c>
      <c r="Q855">
        <f t="shared" si="27"/>
        <v>0.12908733331892547</v>
      </c>
    </row>
    <row r="856" spans="1:17" hidden="1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N856">
        <v>0.6337436699740624</v>
      </c>
      <c r="O856" s="36">
        <v>3078600000</v>
      </c>
      <c r="P856" s="4">
        <f t="shared" si="26"/>
        <v>911400000</v>
      </c>
      <c r="Q856">
        <f t="shared" si="27"/>
        <v>0.18761579315739635</v>
      </c>
    </row>
    <row r="857" spans="1:17" hidden="1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N857" t="e">
        <v>#VALUE!</v>
      </c>
      <c r="O857" s="36" t="e">
        <v>#VALUE!</v>
      </c>
      <c r="P857" s="4" t="e">
        <f t="shared" si="26"/>
        <v>#VALUE!</v>
      </c>
      <c r="Q857" t="e">
        <f t="shared" si="27"/>
        <v>#VALUE!</v>
      </c>
    </row>
    <row r="858" spans="1:17" hidden="1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N858" t="e">
        <v>#VALUE!</v>
      </c>
      <c r="O858" s="36" t="e">
        <v>#VALUE!</v>
      </c>
      <c r="P858" s="4" t="e">
        <f t="shared" si="26"/>
        <v>#VALUE!</v>
      </c>
      <c r="Q858" t="e">
        <f t="shared" si="27"/>
        <v>#VALUE!</v>
      </c>
    </row>
    <row r="859" spans="1:17" hidden="1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N859" t="e">
        <v>#VALUE!</v>
      </c>
      <c r="O859" s="36" t="e">
        <v>#VALUE!</v>
      </c>
      <c r="P859" s="4" t="e">
        <f t="shared" si="26"/>
        <v>#VALUE!</v>
      </c>
      <c r="Q859" t="e">
        <f t="shared" si="27"/>
        <v>#VALUE!</v>
      </c>
    </row>
    <row r="860" spans="1:17" hidden="1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N860" t="e">
        <v>#VALUE!</v>
      </c>
      <c r="O860" s="36" t="e">
        <v>#VALUE!</v>
      </c>
      <c r="P860" s="4" t="e">
        <f t="shared" si="26"/>
        <v>#VALUE!</v>
      </c>
      <c r="Q860" t="e">
        <f t="shared" si="27"/>
        <v>#VALUE!</v>
      </c>
    </row>
    <row r="861" spans="1:17" hidden="1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N861">
        <v>0.38750618097906708</v>
      </c>
      <c r="O861" s="36">
        <v>4702000000</v>
      </c>
      <c r="P861" s="4">
        <f t="shared" si="26"/>
        <v>1345000000</v>
      </c>
      <c r="Q861">
        <f t="shared" si="27"/>
        <v>0.11084555793637713</v>
      </c>
    </row>
    <row r="862" spans="1:17" hidden="1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N862">
        <v>0.3830143540669857</v>
      </c>
      <c r="O862" s="36">
        <v>4803000000</v>
      </c>
      <c r="P862" s="4">
        <f t="shared" si="26"/>
        <v>1350000000</v>
      </c>
      <c r="Q862">
        <f t="shared" si="27"/>
        <v>0.1076555023923445</v>
      </c>
    </row>
    <row r="863" spans="1:17" hidden="1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N863">
        <v>0.3776099511328298</v>
      </c>
      <c r="O863" s="36">
        <v>5100000000</v>
      </c>
      <c r="P863" s="4">
        <f t="shared" si="26"/>
        <v>1323000000</v>
      </c>
      <c r="Q863">
        <f t="shared" si="27"/>
        <v>9.7956463793869394E-2</v>
      </c>
    </row>
    <row r="864" spans="1:17" hidden="1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N864">
        <v>0.36496502043360812</v>
      </c>
      <c r="O864" s="36">
        <v>5269000000</v>
      </c>
      <c r="P864" s="4">
        <f t="shared" si="26"/>
        <v>1101000000</v>
      </c>
      <c r="Q864">
        <f t="shared" si="27"/>
        <v>7.6262381381173375E-2</v>
      </c>
    </row>
    <row r="865" spans="1:17" hidden="1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N865">
        <v>0.38275692047615695</v>
      </c>
      <c r="O865" s="36">
        <v>5434000000</v>
      </c>
      <c r="P865" s="4">
        <f t="shared" si="26"/>
        <v>1562000000</v>
      </c>
      <c r="Q865">
        <f t="shared" si="27"/>
        <v>0.11002324434739734</v>
      </c>
    </row>
    <row r="866" spans="1:17" hidden="1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N866">
        <v>0.41258788534342883</v>
      </c>
      <c r="O866" s="36">
        <v>6103000000</v>
      </c>
      <c r="P866" s="4">
        <f t="shared" si="26"/>
        <v>2837000000</v>
      </c>
      <c r="Q866">
        <f t="shared" si="27"/>
        <v>0.19179286100594917</v>
      </c>
    </row>
    <row r="867" spans="1:17" hidden="1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N867">
        <v>0.34725651577503425</v>
      </c>
      <c r="O867" s="36">
        <v>5063000000</v>
      </c>
      <c r="P867" s="4">
        <f t="shared" si="26"/>
        <v>1024000000</v>
      </c>
      <c r="Q867">
        <f t="shared" si="27"/>
        <v>7.0233196159122088E-2</v>
      </c>
    </row>
    <row r="868" spans="1:17" hidden="1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N868">
        <v>0.34609981515711641</v>
      </c>
      <c r="O868" s="36">
        <v>4681000000</v>
      </c>
      <c r="P868" s="4">
        <f t="shared" si="26"/>
        <v>1091000000</v>
      </c>
      <c r="Q868">
        <f t="shared" si="27"/>
        <v>8.0665434380776335E-2</v>
      </c>
    </row>
    <row r="869" spans="1:17" hidden="1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N869">
        <v>0.16630461712192746</v>
      </c>
      <c r="O869" s="36">
        <v>214130000</v>
      </c>
      <c r="P869" s="4">
        <f t="shared" si="26"/>
        <v>27261000</v>
      </c>
      <c r="Q869">
        <f t="shared" si="27"/>
        <v>2.1172326004580695E-2</v>
      </c>
    </row>
    <row r="870" spans="1:17" hidden="1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N870">
        <v>0.17998697880195413</v>
      </c>
      <c r="O870" s="36">
        <v>263459000</v>
      </c>
      <c r="P870" s="4">
        <f t="shared" si="26"/>
        <v>55689000</v>
      </c>
      <c r="Q870">
        <f t="shared" si="27"/>
        <v>3.8044989400635484E-2</v>
      </c>
    </row>
    <row r="871" spans="1:17" hidden="1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N871">
        <v>0.16740925628589665</v>
      </c>
      <c r="O871" s="36">
        <v>272444000</v>
      </c>
      <c r="P871" s="4">
        <f t="shared" si="26"/>
        <v>51587000</v>
      </c>
      <c r="Q871">
        <f t="shared" si="27"/>
        <v>3.1698775909987202E-2</v>
      </c>
    </row>
    <row r="872" spans="1:17" hidden="1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N872">
        <v>0.16311108964642174</v>
      </c>
      <c r="O872" s="36">
        <v>297207000</v>
      </c>
      <c r="P872" s="4">
        <f t="shared" si="26"/>
        <v>59325000</v>
      </c>
      <c r="Q872">
        <f t="shared" si="27"/>
        <v>3.2558336086545625E-2</v>
      </c>
    </row>
    <row r="873" spans="1:17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N873">
        <v>0.7391214472889801</v>
      </c>
      <c r="O873" s="36">
        <v>586399000</v>
      </c>
      <c r="P873" s="4">
        <f t="shared" si="26"/>
        <v>248048000</v>
      </c>
      <c r="Q873">
        <f t="shared" si="27"/>
        <v>0.31264991372280126</v>
      </c>
    </row>
    <row r="874" spans="1:17" hidden="1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N874">
        <v>0.74290068680377974</v>
      </c>
      <c r="O874" s="36">
        <v>640029000</v>
      </c>
      <c r="P874" s="4">
        <f t="shared" si="26"/>
        <v>287846000</v>
      </c>
      <c r="Q874">
        <f t="shared" si="27"/>
        <v>0.33411140916071114</v>
      </c>
    </row>
    <row r="875" spans="1:17" hidden="1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N875">
        <v>0.73979496869393913</v>
      </c>
      <c r="O875" s="36">
        <v>735280000</v>
      </c>
      <c r="P875" s="4">
        <f t="shared" si="26"/>
        <v>355005000</v>
      </c>
      <c r="Q875">
        <f t="shared" si="27"/>
        <v>0.35718489944129017</v>
      </c>
    </row>
    <row r="876" spans="1:17" hidden="1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N876">
        <v>0.73904260397730825</v>
      </c>
      <c r="O876" s="36">
        <v>862292000</v>
      </c>
      <c r="P876" s="4">
        <f t="shared" si="26"/>
        <v>395030000</v>
      </c>
      <c r="Q876">
        <f t="shared" si="27"/>
        <v>0.33856744565548108</v>
      </c>
    </row>
    <row r="877" spans="1:17" hidden="1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N877">
        <v>0.56470371794380214</v>
      </c>
      <c r="O877" s="36">
        <v>1605329000</v>
      </c>
      <c r="P877" s="4">
        <f t="shared" si="26"/>
        <v>729685000</v>
      </c>
      <c r="Q877">
        <f t="shared" si="27"/>
        <v>0.25667999047411671</v>
      </c>
    </row>
    <row r="878" spans="1:17" hidden="1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N878">
        <v>0.5791088165253867</v>
      </c>
      <c r="O878" s="36">
        <v>1696446000</v>
      </c>
      <c r="P878" s="4">
        <f t="shared" si="26"/>
        <v>772070000</v>
      </c>
      <c r="Q878">
        <f t="shared" si="27"/>
        <v>0.26355837083806694</v>
      </c>
    </row>
    <row r="879" spans="1:17" hidden="1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N879">
        <v>0.56815641802967898</v>
      </c>
      <c r="O879" s="36">
        <v>1598820000</v>
      </c>
      <c r="P879" s="4">
        <f t="shared" si="26"/>
        <v>661340000</v>
      </c>
      <c r="Q879">
        <f t="shared" si="27"/>
        <v>0.2350136760234097</v>
      </c>
    </row>
    <row r="880" spans="1:17" hidden="1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N880">
        <v>0.61018806209295851</v>
      </c>
      <c r="O880" s="36">
        <v>1821102000</v>
      </c>
      <c r="P880" s="4">
        <f t="shared" si="26"/>
        <v>960445000</v>
      </c>
      <c r="Q880">
        <f t="shared" si="27"/>
        <v>0.32181177841596548</v>
      </c>
    </row>
    <row r="881" spans="1:17" hidden="1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N881">
        <v>0.33786616226164301</v>
      </c>
      <c r="O881" s="36">
        <v>6609000000</v>
      </c>
      <c r="P881" s="4">
        <f t="shared" si="26"/>
        <v>2903000000</v>
      </c>
      <c r="Q881">
        <f t="shared" si="27"/>
        <v>0.14840754562650171</v>
      </c>
    </row>
    <row r="882" spans="1:17" hidden="1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N882">
        <v>0.33882579598458729</v>
      </c>
      <c r="O882" s="36">
        <v>6683000000</v>
      </c>
      <c r="P882" s="4">
        <f t="shared" si="26"/>
        <v>2521000000</v>
      </c>
      <c r="Q882">
        <f t="shared" si="27"/>
        <v>0.12781383086595011</v>
      </c>
    </row>
    <row r="883" spans="1:17" hidden="1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N883">
        <v>0.35630143617879617</v>
      </c>
      <c r="O883" s="36">
        <v>6624000000</v>
      </c>
      <c r="P883" s="4">
        <f t="shared" si="26"/>
        <v>1613000000</v>
      </c>
      <c r="Q883">
        <f t="shared" si="27"/>
        <v>8.676241191974611E-2</v>
      </c>
    </row>
    <row r="884" spans="1:17" hidden="1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N884">
        <v>0.36539940665860893</v>
      </c>
      <c r="O884" s="36">
        <v>6651000000</v>
      </c>
      <c r="P884" s="4">
        <f t="shared" si="26"/>
        <v>3317000000</v>
      </c>
      <c r="Q884">
        <f t="shared" si="27"/>
        <v>0.18223272167893639</v>
      </c>
    </row>
    <row r="885" spans="1:17" hidden="1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N885">
        <v>0.47654584221748397</v>
      </c>
      <c r="O885" s="36">
        <v>6705000000</v>
      </c>
      <c r="P885" s="4">
        <f t="shared" si="26"/>
        <v>3892000000</v>
      </c>
      <c r="Q885">
        <f t="shared" si="27"/>
        <v>0.27661691542288558</v>
      </c>
    </row>
    <row r="886" spans="1:17" hidden="1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N886">
        <v>0.4801553062985332</v>
      </c>
      <c r="O886" s="36">
        <v>7791000000</v>
      </c>
      <c r="P886" s="4">
        <f t="shared" si="26"/>
        <v>4722000000</v>
      </c>
      <c r="Q886">
        <f t="shared" si="27"/>
        <v>0.29101442129914951</v>
      </c>
    </row>
    <row r="887" spans="1:17" hidden="1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N887">
        <v>0.55203776990904674</v>
      </c>
      <c r="O887" s="36">
        <v>7951000000</v>
      </c>
      <c r="P887" s="4">
        <f t="shared" si="26"/>
        <v>4516000000</v>
      </c>
      <c r="Q887">
        <f t="shared" si="27"/>
        <v>0.31354578907172115</v>
      </c>
    </row>
    <row r="888" spans="1:17" hidden="1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N888">
        <v>0.5557512635931996</v>
      </c>
      <c r="O888" s="36">
        <v>7257000000</v>
      </c>
      <c r="P888" s="4">
        <f t="shared" si="26"/>
        <v>3959000000</v>
      </c>
      <c r="Q888">
        <f t="shared" si="27"/>
        <v>0.30318578649104</v>
      </c>
    </row>
    <row r="889" spans="1:17" hidden="1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N889">
        <v>0.13357532707375053</v>
      </c>
      <c r="O889" s="36">
        <v>1464362000</v>
      </c>
      <c r="P889" s="4">
        <f t="shared" si="26"/>
        <v>732595000</v>
      </c>
      <c r="Q889">
        <f t="shared" si="27"/>
        <v>6.6825427549741315E-2</v>
      </c>
    </row>
    <row r="890" spans="1:17" hidden="1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N890">
        <v>0.13111673263058243</v>
      </c>
      <c r="O890" s="36">
        <v>1648701000</v>
      </c>
      <c r="P890" s="4">
        <f t="shared" si="26"/>
        <v>829653000</v>
      </c>
      <c r="Q890">
        <f t="shared" si="27"/>
        <v>6.5980059802936128E-2</v>
      </c>
    </row>
    <row r="891" spans="1:17" hidden="1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N891">
        <v>0.13228429243388118</v>
      </c>
      <c r="O891" s="36">
        <v>1887527000</v>
      </c>
      <c r="P891" s="4">
        <f t="shared" si="26"/>
        <v>997096000</v>
      </c>
      <c r="Q891">
        <f t="shared" si="27"/>
        <v>6.9879868658118918E-2</v>
      </c>
    </row>
    <row r="892" spans="1:17" hidden="1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N892">
        <v>0.13325434374004719</v>
      </c>
      <c r="O892" s="36">
        <v>2018760000</v>
      </c>
      <c r="P892" s="4">
        <f t="shared" si="26"/>
        <v>1058861000</v>
      </c>
      <c r="Q892">
        <f t="shared" si="27"/>
        <v>6.9893314543051255E-2</v>
      </c>
    </row>
    <row r="893" spans="1:17" hidden="1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N893">
        <v>0.60320303225940819</v>
      </c>
      <c r="O893" s="36">
        <v>28964000000</v>
      </c>
      <c r="P893" s="4">
        <f t="shared" si="26"/>
        <v>10779000000</v>
      </c>
      <c r="Q893">
        <f t="shared" si="27"/>
        <v>0.22448299560572296</v>
      </c>
    </row>
    <row r="894" spans="1:17" hidden="1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N894">
        <v>0.60684253212105688</v>
      </c>
      <c r="O894" s="36">
        <v>28433000000</v>
      </c>
      <c r="P894" s="4">
        <f t="shared" si="26"/>
        <v>10228000000</v>
      </c>
      <c r="Q894">
        <f t="shared" si="27"/>
        <v>0.21829512955137234</v>
      </c>
    </row>
    <row r="895" spans="1:17" hidden="1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N895">
        <v>0.61109178659941743</v>
      </c>
      <c r="O895" s="36">
        <v>28109000000</v>
      </c>
      <c r="P895" s="4">
        <f t="shared" si="26"/>
        <v>9708000000</v>
      </c>
      <c r="Q895">
        <f t="shared" si="27"/>
        <v>0.21105265446323754</v>
      </c>
    </row>
    <row r="896" spans="1:17" hidden="1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N896">
        <v>0.60531900483135415</v>
      </c>
      <c r="O896" s="36">
        <v>26812000000</v>
      </c>
      <c r="P896" s="4">
        <f t="shared" si="26"/>
        <v>8728000000</v>
      </c>
      <c r="Q896">
        <f t="shared" si="27"/>
        <v>0.19704700410890866</v>
      </c>
    </row>
    <row r="897" spans="1:17" hidden="1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N897">
        <v>0.59886640522300638</v>
      </c>
      <c r="O897" s="36">
        <v>1306566000</v>
      </c>
      <c r="P897" s="4">
        <f t="shared" si="26"/>
        <v>630739000</v>
      </c>
      <c r="Q897">
        <f t="shared" si="27"/>
        <v>0.28910012778838096</v>
      </c>
    </row>
    <row r="898" spans="1:17" hidden="1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N898">
        <v>0.60894647819258185</v>
      </c>
      <c r="O898" s="36">
        <v>2016100000</v>
      </c>
      <c r="P898" s="4">
        <f t="shared" si="26"/>
        <v>1009500000</v>
      </c>
      <c r="Q898">
        <f t="shared" si="27"/>
        <v>0.30491119971003988</v>
      </c>
    </row>
    <row r="899" spans="1:17" hidden="1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N899">
        <v>0.60567310991650469</v>
      </c>
      <c r="O899" s="36">
        <v>2647700000</v>
      </c>
      <c r="P899" s="4">
        <f t="shared" ref="P899:P962" si="28">O899-SUM(G899:I899)</f>
        <v>1257800000</v>
      </c>
      <c r="Q899">
        <f t="shared" ref="Q899:Q962" si="29">P899/E899</f>
        <v>0.28772732471691637</v>
      </c>
    </row>
    <row r="900" spans="1:17" hidden="1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N900">
        <v>0.59362067867829627</v>
      </c>
      <c r="O900" s="36">
        <v>2797200000</v>
      </c>
      <c r="P900" s="4">
        <f t="shared" si="28"/>
        <v>1186000000</v>
      </c>
      <c r="Q900">
        <f t="shared" si="29"/>
        <v>0.25169245134865559</v>
      </c>
    </row>
    <row r="901" spans="1:17" hidden="1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N901">
        <v>0.20589118082364755</v>
      </c>
      <c r="O901" s="36">
        <v>19893000000</v>
      </c>
      <c r="P901" s="4">
        <f t="shared" si="28"/>
        <v>2764000000</v>
      </c>
      <c r="Q901">
        <f t="shared" si="29"/>
        <v>2.8607209762055084E-2</v>
      </c>
    </row>
    <row r="902" spans="1:17" hidden="1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N902">
        <v>0.20571283354510805</v>
      </c>
      <c r="O902" s="36">
        <v>20237000000</v>
      </c>
      <c r="P902" s="4">
        <f t="shared" si="28"/>
        <v>2725000000</v>
      </c>
      <c r="Q902">
        <f t="shared" si="29"/>
        <v>2.770012706480305E-2</v>
      </c>
    </row>
    <row r="903" spans="1:17" hidden="1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N903">
        <v>0.21161665053242984</v>
      </c>
      <c r="O903" s="36">
        <v>22953000000</v>
      </c>
      <c r="P903" s="4">
        <f t="shared" si="28"/>
        <v>3137000000</v>
      </c>
      <c r="Q903">
        <f t="shared" si="29"/>
        <v>2.8921772000184393E-2</v>
      </c>
    </row>
    <row r="904" spans="1:17" hidden="1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N904">
        <v>0.22156059364472369</v>
      </c>
      <c r="O904" s="36">
        <v>24334000000</v>
      </c>
      <c r="P904" s="4">
        <f t="shared" si="28"/>
        <v>3576000000</v>
      </c>
      <c r="Q904">
        <f t="shared" si="29"/>
        <v>3.2559409997268508E-2</v>
      </c>
    </row>
    <row r="905" spans="1:17" hidden="1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N905">
        <v>0.36257067275273613</v>
      </c>
      <c r="O905" s="36">
        <v>6990000000</v>
      </c>
      <c r="P905" s="4">
        <f t="shared" si="28"/>
        <v>1890000000</v>
      </c>
      <c r="Q905">
        <f t="shared" si="29"/>
        <v>9.8034130400954406E-2</v>
      </c>
    </row>
    <row r="906" spans="1:17" hidden="1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N906">
        <v>0.36487835636592925</v>
      </c>
      <c r="O906" s="36">
        <v>6944000000</v>
      </c>
      <c r="P906" s="4">
        <f t="shared" si="28"/>
        <v>1742000000</v>
      </c>
      <c r="Q906">
        <f t="shared" si="29"/>
        <v>9.1534864168987443E-2</v>
      </c>
    </row>
    <row r="907" spans="1:17" hidden="1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N907">
        <v>0.36403301266887456</v>
      </c>
      <c r="O907" s="36">
        <v>6925000000</v>
      </c>
      <c r="P907" s="4">
        <f t="shared" si="28"/>
        <v>1689000000</v>
      </c>
      <c r="Q907">
        <f t="shared" si="29"/>
        <v>8.8787257530357988E-2</v>
      </c>
    </row>
    <row r="908" spans="1:17" hidden="1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N908">
        <v>0.36133097271401793</v>
      </c>
      <c r="O908" s="36">
        <v>6939000000</v>
      </c>
      <c r="P908" s="4">
        <f t="shared" si="28"/>
        <v>1553000000</v>
      </c>
      <c r="Q908">
        <f t="shared" si="29"/>
        <v>8.0868569048114972E-2</v>
      </c>
    </row>
    <row r="909" spans="1:17" hidden="1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N909">
        <v>0.66011058118431598</v>
      </c>
      <c r="O909" s="36">
        <v>1564000000</v>
      </c>
      <c r="P909" s="4">
        <f t="shared" si="28"/>
        <v>738600000</v>
      </c>
      <c r="Q909">
        <f t="shared" si="29"/>
        <v>0.31173764402988224</v>
      </c>
    </row>
    <row r="910" spans="1:17" hidden="1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N910">
        <v>0.65934577626013735</v>
      </c>
      <c r="O910" s="36">
        <v>1699200000</v>
      </c>
      <c r="P910" s="4">
        <f t="shared" si="28"/>
        <v>809100000</v>
      </c>
      <c r="Q910">
        <f t="shared" si="29"/>
        <v>0.31395754918319041</v>
      </c>
    </row>
    <row r="911" spans="1:17" hidden="1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N911">
        <v>0.68612535141392428</v>
      </c>
      <c r="O911" s="36">
        <v>1659600000</v>
      </c>
      <c r="P911" s="4">
        <f t="shared" si="28"/>
        <v>803800000</v>
      </c>
      <c r="Q911">
        <f t="shared" si="29"/>
        <v>0.3323135439060691</v>
      </c>
    </row>
    <row r="912" spans="1:17" hidden="1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N912">
        <v>0.70392425670465264</v>
      </c>
      <c r="O912" s="36">
        <v>1643100000</v>
      </c>
      <c r="P912" s="4">
        <f t="shared" si="28"/>
        <v>818500000</v>
      </c>
      <c r="Q912">
        <f t="shared" si="29"/>
        <v>0.35065547082512211</v>
      </c>
    </row>
    <row r="913" spans="1:17" hidden="1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N913">
        <v>0.41935175446983464</v>
      </c>
      <c r="O913" s="36">
        <v>4386000000</v>
      </c>
      <c r="P913" s="4">
        <f t="shared" si="28"/>
        <v>1666000000</v>
      </c>
      <c r="Q913">
        <f t="shared" si="29"/>
        <v>0.15928865092265035</v>
      </c>
    </row>
    <row r="914" spans="1:17" hidden="1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N914">
        <v>0.41112039357653396</v>
      </c>
      <c r="O914" s="36">
        <v>4429000000</v>
      </c>
      <c r="P914" s="4">
        <f t="shared" si="28"/>
        <v>1743000000</v>
      </c>
      <c r="Q914">
        <f t="shared" si="29"/>
        <v>0.1617933723196881</v>
      </c>
    </row>
    <row r="915" spans="1:17" hidden="1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N915">
        <v>0.4197660206041558</v>
      </c>
      <c r="O915" s="36">
        <v>4808000000</v>
      </c>
      <c r="P915" s="4">
        <f t="shared" si="28"/>
        <v>1953000000</v>
      </c>
      <c r="Q915">
        <f t="shared" si="29"/>
        <v>0.17050811943425878</v>
      </c>
    </row>
    <row r="916" spans="1:17" hidden="1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N916">
        <v>0.42817179529373051</v>
      </c>
      <c r="O916" s="36">
        <v>5204000000</v>
      </c>
      <c r="P916" s="4">
        <f t="shared" si="28"/>
        <v>2192000000</v>
      </c>
      <c r="Q916">
        <f t="shared" si="29"/>
        <v>0.18035214744117162</v>
      </c>
    </row>
    <row r="917" spans="1:17" hidden="1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N917">
        <v>0.20371943183482211</v>
      </c>
      <c r="O917" s="36">
        <v>695600000</v>
      </c>
      <c r="P917" s="4">
        <f t="shared" si="28"/>
        <v>324400000</v>
      </c>
      <c r="Q917">
        <f t="shared" si="29"/>
        <v>9.5006589544589251E-2</v>
      </c>
    </row>
    <row r="918" spans="1:17" hidden="1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N918">
        <v>0.20415851834809617</v>
      </c>
      <c r="O918" s="36">
        <v>709900000</v>
      </c>
      <c r="P918" s="4">
        <f t="shared" si="28"/>
        <v>337600000</v>
      </c>
      <c r="Q918">
        <f t="shared" si="29"/>
        <v>9.7089612331761194E-2</v>
      </c>
    </row>
    <row r="919" spans="1:17" hidden="1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N919">
        <v>0.20897337598815535</v>
      </c>
      <c r="O919" s="36">
        <v>790400000</v>
      </c>
      <c r="P919" s="4">
        <f t="shared" si="28"/>
        <v>331500000</v>
      </c>
      <c r="Q919">
        <f t="shared" si="29"/>
        <v>8.7645083679242786E-2</v>
      </c>
    </row>
    <row r="920" spans="1:17" hidden="1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N920">
        <v>0.23567854590013271</v>
      </c>
      <c r="O920" s="36">
        <v>923200000</v>
      </c>
      <c r="P920" s="4">
        <f t="shared" si="28"/>
        <v>490600000</v>
      </c>
      <c r="Q920">
        <f t="shared" si="29"/>
        <v>0.12524252016746656</v>
      </c>
    </row>
    <row r="921" spans="1:17" hidden="1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N921">
        <v>0.17092076874927864</v>
      </c>
      <c r="O921" s="36">
        <v>1014431000</v>
      </c>
      <c r="P921" s="4">
        <f t="shared" si="28"/>
        <v>685836000</v>
      </c>
      <c r="Q921">
        <f t="shared" si="29"/>
        <v>0.11555602732559463</v>
      </c>
    </row>
    <row r="922" spans="1:17" hidden="1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N922">
        <v>0.18554947086124962</v>
      </c>
      <c r="O922" s="36">
        <v>1443540000</v>
      </c>
      <c r="P922" s="4">
        <f t="shared" si="28"/>
        <v>922038000</v>
      </c>
      <c r="Q922">
        <f t="shared" si="29"/>
        <v>0.11851674564886658</v>
      </c>
    </row>
    <row r="923" spans="1:17" hidden="1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N923">
        <v>0.18117326901138353</v>
      </c>
      <c r="O923" s="36">
        <v>1716437000</v>
      </c>
      <c r="P923" s="4">
        <f t="shared" si="28"/>
        <v>1086016000</v>
      </c>
      <c r="Q923">
        <f t="shared" si="29"/>
        <v>0.1146311043858101</v>
      </c>
    </row>
    <row r="924" spans="1:17" hidden="1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N924">
        <v>0.1850666835677337</v>
      </c>
      <c r="O924" s="36">
        <v>2026480000</v>
      </c>
      <c r="P924" s="4">
        <f t="shared" si="28"/>
        <v>1262363000</v>
      </c>
      <c r="Q924">
        <f t="shared" si="29"/>
        <v>0.11528430276568975</v>
      </c>
    </row>
    <row r="925" spans="1:17" hidden="1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N925">
        <v>0.39667454244101985</v>
      </c>
      <c r="O925" s="36">
        <v>2249700000</v>
      </c>
      <c r="P925" s="4">
        <f t="shared" si="28"/>
        <v>1048800000</v>
      </c>
      <c r="Q925">
        <f t="shared" si="29"/>
        <v>0.18492788376767641</v>
      </c>
    </row>
    <row r="926" spans="1:17" hidden="1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N926">
        <v>0.3827625983506362</v>
      </c>
      <c r="O926" s="36">
        <v>2223200000</v>
      </c>
      <c r="P926" s="4">
        <f t="shared" si="28"/>
        <v>1012700000</v>
      </c>
      <c r="Q926">
        <f t="shared" si="29"/>
        <v>0.17435394177298005</v>
      </c>
    </row>
    <row r="927" spans="1:17" hidden="1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N927">
        <v>0.36647481535697646</v>
      </c>
      <c r="O927" s="36">
        <v>2203100000</v>
      </c>
      <c r="P927" s="4">
        <f t="shared" si="28"/>
        <v>928200000</v>
      </c>
      <c r="Q927">
        <f t="shared" si="29"/>
        <v>0.15440149045179319</v>
      </c>
    </row>
    <row r="928" spans="1:17" hidden="1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N928">
        <v>0.33447771339039878</v>
      </c>
      <c r="O928" s="36">
        <v>2903300000</v>
      </c>
      <c r="P928" s="4">
        <f t="shared" si="28"/>
        <v>1116800000</v>
      </c>
      <c r="Q928">
        <f t="shared" si="29"/>
        <v>0.12866211218764761</v>
      </c>
    </row>
    <row r="929" spans="1:17" hidden="1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N929">
        <v>0.41818318525902698</v>
      </c>
      <c r="O929" s="36">
        <v>1724140000</v>
      </c>
      <c r="P929" s="4">
        <f t="shared" si="28"/>
        <v>440704000</v>
      </c>
      <c r="Q929">
        <f t="shared" si="29"/>
        <v>0.10689097316714084</v>
      </c>
    </row>
    <row r="930" spans="1:17" hidden="1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N930">
        <v>0.40995368321913483</v>
      </c>
      <c r="O930" s="36">
        <v>2075402000</v>
      </c>
      <c r="P930" s="4">
        <f t="shared" si="28"/>
        <v>540353000</v>
      </c>
      <c r="Q930">
        <f t="shared" si="29"/>
        <v>0.10673580472048748</v>
      </c>
    </row>
    <row r="931" spans="1:17" hidden="1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N931">
        <v>0.39345516600435837</v>
      </c>
      <c r="O931" s="36">
        <v>2651913000</v>
      </c>
      <c r="P931" s="4">
        <f t="shared" si="28"/>
        <v>664674000</v>
      </c>
      <c r="Q931">
        <f t="shared" si="29"/>
        <v>9.8615384067569686E-2</v>
      </c>
    </row>
    <row r="932" spans="1:17" hidden="1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N932">
        <v>0.39394878064819938</v>
      </c>
      <c r="O932" s="36">
        <v>2833529000</v>
      </c>
      <c r="P932" s="4">
        <f t="shared" si="28"/>
        <v>724138000</v>
      </c>
      <c r="Q932">
        <f t="shared" si="29"/>
        <v>0.10067773512147776</v>
      </c>
    </row>
    <row r="933" spans="1:17" hidden="1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N933">
        <v>9.9794003204394577E-2</v>
      </c>
      <c r="O933" s="36">
        <v>1308000000</v>
      </c>
      <c r="P933" s="4">
        <f t="shared" si="28"/>
        <v>1308000000</v>
      </c>
      <c r="Q933">
        <f t="shared" si="29"/>
        <v>9.9794003204394605E-2</v>
      </c>
    </row>
    <row r="934" spans="1:17" hidden="1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N934">
        <v>9.7810858143607682E-2</v>
      </c>
      <c r="O934" s="36">
        <v>1117000000</v>
      </c>
      <c r="P934" s="4">
        <f t="shared" si="28"/>
        <v>1117000000</v>
      </c>
      <c r="Q934">
        <f t="shared" si="29"/>
        <v>9.781085814360771E-2</v>
      </c>
    </row>
    <row r="935" spans="1:17" hidden="1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N935">
        <v>9.2117240123793964E-2</v>
      </c>
      <c r="O935" s="36">
        <v>1012000000</v>
      </c>
      <c r="P935" s="4">
        <f t="shared" si="28"/>
        <v>1012000000</v>
      </c>
      <c r="Q935">
        <f t="shared" si="29"/>
        <v>9.2117240123793923E-2</v>
      </c>
    </row>
    <row r="936" spans="1:17" hidden="1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N936">
        <v>8.503726351996943E-2</v>
      </c>
      <c r="O936" s="36">
        <v>890000000</v>
      </c>
      <c r="P936" s="4">
        <f t="shared" si="28"/>
        <v>890000000</v>
      </c>
      <c r="Q936">
        <f t="shared" si="29"/>
        <v>8.503726351996943E-2</v>
      </c>
    </row>
    <row r="937" spans="1:17" hidden="1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N937">
        <v>0.74847375990067344</v>
      </c>
      <c r="O937" s="36">
        <v>959720000</v>
      </c>
      <c r="P937" s="4">
        <f t="shared" si="28"/>
        <v>573154000</v>
      </c>
      <c r="Q937">
        <f t="shared" si="29"/>
        <v>0.4469957168571152</v>
      </c>
    </row>
    <row r="938" spans="1:17" hidden="1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N938">
        <v>0.75613410103530287</v>
      </c>
      <c r="O938" s="36">
        <v>1049806000</v>
      </c>
      <c r="P938" s="4">
        <f t="shared" si="28"/>
        <v>639730000</v>
      </c>
      <c r="Q938">
        <f t="shared" si="29"/>
        <v>0.46077243648380206</v>
      </c>
    </row>
    <row r="939" spans="1:17" hidden="1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N939">
        <v>0.75885187768745865</v>
      </c>
      <c r="O939" s="36">
        <v>1119412000</v>
      </c>
      <c r="P939" s="4">
        <f t="shared" si="28"/>
        <v>682699000</v>
      </c>
      <c r="Q939">
        <f t="shared" si="29"/>
        <v>0.46280316634567997</v>
      </c>
    </row>
    <row r="940" spans="1:17" hidden="1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N940">
        <v>0.75855586206121628</v>
      </c>
      <c r="O940" s="36">
        <v>1080135000</v>
      </c>
      <c r="P940" s="4">
        <f t="shared" si="28"/>
        <v>633553000</v>
      </c>
      <c r="Q940">
        <f t="shared" si="29"/>
        <v>0.44493081149714592</v>
      </c>
    </row>
    <row r="941" spans="1:17" hidden="1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N941">
        <v>0.78779741100896328</v>
      </c>
      <c r="O941" s="36">
        <v>17806900000</v>
      </c>
      <c r="P941" s="4">
        <f t="shared" si="28"/>
        <v>5689300000</v>
      </c>
      <c r="Q941">
        <f t="shared" si="29"/>
        <v>0.25170107152021376</v>
      </c>
    </row>
    <row r="942" spans="1:17" hidden="1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N942">
        <v>0.78764856293617036</v>
      </c>
      <c r="O942" s="36">
        <v>18205000000</v>
      </c>
      <c r="P942" s="4">
        <f t="shared" si="28"/>
        <v>6067000000</v>
      </c>
      <c r="Q942">
        <f t="shared" si="29"/>
        <v>0.26249183363547079</v>
      </c>
    </row>
    <row r="943" spans="1:17" hidden="1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N943">
        <v>0.74854197679398027</v>
      </c>
      <c r="O943" s="36">
        <v>14683100000</v>
      </c>
      <c r="P943" s="4">
        <f t="shared" si="28"/>
        <v>3669200000</v>
      </c>
      <c r="Q943">
        <f t="shared" si="29"/>
        <v>0.18705520096249922</v>
      </c>
    </row>
    <row r="944" spans="1:17" hidden="1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N944">
        <v>0.74761883288991771</v>
      </c>
      <c r="O944" s="36">
        <v>14921500000</v>
      </c>
      <c r="P944" s="4">
        <f t="shared" si="28"/>
        <v>3692700000</v>
      </c>
      <c r="Q944">
        <f t="shared" si="29"/>
        <v>0.18501706022937367</v>
      </c>
    </row>
    <row r="945" spans="1:17" hidden="1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N945">
        <v>9.2310066581418937E-2</v>
      </c>
      <c r="O945" s="36">
        <v>4187000000</v>
      </c>
      <c r="P945" s="4">
        <f t="shared" si="28"/>
        <v>4505000000</v>
      </c>
      <c r="Q945">
        <f t="shared" si="29"/>
        <v>9.9320957714184935E-2</v>
      </c>
    </row>
    <row r="946" spans="1:17" hidden="1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N946">
        <v>0.11723326490762531</v>
      </c>
      <c r="O946" s="36">
        <v>4683000000</v>
      </c>
      <c r="P946" s="4">
        <f t="shared" si="28"/>
        <v>5012000000</v>
      </c>
      <c r="Q946">
        <f t="shared" si="29"/>
        <v>0.12546938366795174</v>
      </c>
    </row>
    <row r="947" spans="1:17" hidden="1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N947">
        <v>0.11081507795539769</v>
      </c>
      <c r="O947" s="36">
        <v>4492000000</v>
      </c>
      <c r="P947" s="4">
        <f t="shared" si="28"/>
        <v>4712000000</v>
      </c>
      <c r="Q947">
        <f t="shared" si="29"/>
        <v>0.11624235247681074</v>
      </c>
    </row>
    <row r="948" spans="1:17" hidden="1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N948">
        <v>0.10713681002370468</v>
      </c>
      <c r="O948" s="36">
        <v>5062000000</v>
      </c>
      <c r="P948" s="4">
        <f t="shared" si="28"/>
        <v>5549000000</v>
      </c>
      <c r="Q948">
        <f t="shared" si="29"/>
        <v>0.11744412461903149</v>
      </c>
    </row>
    <row r="949" spans="1:17" hidden="1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N949">
        <v>0.30709322992405885</v>
      </c>
      <c r="O949" s="36">
        <v>950300000</v>
      </c>
      <c r="P949" s="4">
        <f t="shared" si="28"/>
        <v>519700000</v>
      </c>
      <c r="Q949">
        <f t="shared" si="29"/>
        <v>0.16794312489901439</v>
      </c>
    </row>
    <row r="950" spans="1:17" hidden="1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N950">
        <v>0.3065185546875</v>
      </c>
      <c r="O950" s="36">
        <v>1004400000</v>
      </c>
      <c r="P950" s="4">
        <f t="shared" si="28"/>
        <v>533900000</v>
      </c>
      <c r="Q950">
        <f t="shared" si="29"/>
        <v>0.162933349609375</v>
      </c>
    </row>
    <row r="951" spans="1:17" hidden="1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N951">
        <v>0.30827090111333311</v>
      </c>
      <c r="O951" s="36">
        <v>1032800000</v>
      </c>
      <c r="P951" s="4">
        <f t="shared" si="28"/>
        <v>543600000</v>
      </c>
      <c r="Q951">
        <f t="shared" si="29"/>
        <v>0.16225412649613469</v>
      </c>
    </row>
    <row r="952" spans="1:17" hidden="1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N952">
        <v>0.33255470863044012</v>
      </c>
      <c r="O952" s="36">
        <v>1082000000</v>
      </c>
      <c r="P952" s="4">
        <f t="shared" si="28"/>
        <v>577000000</v>
      </c>
      <c r="Q952">
        <f t="shared" si="29"/>
        <v>0.17734202114580772</v>
      </c>
    </row>
    <row r="953" spans="1:17" hidden="1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N953">
        <v>0.34296629124522471</v>
      </c>
      <c r="O953" s="36">
        <v>17327000000</v>
      </c>
      <c r="P953" s="4">
        <f t="shared" si="28"/>
        <v>3560000000</v>
      </c>
      <c r="Q953">
        <f t="shared" si="29"/>
        <v>7.0465746917123567E-2</v>
      </c>
    </row>
    <row r="954" spans="1:17" hidden="1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N954">
        <v>0.34588239698972234</v>
      </c>
      <c r="O954" s="36">
        <v>18476000000</v>
      </c>
      <c r="P954" s="4">
        <f t="shared" si="28"/>
        <v>4149000000</v>
      </c>
      <c r="Q954">
        <f t="shared" si="29"/>
        <v>7.7671902203418394E-2</v>
      </c>
    </row>
    <row r="955" spans="1:17" hidden="1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N955">
        <v>0.34786475285915019</v>
      </c>
      <c r="O955" s="36">
        <v>19558000000</v>
      </c>
      <c r="P955" s="4">
        <f t="shared" si="28"/>
        <v>4792000000</v>
      </c>
      <c r="Q955">
        <f t="shared" si="29"/>
        <v>8.5232022481902425E-2</v>
      </c>
    </row>
    <row r="956" spans="1:17" hidden="1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N956">
        <v>0.34820733317533936</v>
      </c>
      <c r="O956" s="36">
        <v>20570000000</v>
      </c>
      <c r="P956" s="4">
        <f t="shared" si="28"/>
        <v>4971000000</v>
      </c>
      <c r="Q956">
        <f t="shared" si="29"/>
        <v>8.4148694857297632E-2</v>
      </c>
    </row>
    <row r="957" spans="1:17" hidden="1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N957">
        <v>0.38985600108477103</v>
      </c>
      <c r="O957" s="36">
        <v>1403059000</v>
      </c>
      <c r="P957" s="4">
        <f t="shared" si="28"/>
        <v>118071000</v>
      </c>
      <c r="Q957">
        <f t="shared" si="29"/>
        <v>3.2807378666242837E-2</v>
      </c>
    </row>
    <row r="958" spans="1:17" hidden="1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N958">
        <v>0.43571659725883372</v>
      </c>
      <c r="O958" s="36">
        <v>2007481000</v>
      </c>
      <c r="P958" s="4">
        <f t="shared" si="28"/>
        <v>677669000</v>
      </c>
      <c r="Q958">
        <f t="shared" si="29"/>
        <v>0.1470856415317488</v>
      </c>
    </row>
    <row r="959" spans="1:17" hidden="1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N959">
        <v>0.43434122181760659</v>
      </c>
      <c r="O959" s="36">
        <v>2284336000</v>
      </c>
      <c r="P959" s="4">
        <f t="shared" si="28"/>
        <v>867483000</v>
      </c>
      <c r="Q959">
        <f t="shared" si="29"/>
        <v>0.16494229663499713</v>
      </c>
    </row>
    <row r="960" spans="1:17" hidden="1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N960">
        <v>0.44494896526321492</v>
      </c>
      <c r="O960" s="36">
        <v>2618922000</v>
      </c>
      <c r="P960" s="4">
        <f t="shared" si="28"/>
        <v>1074256000</v>
      </c>
      <c r="Q960">
        <f t="shared" si="29"/>
        <v>0.18251368144137176</v>
      </c>
    </row>
    <row r="961" spans="1:17" hidden="1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N961">
        <v>4.2360839934396877E-2</v>
      </c>
      <c r="O961" s="36">
        <v>330864000</v>
      </c>
      <c r="P961" s="4">
        <f t="shared" si="28"/>
        <v>-146110000</v>
      </c>
      <c r="Q961">
        <f t="shared" si="29"/>
        <v>-1.8706605502003044E-2</v>
      </c>
    </row>
    <row r="962" spans="1:17" hidden="1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N962">
        <v>0.20605505079954656</v>
      </c>
      <c r="O962" s="36">
        <v>1964071000</v>
      </c>
      <c r="P962" s="4">
        <f t="shared" si="28"/>
        <v>-380970000</v>
      </c>
      <c r="Q962">
        <f t="shared" si="29"/>
        <v>-3.9968408832014343E-2</v>
      </c>
    </row>
    <row r="963" spans="1:17" hidden="1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N963">
        <v>0.24879578973659833</v>
      </c>
      <c r="O963" s="36">
        <v>2657611000</v>
      </c>
      <c r="P963" s="4">
        <f t="shared" ref="P963:P1026" si="30">O963-SUM(G963:I963)</f>
        <v>-385024000</v>
      </c>
      <c r="Q963">
        <f t="shared" ref="Q963:Q1026" si="31">P963/E963</f>
        <v>-3.6044534037353103E-2</v>
      </c>
    </row>
    <row r="964" spans="1:17" hidden="1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N964">
        <v>0.24111782906779433</v>
      </c>
      <c r="O964" s="36">
        <v>2439269000</v>
      </c>
      <c r="P964" s="4">
        <f t="shared" si="30"/>
        <v>-404936000</v>
      </c>
      <c r="Q964">
        <f t="shared" si="31"/>
        <v>-4.0027274249538031E-2</v>
      </c>
    </row>
    <row r="965" spans="1:17" hidden="1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N965">
        <v>0.53065144923442009</v>
      </c>
      <c r="O965" s="36">
        <v>9392000000</v>
      </c>
      <c r="P965" s="4">
        <f t="shared" si="30"/>
        <v>1364000000</v>
      </c>
      <c r="Q965">
        <f t="shared" si="31"/>
        <v>7.706650093225606E-2</v>
      </c>
    </row>
    <row r="966" spans="1:17" hidden="1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N966">
        <v>0.58736898683149685</v>
      </c>
      <c r="O966" s="36">
        <v>10928000000</v>
      </c>
      <c r="P966" s="4">
        <f t="shared" si="30"/>
        <v>2351000000</v>
      </c>
      <c r="Q966">
        <f t="shared" si="31"/>
        <v>0.12636388067723731</v>
      </c>
    </row>
    <row r="967" spans="1:17" hidden="1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N967">
        <v>0.69601412714429867</v>
      </c>
      <c r="O967" s="36">
        <v>13795000000</v>
      </c>
      <c r="P967" s="4">
        <f t="shared" si="30"/>
        <v>4155000000</v>
      </c>
      <c r="Q967">
        <f t="shared" si="31"/>
        <v>0.20963673057517659</v>
      </c>
    </row>
    <row r="968" spans="1:17" hidden="1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N968">
        <v>0.6997796817625459</v>
      </c>
      <c r="O968" s="36">
        <v>14293000000</v>
      </c>
      <c r="P968" s="4">
        <f t="shared" si="30"/>
        <v>3760000000</v>
      </c>
      <c r="Q968">
        <f t="shared" si="31"/>
        <v>0.18408812729498164</v>
      </c>
    </row>
    <row r="969" spans="1:17" hidden="1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N969">
        <v>0.39601631116687575</v>
      </c>
      <c r="O969" s="36">
        <v>2525000000</v>
      </c>
      <c r="P969" s="4">
        <f t="shared" si="30"/>
        <v>575000000</v>
      </c>
      <c r="Q969">
        <f t="shared" si="31"/>
        <v>9.0181932245922206E-2</v>
      </c>
    </row>
    <row r="970" spans="1:17" hidden="1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N970">
        <v>0.4162838587042611</v>
      </c>
      <c r="O970" s="36">
        <v>2628000000</v>
      </c>
      <c r="P970" s="4">
        <f t="shared" si="30"/>
        <v>666000000</v>
      </c>
      <c r="Q970">
        <f t="shared" si="31"/>
        <v>0.10549659432916204</v>
      </c>
    </row>
    <row r="971" spans="1:17" hidden="1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N971">
        <v>0.4429688652796222</v>
      </c>
      <c r="O971" s="36">
        <v>3002000000</v>
      </c>
      <c r="P971" s="4">
        <f t="shared" si="30"/>
        <v>1013000000</v>
      </c>
      <c r="Q971">
        <f t="shared" si="31"/>
        <v>0.14947616939648811</v>
      </c>
    </row>
    <row r="972" spans="1:17" hidden="1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N972">
        <v>0.48171102199538218</v>
      </c>
      <c r="O972" s="36">
        <v>3964000000</v>
      </c>
      <c r="P972" s="4">
        <f t="shared" si="30"/>
        <v>1331000000</v>
      </c>
      <c r="Q972">
        <f t="shared" si="31"/>
        <v>0.16174504800097217</v>
      </c>
    </row>
    <row r="973" spans="1:17" hidden="1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N973">
        <v>0.12694037749162113</v>
      </c>
      <c r="O973" s="36">
        <v>5757000000</v>
      </c>
      <c r="P973" s="4">
        <f t="shared" si="30"/>
        <v>4676000000</v>
      </c>
      <c r="Q973">
        <f t="shared" si="31"/>
        <v>0.10310460398659375</v>
      </c>
    </row>
    <row r="974" spans="1:17" hidden="1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N974">
        <v>0.13894058372293583</v>
      </c>
      <c r="O974" s="36">
        <v>6122000000</v>
      </c>
      <c r="P974" s="4">
        <f t="shared" si="30"/>
        <v>5102000000</v>
      </c>
      <c r="Q974">
        <f t="shared" si="31"/>
        <v>0.11579138486677863</v>
      </c>
    </row>
    <row r="975" spans="1:17" hidden="1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N975">
        <v>0.14622434660585859</v>
      </c>
      <c r="O975" s="36">
        <v>6669000000</v>
      </c>
      <c r="P975" s="4">
        <f t="shared" si="30"/>
        <v>5736000000</v>
      </c>
      <c r="Q975">
        <f t="shared" si="31"/>
        <v>0.12576740922645149</v>
      </c>
    </row>
    <row r="976" spans="1:17" hidden="1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N976">
        <v>0.21542691308996487</v>
      </c>
      <c r="O976" s="36">
        <v>7052000000</v>
      </c>
      <c r="P976" s="4">
        <f t="shared" si="30"/>
        <v>6122000000</v>
      </c>
      <c r="Q976">
        <f t="shared" si="31"/>
        <v>0.18701695433022758</v>
      </c>
    </row>
    <row r="977" spans="1:17" hidden="1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N977">
        <v>0.40265838329841797</v>
      </c>
      <c r="O977" s="36">
        <v>11148000000</v>
      </c>
      <c r="P977" s="4">
        <f t="shared" si="30"/>
        <v>2666000000</v>
      </c>
      <c r="Q977">
        <f t="shared" si="31"/>
        <v>9.6294155891064076E-2</v>
      </c>
    </row>
    <row r="978" spans="1:17" hidden="1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N978">
        <v>0.40120296444810422</v>
      </c>
      <c r="O978" s="36">
        <v>11206000000</v>
      </c>
      <c r="P978" s="4">
        <f t="shared" si="30"/>
        <v>2766000000</v>
      </c>
      <c r="Q978">
        <f t="shared" si="31"/>
        <v>9.9029751888582582E-2</v>
      </c>
    </row>
    <row r="979" spans="1:17" hidden="1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N979">
        <v>0.4</v>
      </c>
      <c r="O979" s="36">
        <v>11242000000</v>
      </c>
      <c r="P979" s="4">
        <f t="shared" si="30"/>
        <v>2887000000</v>
      </c>
      <c r="Q979">
        <f t="shared" si="31"/>
        <v>0.10272193559864792</v>
      </c>
    </row>
    <row r="980" spans="1:17" hidden="1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N980">
        <v>0.39081945418959341</v>
      </c>
      <c r="O980" s="36">
        <v>10583000000</v>
      </c>
      <c r="P980" s="4">
        <f t="shared" si="30"/>
        <v>2327000000</v>
      </c>
      <c r="Q980">
        <f t="shared" si="31"/>
        <v>8.5933749399903989E-2</v>
      </c>
    </row>
    <row r="981" spans="1:17" hidden="1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N981" t="e">
        <v>#VALUE!</v>
      </c>
      <c r="O981" s="36" t="e">
        <v>#VALUE!</v>
      </c>
      <c r="P981" s="4" t="e">
        <f t="shared" si="30"/>
        <v>#VALUE!</v>
      </c>
      <c r="Q981" t="e">
        <f t="shared" si="31"/>
        <v>#VALUE!</v>
      </c>
    </row>
    <row r="982" spans="1:17" hidden="1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N982" t="e">
        <v>#VALUE!</v>
      </c>
      <c r="O982" s="36" t="e">
        <v>#VALUE!</v>
      </c>
      <c r="P982" s="4" t="e">
        <f t="shared" si="30"/>
        <v>#VALUE!</v>
      </c>
      <c r="Q982" t="e">
        <f t="shared" si="31"/>
        <v>#VALUE!</v>
      </c>
    </row>
    <row r="983" spans="1:17" hidden="1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N983" t="e">
        <v>#VALUE!</v>
      </c>
      <c r="O983" s="36" t="e">
        <v>#VALUE!</v>
      </c>
      <c r="P983" s="4" t="e">
        <f t="shared" si="30"/>
        <v>#VALUE!</v>
      </c>
      <c r="Q983" t="e">
        <f t="shared" si="31"/>
        <v>#VALUE!</v>
      </c>
    </row>
    <row r="984" spans="1:17" hidden="1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N984" t="e">
        <v>#VALUE!</v>
      </c>
      <c r="O984" s="36" t="e">
        <v>#VALUE!</v>
      </c>
      <c r="P984" s="4" t="e">
        <f t="shared" si="30"/>
        <v>#VALUE!</v>
      </c>
      <c r="Q984" t="e">
        <f t="shared" si="31"/>
        <v>#VALUE!</v>
      </c>
    </row>
    <row r="985" spans="1:17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N985">
        <v>0.75356596510103224</v>
      </c>
      <c r="O985" s="36">
        <v>358613000</v>
      </c>
      <c r="P985" s="4">
        <f t="shared" si="30"/>
        <v>190287000</v>
      </c>
      <c r="Q985">
        <f t="shared" si="31"/>
        <v>0.39985668896883303</v>
      </c>
    </row>
    <row r="986" spans="1:17" hidden="1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N986">
        <v>0.72926403247887461</v>
      </c>
      <c r="O986" s="36">
        <v>463440000</v>
      </c>
      <c r="P986" s="4">
        <f t="shared" si="30"/>
        <v>232741000</v>
      </c>
      <c r="Q986">
        <f t="shared" si="31"/>
        <v>0.36623865049017296</v>
      </c>
    </row>
    <row r="987" spans="1:17" hidden="1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N987">
        <v>0.72249307691377485</v>
      </c>
      <c r="O987" s="36">
        <v>716953000</v>
      </c>
      <c r="P987" s="4">
        <f t="shared" si="30"/>
        <v>357477000</v>
      </c>
      <c r="Q987">
        <f t="shared" si="31"/>
        <v>0.36023931506794099</v>
      </c>
    </row>
    <row r="988" spans="1:17" hidden="1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N988">
        <v>0.73062269186471918</v>
      </c>
      <c r="O988" s="36">
        <v>761878000</v>
      </c>
      <c r="P988" s="4">
        <f t="shared" si="30"/>
        <v>413366000</v>
      </c>
      <c r="Q988">
        <f t="shared" si="31"/>
        <v>0.39640805961761794</v>
      </c>
    </row>
    <row r="989" spans="1:17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N989">
        <v>0.57677015035416179</v>
      </c>
      <c r="O989" s="36">
        <v>459984000</v>
      </c>
      <c r="P989" s="4">
        <f t="shared" si="30"/>
        <v>161951000</v>
      </c>
      <c r="Q989">
        <f t="shared" si="31"/>
        <v>0.20306902548785793</v>
      </c>
    </row>
    <row r="990" spans="1:17" hidden="1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N990">
        <v>0.58886228417397213</v>
      </c>
      <c r="O990" s="36">
        <v>606219000</v>
      </c>
      <c r="P990" s="4">
        <f t="shared" si="30"/>
        <v>221282000</v>
      </c>
      <c r="Q990">
        <f t="shared" si="31"/>
        <v>0.21494645328929796</v>
      </c>
    </row>
    <row r="991" spans="1:17" hidden="1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N991">
        <v>0.60015363081736472</v>
      </c>
      <c r="O991" s="36">
        <v>663318000</v>
      </c>
      <c r="P991" s="4">
        <f t="shared" si="30"/>
        <v>255190000</v>
      </c>
      <c r="Q991">
        <f t="shared" si="31"/>
        <v>0.23088956586174855</v>
      </c>
    </row>
    <row r="992" spans="1:17" hidden="1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N992">
        <v>0.61389637378905704</v>
      </c>
      <c r="O992" s="36">
        <v>790790000</v>
      </c>
      <c r="P992" s="4">
        <f t="shared" si="30"/>
        <v>296448000</v>
      </c>
      <c r="Q992">
        <f t="shared" si="31"/>
        <v>0.23013486793841395</v>
      </c>
    </row>
    <row r="993" spans="1:17" hidden="1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N993">
        <v>0.13746402573218219</v>
      </c>
      <c r="O993" s="36">
        <v>1624000000</v>
      </c>
      <c r="P993" s="4">
        <f t="shared" si="30"/>
        <v>940000000</v>
      </c>
      <c r="Q993">
        <f t="shared" si="31"/>
        <v>7.9566615879465036E-2</v>
      </c>
    </row>
    <row r="994" spans="1:17" hidden="1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N994">
        <v>0.13798498122653313</v>
      </c>
      <c r="O994" s="36">
        <v>1764000000</v>
      </c>
      <c r="P994" s="4">
        <f t="shared" si="30"/>
        <v>988000000</v>
      </c>
      <c r="Q994">
        <f t="shared" si="31"/>
        <v>7.7284105131414274E-2</v>
      </c>
    </row>
    <row r="995" spans="1:17" hidden="1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N995">
        <v>0.14250507393447376</v>
      </c>
      <c r="O995" s="36">
        <v>1966000000</v>
      </c>
      <c r="P995" s="4">
        <f t="shared" si="30"/>
        <v>1159000000</v>
      </c>
      <c r="Q995">
        <f t="shared" si="31"/>
        <v>8.400985792983473E-2</v>
      </c>
    </row>
    <row r="996" spans="1:17" hidden="1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N996">
        <v>0.14655529476736162</v>
      </c>
      <c r="O996" s="36">
        <v>2123000000</v>
      </c>
      <c r="P996" s="4">
        <f t="shared" si="30"/>
        <v>1350000000</v>
      </c>
      <c r="Q996">
        <f t="shared" si="31"/>
        <v>9.319342813751208E-2</v>
      </c>
    </row>
    <row r="997" spans="1:17" hidden="1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N997">
        <v>0.28975003697677859</v>
      </c>
      <c r="O997" s="36">
        <v>1959000000</v>
      </c>
      <c r="P997" s="4">
        <f t="shared" si="30"/>
        <v>612000000</v>
      </c>
      <c r="Q997">
        <f t="shared" si="31"/>
        <v>9.0519153971306027E-2</v>
      </c>
    </row>
    <row r="998" spans="1:17" hidden="1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N998">
        <v>0.29403368541250352</v>
      </c>
      <c r="O998" s="36">
        <v>2060000000</v>
      </c>
      <c r="P998" s="4">
        <f t="shared" si="30"/>
        <v>722000000</v>
      </c>
      <c r="Q998">
        <f t="shared" si="31"/>
        <v>0.10305452469312018</v>
      </c>
    </row>
    <row r="999" spans="1:17" hidden="1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N999">
        <v>0.31545785494259315</v>
      </c>
      <c r="O999" s="36">
        <v>2253000000</v>
      </c>
      <c r="P999" s="4">
        <f t="shared" si="30"/>
        <v>914000000</v>
      </c>
      <c r="Q999">
        <f t="shared" si="31"/>
        <v>0.12797535704284513</v>
      </c>
    </row>
    <row r="1000" spans="1:17" hidden="1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N1000">
        <v>0.33383172488786195</v>
      </c>
      <c r="O1000" s="36">
        <v>2456000000</v>
      </c>
      <c r="P1000" s="4">
        <f t="shared" si="30"/>
        <v>1053000000</v>
      </c>
      <c r="Q1000">
        <f t="shared" si="31"/>
        <v>0.14312899279597663</v>
      </c>
    </row>
    <row r="1001" spans="1:17" hidden="1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N1001">
        <v>0.53095470855167692</v>
      </c>
      <c r="O1001" s="36">
        <v>3409197000</v>
      </c>
      <c r="P1001" s="4">
        <f t="shared" si="30"/>
        <v>1021015000</v>
      </c>
      <c r="Q1001">
        <f t="shared" si="31"/>
        <v>0.15901478317383549</v>
      </c>
    </row>
    <row r="1002" spans="1:17" hidden="1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N1002">
        <v>0.53645966656036825</v>
      </c>
      <c r="O1002" s="36">
        <v>3478883000</v>
      </c>
      <c r="P1002" s="4">
        <f t="shared" si="30"/>
        <v>1168103000</v>
      </c>
      <c r="Q1002">
        <f t="shared" si="31"/>
        <v>0.18012682400878843</v>
      </c>
    </row>
    <row r="1003" spans="1:17" hidden="1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N1003">
        <v>0.49819259177608088</v>
      </c>
      <c r="O1003" s="36">
        <v>3001022000</v>
      </c>
      <c r="P1003" s="4">
        <f t="shared" si="30"/>
        <v>653714000</v>
      </c>
      <c r="Q1003">
        <f t="shared" si="31"/>
        <v>0.10852152098195514</v>
      </c>
    </row>
    <row r="1004" spans="1:17" hidden="1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N1004">
        <v>0.49211791156089324</v>
      </c>
      <c r="O1004" s="36">
        <v>2806358000</v>
      </c>
      <c r="P1004" s="4">
        <f t="shared" si="30"/>
        <v>540922000</v>
      </c>
      <c r="Q1004">
        <f t="shared" si="31"/>
        <v>9.4855112910520137E-2</v>
      </c>
    </row>
    <row r="1005" spans="1:17" hidden="1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N1005">
        <v>0.39236405847571376</v>
      </c>
      <c r="O1005" s="36">
        <v>10816300000</v>
      </c>
      <c r="P1005" s="4">
        <f t="shared" si="30"/>
        <v>8604600000</v>
      </c>
      <c r="Q1005">
        <f t="shared" si="31"/>
        <v>0.31213407334856896</v>
      </c>
    </row>
    <row r="1006" spans="1:17" hidden="1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N1006">
        <v>0.38791775333829082</v>
      </c>
      <c r="O1006" s="36">
        <v>10902700000</v>
      </c>
      <c r="P1006" s="4">
        <f t="shared" si="30"/>
        <v>8764300000</v>
      </c>
      <c r="Q1006">
        <f t="shared" si="31"/>
        <v>0.31183354266216462</v>
      </c>
    </row>
    <row r="1007" spans="1:17" hidden="1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N1007">
        <v>0.38102057847113657</v>
      </c>
      <c r="O1007" s="36">
        <v>10455700000</v>
      </c>
      <c r="P1007" s="4">
        <f t="shared" si="30"/>
        <v>7949200000</v>
      </c>
      <c r="Q1007">
        <f t="shared" si="31"/>
        <v>0.28968015363703614</v>
      </c>
    </row>
    <row r="1008" spans="1:17" hidden="1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N1008">
        <v>0.3852044229331445</v>
      </c>
      <c r="O1008" s="36">
        <v>9789200000</v>
      </c>
      <c r="P1008" s="4">
        <f t="shared" si="30"/>
        <v>7145500000</v>
      </c>
      <c r="Q1008">
        <f t="shared" si="31"/>
        <v>0.28117498917876677</v>
      </c>
    </row>
    <row r="1009" spans="1:17" hidden="1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N1009">
        <v>0.53012569999298187</v>
      </c>
      <c r="O1009" s="36">
        <v>838459000</v>
      </c>
      <c r="P1009" s="4">
        <f t="shared" si="30"/>
        <v>210728000</v>
      </c>
      <c r="Q1009">
        <f t="shared" si="31"/>
        <v>0.13323529058441866</v>
      </c>
    </row>
    <row r="1010" spans="1:17" hidden="1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N1010">
        <v>0.58447238192290141</v>
      </c>
      <c r="O1010" s="36">
        <v>1128743000</v>
      </c>
      <c r="P1010" s="4">
        <f t="shared" si="30"/>
        <v>461888000</v>
      </c>
      <c r="Q1010">
        <f t="shared" si="31"/>
        <v>0.23916939422136405</v>
      </c>
    </row>
    <row r="1011" spans="1:17" hidden="1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N1011">
        <v>0.57267973149961149</v>
      </c>
      <c r="O1011" s="36">
        <v>1229564000</v>
      </c>
      <c r="P1011" s="4">
        <f t="shared" si="30"/>
        <v>428460000</v>
      </c>
      <c r="Q1011">
        <f t="shared" si="31"/>
        <v>0.19955883366650581</v>
      </c>
    </row>
    <row r="1012" spans="1:17" hidden="1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N1012">
        <v>0.5546611795517854</v>
      </c>
      <c r="O1012" s="36">
        <v>1205464000</v>
      </c>
      <c r="P1012" s="4">
        <f t="shared" si="30"/>
        <v>356302000</v>
      </c>
      <c r="Q1012">
        <f t="shared" si="31"/>
        <v>0.16394258774767248</v>
      </c>
    </row>
    <row r="1013" spans="1:17" hidden="1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N1013">
        <v>5.6311172215129823E-2</v>
      </c>
      <c r="O1013" s="36">
        <v>6881000000</v>
      </c>
      <c r="P1013" s="4">
        <f t="shared" si="30"/>
        <v>2338000000</v>
      </c>
      <c r="Q1013">
        <f t="shared" si="31"/>
        <v>1.9133195849291303E-2</v>
      </c>
    </row>
    <row r="1014" spans="1:17" hidden="1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N1014">
        <v>6.0789565622452524E-2</v>
      </c>
      <c r="O1014" s="36">
        <v>8352000000</v>
      </c>
      <c r="P1014" s="4">
        <f t="shared" si="30"/>
        <v>2507000000</v>
      </c>
      <c r="Q1014">
        <f t="shared" si="31"/>
        <v>1.8247059508559451E-2</v>
      </c>
    </row>
    <row r="1015" spans="1:17" hidden="1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N1015">
        <v>6.3732581194671734E-2</v>
      </c>
      <c r="O1015" s="36">
        <v>11411000000</v>
      </c>
      <c r="P1015" s="4">
        <f t="shared" si="30"/>
        <v>3118000000</v>
      </c>
      <c r="Q1015">
        <f t="shared" si="31"/>
        <v>1.7414616437208524E-2</v>
      </c>
    </row>
    <row r="1016" spans="1:17" hidden="1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N1016">
        <v>5.980595544938283E-2</v>
      </c>
      <c r="O1016" s="36">
        <v>11416000000</v>
      </c>
      <c r="P1016" s="4">
        <f t="shared" si="30"/>
        <v>3748000000</v>
      </c>
      <c r="Q1016">
        <f t="shared" si="31"/>
        <v>1.9634961547327173E-2</v>
      </c>
    </row>
    <row r="1017" spans="1:17" hidden="1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N1017">
        <v>0.70882320624107242</v>
      </c>
      <c r="O1017" s="36">
        <v>1935300000</v>
      </c>
      <c r="P1017" s="4">
        <f t="shared" si="30"/>
        <v>1089600000</v>
      </c>
      <c r="Q1017">
        <f t="shared" si="31"/>
        <v>0.39907702450280191</v>
      </c>
    </row>
    <row r="1018" spans="1:17" hidden="1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N1018">
        <v>0.72333052985702273</v>
      </c>
      <c r="O1018" s="36">
        <v>2150100000</v>
      </c>
      <c r="P1018" s="4">
        <f t="shared" si="30"/>
        <v>1234600000</v>
      </c>
      <c r="Q1018">
        <f t="shared" si="31"/>
        <v>0.41534062237174096</v>
      </c>
    </row>
    <row r="1019" spans="1:17" hidden="1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N1019">
        <v>0.72099091263533577</v>
      </c>
      <c r="O1019" s="36">
        <v>2404000000</v>
      </c>
      <c r="P1019" s="4">
        <f t="shared" si="30"/>
        <v>1439100000</v>
      </c>
      <c r="Q1019">
        <f t="shared" si="31"/>
        <v>0.43160483459796661</v>
      </c>
    </row>
    <row r="1020" spans="1:17" hidden="1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N1020">
        <v>0.71981632945903284</v>
      </c>
      <c r="O1020" s="36">
        <v>2508200000</v>
      </c>
      <c r="P1020" s="4">
        <f t="shared" si="30"/>
        <v>1473400000</v>
      </c>
      <c r="Q1020">
        <f t="shared" si="31"/>
        <v>0.42284402353278805</v>
      </c>
    </row>
    <row r="1021" spans="1:17" hidden="1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N1021">
        <v>0.37343995430529775</v>
      </c>
      <c r="O1021" s="36">
        <v>13076000000</v>
      </c>
      <c r="P1021" s="4">
        <f t="shared" si="30"/>
        <v>3683000000</v>
      </c>
      <c r="Q1021">
        <f t="shared" si="31"/>
        <v>0.1051834927888048</v>
      </c>
    </row>
    <row r="1022" spans="1:17" hidden="1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N1022">
        <v>0.37139862319045869</v>
      </c>
      <c r="O1022" s="36">
        <v>13110000000</v>
      </c>
      <c r="P1022" s="4">
        <f t="shared" si="30"/>
        <v>4214000000</v>
      </c>
      <c r="Q1022">
        <f t="shared" si="31"/>
        <v>0.11938015241224964</v>
      </c>
    </row>
    <row r="1023" spans="1:17" hidden="1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N1023">
        <v>0.36786006307674335</v>
      </c>
      <c r="O1023" s="36">
        <v>12597000000</v>
      </c>
      <c r="P1023" s="4">
        <f t="shared" si="30"/>
        <v>3934000000</v>
      </c>
      <c r="Q1023">
        <f t="shared" si="31"/>
        <v>0.11488143908421913</v>
      </c>
    </row>
    <row r="1024" spans="1:17" hidden="1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N1024">
        <v>0.38844648400593873</v>
      </c>
      <c r="O1024" s="36">
        <v>11512000000</v>
      </c>
      <c r="P1024" s="4">
        <f t="shared" si="30"/>
        <v>3754000000</v>
      </c>
      <c r="Q1024">
        <f t="shared" si="31"/>
        <v>0.12667026589283303</v>
      </c>
    </row>
    <row r="1025" spans="1:17" hidden="1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N1025">
        <v>0.44259721203228175</v>
      </c>
      <c r="O1025" s="36">
        <v>30163000000</v>
      </c>
      <c r="P1025" s="4">
        <f t="shared" si="30"/>
        <v>3310000000</v>
      </c>
      <c r="Q1025">
        <f t="shared" si="31"/>
        <v>4.8569332355099047E-2</v>
      </c>
    </row>
    <row r="1026" spans="1:17" hidden="1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N1026">
        <v>0.44123814132172023</v>
      </c>
      <c r="O1026" s="36">
        <v>30092000000</v>
      </c>
      <c r="P1026" s="4">
        <f t="shared" si="30"/>
        <v>4052000000</v>
      </c>
      <c r="Q1026">
        <f t="shared" si="31"/>
        <v>5.9414360914382909E-2</v>
      </c>
    </row>
    <row r="1027" spans="1:17" hidden="1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N1027">
        <v>0.46666484805499486</v>
      </c>
      <c r="O1027" s="36">
        <v>34214000000</v>
      </c>
      <c r="P1027" s="4">
        <f t="shared" ref="P1027:P1090" si="32">O1027-SUM(G1027:I1027)</f>
        <v>8804000000</v>
      </c>
      <c r="Q1027">
        <f t="shared" ref="Q1027:Q1090" si="33">P1027/E1027</f>
        <v>0.12008292869223634</v>
      </c>
    </row>
    <row r="1028" spans="1:17" hidden="1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N1028">
        <v>0.44655544595502561</v>
      </c>
      <c r="O1028" s="36">
        <v>31237000000</v>
      </c>
      <c r="P1028" s="4">
        <f t="shared" si="32"/>
        <v>7470000000</v>
      </c>
      <c r="Q1028">
        <f t="shared" si="33"/>
        <v>0.10678903804091436</v>
      </c>
    </row>
    <row r="1029" spans="1:17" hidden="1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N1029">
        <v>0.25744007408456837</v>
      </c>
      <c r="O1029" s="36">
        <v>1490058000</v>
      </c>
      <c r="P1029" s="4">
        <f t="shared" si="32"/>
        <v>379508000</v>
      </c>
      <c r="Q1029">
        <f t="shared" si="33"/>
        <v>6.5568298439179121E-2</v>
      </c>
    </row>
    <row r="1030" spans="1:17" hidden="1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N1030">
        <v>0.26137886776452168</v>
      </c>
      <c r="O1030" s="36">
        <v>1920809000</v>
      </c>
      <c r="P1030" s="4">
        <f t="shared" si="32"/>
        <v>546931000</v>
      </c>
      <c r="Q1030">
        <f t="shared" si="33"/>
        <v>7.4424997761525294E-2</v>
      </c>
    </row>
    <row r="1031" spans="1:17" hidden="1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N1031">
        <v>0.27605650119190928</v>
      </c>
      <c r="O1031" s="36">
        <v>2154192000</v>
      </c>
      <c r="P1031" s="4">
        <f t="shared" si="32"/>
        <v>772796000</v>
      </c>
      <c r="Q1031">
        <f t="shared" si="33"/>
        <v>9.9032658135905602E-2</v>
      </c>
    </row>
    <row r="1032" spans="1:17" hidden="1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N1032">
        <v>0.29866408773616704</v>
      </c>
      <c r="O1032" s="36">
        <v>2410686000</v>
      </c>
      <c r="P1032" s="4">
        <f t="shared" si="32"/>
        <v>837566000</v>
      </c>
      <c r="Q1032">
        <f t="shared" si="33"/>
        <v>0.10376751070393678</v>
      </c>
    </row>
    <row r="1033" spans="1:17" hidden="1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N1033">
        <v>0.61453874349575788</v>
      </c>
      <c r="O1033" s="36">
        <v>2397500000</v>
      </c>
      <c r="P1033" s="4">
        <f t="shared" si="32"/>
        <v>840100000</v>
      </c>
      <c r="Q1033">
        <f t="shared" si="33"/>
        <v>0.21533847691795044</v>
      </c>
    </row>
    <row r="1034" spans="1:17" hidden="1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N1034">
        <v>0.63613207322589094</v>
      </c>
      <c r="O1034" s="36">
        <v>2672200000</v>
      </c>
      <c r="P1034" s="4">
        <f t="shared" si="32"/>
        <v>1023400000</v>
      </c>
      <c r="Q1034">
        <f t="shared" si="33"/>
        <v>0.24362606232294617</v>
      </c>
    </row>
    <row r="1035" spans="1:17" hidden="1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N1035">
        <v>0.61431519742362739</v>
      </c>
      <c r="O1035" s="36">
        <v>2708700000</v>
      </c>
      <c r="P1035" s="4">
        <f t="shared" si="32"/>
        <v>976000000</v>
      </c>
      <c r="Q1035">
        <f t="shared" si="33"/>
        <v>0.22135032771641758</v>
      </c>
    </row>
    <row r="1036" spans="1:17" hidden="1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N1036">
        <v>0.64254660673494945</v>
      </c>
      <c r="O1036" s="36">
        <v>2616000000</v>
      </c>
      <c r="P1036" s="4">
        <f t="shared" si="32"/>
        <v>975200000</v>
      </c>
      <c r="Q1036">
        <f t="shared" si="33"/>
        <v>0.23953037113452705</v>
      </c>
    </row>
    <row r="1037" spans="1:17" hidden="1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N1037">
        <v>0.40398700101857687</v>
      </c>
      <c r="O1037" s="36">
        <v>1665800000</v>
      </c>
      <c r="P1037" s="4">
        <f t="shared" si="32"/>
        <v>575500000</v>
      </c>
      <c r="Q1037">
        <f t="shared" si="33"/>
        <v>0.13956928748120484</v>
      </c>
    </row>
    <row r="1038" spans="1:17" hidden="1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N1038">
        <v>0.40775829562594268</v>
      </c>
      <c r="O1038" s="36">
        <v>1730200000</v>
      </c>
      <c r="P1038" s="4">
        <f t="shared" si="32"/>
        <v>608200000</v>
      </c>
      <c r="Q1038">
        <f t="shared" si="33"/>
        <v>0.14333521870286575</v>
      </c>
    </row>
    <row r="1039" spans="1:17" hidden="1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N1039">
        <v>0.40437120312827313</v>
      </c>
      <c r="O1039" s="36">
        <v>1737300000</v>
      </c>
      <c r="P1039" s="4">
        <f t="shared" si="32"/>
        <v>609900000</v>
      </c>
      <c r="Q1039">
        <f t="shared" si="33"/>
        <v>0.14195936037986173</v>
      </c>
    </row>
    <row r="1040" spans="1:17" hidden="1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N1040">
        <v>0.4152102459480902</v>
      </c>
      <c r="O1040" s="36">
        <v>1831700000</v>
      </c>
      <c r="P1040" s="4">
        <f t="shared" si="32"/>
        <v>656700000</v>
      </c>
      <c r="Q1040">
        <f t="shared" si="33"/>
        <v>0.14886093165589936</v>
      </c>
    </row>
    <row r="1041" spans="1:17" hidden="1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N1041">
        <v>0.16099898567892823</v>
      </c>
      <c r="O1041" s="36">
        <v>327134000</v>
      </c>
      <c r="P1041" s="4">
        <f t="shared" si="32"/>
        <v>191310000</v>
      </c>
      <c r="Q1041">
        <f t="shared" si="33"/>
        <v>9.4153209236079907E-2</v>
      </c>
    </row>
    <row r="1042" spans="1:17" hidden="1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N1042">
        <v>0.16884638776813909</v>
      </c>
      <c r="O1042" s="36">
        <v>363957000</v>
      </c>
      <c r="P1042" s="4">
        <f t="shared" si="32"/>
        <v>218659000</v>
      </c>
      <c r="Q1042">
        <f t="shared" si="33"/>
        <v>0.10143995665145478</v>
      </c>
    </row>
    <row r="1043" spans="1:17" hidden="1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N1043">
        <v>0.17659521743260786</v>
      </c>
      <c r="O1043" s="36">
        <v>522360000</v>
      </c>
      <c r="P1043" s="4">
        <f t="shared" si="32"/>
        <v>357764000</v>
      </c>
      <c r="Q1043">
        <f t="shared" si="33"/>
        <v>0.12094994136143566</v>
      </c>
    </row>
    <row r="1044" spans="1:17" hidden="1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N1044">
        <v>0.20391375223544106</v>
      </c>
      <c r="O1044" s="36">
        <v>721767000</v>
      </c>
      <c r="P1044" s="4">
        <f t="shared" si="32"/>
        <v>487880000</v>
      </c>
      <c r="Q1044">
        <f t="shared" si="33"/>
        <v>0.13783595182465666</v>
      </c>
    </row>
    <row r="1045" spans="1:17" hidden="1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N1045" t="e">
        <v>#VALUE!</v>
      </c>
      <c r="O1045" s="36" t="e">
        <v>#VALUE!</v>
      </c>
      <c r="P1045" s="4" t="e">
        <f t="shared" si="32"/>
        <v>#VALUE!</v>
      </c>
      <c r="Q1045" t="e">
        <f t="shared" si="33"/>
        <v>#VALUE!</v>
      </c>
    </row>
    <row r="1046" spans="1:17" hidden="1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N1046" t="e">
        <v>#VALUE!</v>
      </c>
      <c r="O1046" s="36" t="e">
        <v>#VALUE!</v>
      </c>
      <c r="P1046" s="4" t="e">
        <f t="shared" si="32"/>
        <v>#VALUE!</v>
      </c>
      <c r="Q1046" t="e">
        <f t="shared" si="33"/>
        <v>#VALUE!</v>
      </c>
    </row>
    <row r="1047" spans="1:17" hidden="1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N1047" t="e">
        <v>#VALUE!</v>
      </c>
      <c r="O1047" s="36" t="e">
        <v>#VALUE!</v>
      </c>
      <c r="P1047" s="4" t="e">
        <f t="shared" si="32"/>
        <v>#VALUE!</v>
      </c>
      <c r="Q1047" t="e">
        <f t="shared" si="33"/>
        <v>#VALUE!</v>
      </c>
    </row>
    <row r="1048" spans="1:17" hidden="1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N1048" t="e">
        <v>#VALUE!</v>
      </c>
      <c r="O1048" s="36" t="e">
        <v>#VALUE!</v>
      </c>
      <c r="P1048" s="4" t="e">
        <f t="shared" si="32"/>
        <v>#VALUE!</v>
      </c>
      <c r="Q1048" t="e">
        <f t="shared" si="33"/>
        <v>#VALUE!</v>
      </c>
    </row>
    <row r="1049" spans="1:17" hidden="1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N1049">
        <v>0.47828058695863429</v>
      </c>
      <c r="O1049" s="36">
        <v>14765000000</v>
      </c>
      <c r="P1049" s="4">
        <f t="shared" si="32"/>
        <v>6666000000</v>
      </c>
      <c r="Q1049">
        <f t="shared" si="33"/>
        <v>0.21593080884972951</v>
      </c>
    </row>
    <row r="1050" spans="1:17" hidden="1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N1050">
        <v>0.48314006473712323</v>
      </c>
      <c r="O1050" s="36">
        <v>15374000000</v>
      </c>
      <c r="P1050" s="4">
        <f t="shared" si="32"/>
        <v>7135000000</v>
      </c>
      <c r="Q1050">
        <f t="shared" si="33"/>
        <v>0.2242229973916596</v>
      </c>
    </row>
    <row r="1051" spans="1:17" hidden="1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N1051">
        <v>0.49187421549844756</v>
      </c>
      <c r="O1051" s="36">
        <v>14891000000</v>
      </c>
      <c r="P1051" s="4">
        <f t="shared" si="32"/>
        <v>6946000000</v>
      </c>
      <c r="Q1051">
        <f t="shared" si="33"/>
        <v>0.22943780141375439</v>
      </c>
    </row>
    <row r="1052" spans="1:17" hidden="1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N1052">
        <v>0.50048158357966055</v>
      </c>
      <c r="O1052" s="36">
        <v>15069000000</v>
      </c>
      <c r="P1052" s="4">
        <f t="shared" si="32"/>
        <v>7223000000</v>
      </c>
      <c r="Q1052">
        <f t="shared" si="33"/>
        <v>0.23989504799229466</v>
      </c>
    </row>
    <row r="1053" spans="1:17" hidden="1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N1053">
        <v>0.51713251115396597</v>
      </c>
      <c r="O1053" s="36">
        <v>1065656000</v>
      </c>
      <c r="P1053" s="4">
        <f t="shared" si="32"/>
        <v>1065656000</v>
      </c>
      <c r="Q1053">
        <f t="shared" si="33"/>
        <v>0.51713251115396597</v>
      </c>
    </row>
    <row r="1054" spans="1:17" hidden="1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N1054">
        <v>0.52213157955652267</v>
      </c>
      <c r="O1054" s="36">
        <v>1172931000</v>
      </c>
      <c r="P1054" s="4">
        <f t="shared" si="32"/>
        <v>1172931000</v>
      </c>
      <c r="Q1054">
        <f t="shared" si="33"/>
        <v>0.52213157955652267</v>
      </c>
    </row>
    <row r="1055" spans="1:17" hidden="1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N1055">
        <v>0.54356279669450724</v>
      </c>
      <c r="O1055" s="36">
        <v>1339810000</v>
      </c>
      <c r="P1055" s="4">
        <f t="shared" si="32"/>
        <v>1339810000</v>
      </c>
      <c r="Q1055">
        <f t="shared" si="33"/>
        <v>0.54356279669450724</v>
      </c>
    </row>
    <row r="1056" spans="1:17" hidden="1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N1056">
        <v>0.59954550196065182</v>
      </c>
      <c r="O1056" s="36">
        <v>1632301000</v>
      </c>
      <c r="P1056" s="4">
        <f t="shared" si="32"/>
        <v>1632301000</v>
      </c>
      <c r="Q1056">
        <f t="shared" si="33"/>
        <v>0.59954550196065182</v>
      </c>
    </row>
    <row r="1057" spans="1:17" hidden="1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N1057">
        <v>0.38845560159233083</v>
      </c>
      <c r="O1057" s="36">
        <v>9563000000</v>
      </c>
      <c r="P1057" s="4">
        <f t="shared" si="32"/>
        <v>7314000000</v>
      </c>
      <c r="Q1057">
        <f t="shared" si="33"/>
        <v>0.29709968315866442</v>
      </c>
    </row>
    <row r="1058" spans="1:17" hidden="1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N1058">
        <v>0.42740946619798903</v>
      </c>
      <c r="O1058" s="36">
        <v>10457000000</v>
      </c>
      <c r="P1058" s="4">
        <f t="shared" si="32"/>
        <v>8095000000</v>
      </c>
      <c r="Q1058">
        <f t="shared" si="33"/>
        <v>0.33086732608517944</v>
      </c>
    </row>
    <row r="1059" spans="1:17" hidden="1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N1059">
        <v>0.41432183345567242</v>
      </c>
      <c r="O1059" s="36">
        <v>10160000000</v>
      </c>
      <c r="P1059" s="4">
        <f t="shared" si="32"/>
        <v>7619000000</v>
      </c>
      <c r="Q1059">
        <f t="shared" si="33"/>
        <v>0.31070059538373707</v>
      </c>
    </row>
    <row r="1060" spans="1:17" hidden="1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N1060">
        <v>0.43697412911850275</v>
      </c>
      <c r="O1060" s="36">
        <v>11114000000</v>
      </c>
      <c r="P1060" s="4">
        <f t="shared" si="32"/>
        <v>8365000000</v>
      </c>
      <c r="Q1060">
        <f t="shared" si="33"/>
        <v>0.32889046158685226</v>
      </c>
    </row>
    <row r="1061" spans="1:17" hidden="1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N1061">
        <v>0.51497207455756677</v>
      </c>
      <c r="O1061" s="36">
        <v>7653000000</v>
      </c>
      <c r="P1061" s="4">
        <f t="shared" si="32"/>
        <v>3570000000</v>
      </c>
      <c r="Q1061">
        <f t="shared" si="33"/>
        <v>0.24022609514837495</v>
      </c>
    </row>
    <row r="1062" spans="1:17" hidden="1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N1062">
        <v>0.54077578051087982</v>
      </c>
      <c r="O1062" s="36">
        <v>8574000000</v>
      </c>
      <c r="P1062" s="4">
        <f t="shared" si="32"/>
        <v>4075000000</v>
      </c>
      <c r="Q1062">
        <f t="shared" si="33"/>
        <v>0.25701671397035636</v>
      </c>
    </row>
    <row r="1063" spans="1:17" hidden="1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N1063">
        <v>0.54543030464635689</v>
      </c>
      <c r="O1063" s="36">
        <v>8182000000</v>
      </c>
      <c r="P1063" s="4">
        <f t="shared" si="32"/>
        <v>3916000000</v>
      </c>
      <c r="Q1063">
        <f t="shared" si="33"/>
        <v>0.26104926338244117</v>
      </c>
    </row>
    <row r="1064" spans="1:17" hidden="1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N1064">
        <v>0.51970078506887862</v>
      </c>
      <c r="O1064" s="36">
        <v>7017000000</v>
      </c>
      <c r="P1064" s="4">
        <f t="shared" si="32"/>
        <v>2672000000</v>
      </c>
      <c r="Q1064">
        <f t="shared" si="33"/>
        <v>0.19789660790993926</v>
      </c>
    </row>
    <row r="1065" spans="1:17" hidden="1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N1065">
        <v>0.27673674817778049</v>
      </c>
      <c r="O1065" s="36">
        <v>2760200000</v>
      </c>
      <c r="P1065" s="4">
        <f t="shared" si="32"/>
        <v>2209600000</v>
      </c>
      <c r="Q1065">
        <f t="shared" si="33"/>
        <v>0.22153377247069911</v>
      </c>
    </row>
    <row r="1066" spans="1:17" hidden="1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N1066">
        <v>0.21274763135228247</v>
      </c>
      <c r="O1066" s="36">
        <v>1926600000</v>
      </c>
      <c r="P1066" s="4">
        <f t="shared" si="32"/>
        <v>1420800000</v>
      </c>
      <c r="Q1066">
        <f t="shared" si="33"/>
        <v>0.15689392433578481</v>
      </c>
    </row>
    <row r="1067" spans="1:17" hidden="1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N1067">
        <v>0.1931244589839578</v>
      </c>
      <c r="O1067" s="36">
        <v>1717900000</v>
      </c>
      <c r="P1067" s="4">
        <f t="shared" si="32"/>
        <v>1278800000</v>
      </c>
      <c r="Q1067">
        <f t="shared" si="33"/>
        <v>0.14376131215360921</v>
      </c>
    </row>
    <row r="1068" spans="1:17" hidden="1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N1068">
        <v>0.11308426872172894</v>
      </c>
      <c r="O1068" s="36">
        <v>810000000</v>
      </c>
      <c r="P1068" s="4">
        <f t="shared" si="32"/>
        <v>319000000</v>
      </c>
      <c r="Q1068">
        <f t="shared" si="33"/>
        <v>4.4535656447199416E-2</v>
      </c>
    </row>
    <row r="1069" spans="1:17" hidden="1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N1069">
        <v>0.16165509526646649</v>
      </c>
      <c r="O1069" s="36">
        <v>13295000000</v>
      </c>
      <c r="P1069" s="4">
        <f t="shared" si="32"/>
        <v>5098000000</v>
      </c>
      <c r="Q1069">
        <f t="shared" si="33"/>
        <v>6.198703841056382E-2</v>
      </c>
    </row>
    <row r="1070" spans="1:17" hidden="1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N1070">
        <v>0.12382188498402558</v>
      </c>
      <c r="O1070" s="36">
        <v>12402000000</v>
      </c>
      <c r="P1070" s="4">
        <f t="shared" si="32"/>
        <v>3331000000</v>
      </c>
      <c r="Q1070">
        <f t="shared" si="33"/>
        <v>3.3256789137380192E-2</v>
      </c>
    </row>
    <row r="1071" spans="1:17" hidden="1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N1071">
        <v>0.13844219307482342</v>
      </c>
      <c r="O1071" s="36">
        <v>13542000000</v>
      </c>
      <c r="P1071" s="4">
        <f t="shared" si="32"/>
        <v>3766000000</v>
      </c>
      <c r="Q1071">
        <f t="shared" si="33"/>
        <v>3.8500465154318778E-2</v>
      </c>
    </row>
    <row r="1072" spans="1:17" hidden="1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N1072">
        <v>0.22428557549513539</v>
      </c>
      <c r="O1072" s="36">
        <v>16160000000</v>
      </c>
      <c r="P1072" s="4">
        <f t="shared" si="32"/>
        <v>4485000000</v>
      </c>
      <c r="Q1072">
        <f t="shared" si="33"/>
        <v>6.2247574634633804E-2</v>
      </c>
    </row>
    <row r="1073" spans="1:17" hidden="1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N1073">
        <v>0.65206169208961851</v>
      </c>
      <c r="O1073" s="36">
        <v>30821000000</v>
      </c>
      <c r="P1073" s="4">
        <f t="shared" si="32"/>
        <v>9877000000</v>
      </c>
      <c r="Q1073">
        <f t="shared" si="33"/>
        <v>0.20896185499397044</v>
      </c>
    </row>
    <row r="1074" spans="1:17" hidden="1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N1074">
        <v>0.6149705902391388</v>
      </c>
      <c r="O1074" s="36">
        <v>27079000000</v>
      </c>
      <c r="P1074" s="4">
        <f t="shared" si="32"/>
        <v>7665000000</v>
      </c>
      <c r="Q1074">
        <f t="shared" si="33"/>
        <v>0.17407398996207391</v>
      </c>
    </row>
    <row r="1075" spans="1:17" hidden="1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N1075">
        <v>0.60300210715723179</v>
      </c>
      <c r="O1075" s="36">
        <v>25469000000</v>
      </c>
      <c r="P1075" s="4">
        <f t="shared" si="32"/>
        <v>6683000000</v>
      </c>
      <c r="Q1075">
        <f t="shared" si="33"/>
        <v>0.15822619977744631</v>
      </c>
    </row>
    <row r="1076" spans="1:17" hidden="1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N1076">
        <v>0.62190490657754816</v>
      </c>
      <c r="O1076" s="36">
        <v>24564000000</v>
      </c>
      <c r="P1076" s="4">
        <f t="shared" si="32"/>
        <v>7547000000</v>
      </c>
      <c r="Q1076">
        <f t="shared" si="33"/>
        <v>0.19107296571978327</v>
      </c>
    </row>
    <row r="1077" spans="1:17" hidden="1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N1077">
        <v>0.82625773023566773</v>
      </c>
      <c r="O1077" s="36">
        <v>9887000000</v>
      </c>
      <c r="P1077" s="4">
        <f t="shared" si="32"/>
        <v>3862000000</v>
      </c>
      <c r="Q1077">
        <f t="shared" si="33"/>
        <v>0.32274778539194382</v>
      </c>
    </row>
    <row r="1078" spans="1:17" hidden="1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N1078">
        <v>0.80962472406181019</v>
      </c>
      <c r="O1078" s="36">
        <v>9169000000</v>
      </c>
      <c r="P1078" s="4">
        <f t="shared" si="32"/>
        <v>3200000000</v>
      </c>
      <c r="Q1078">
        <f t="shared" si="33"/>
        <v>0.282560706401766</v>
      </c>
    </row>
    <row r="1079" spans="1:17" hidden="1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N1079">
        <v>0.79291904849714179</v>
      </c>
      <c r="O1079" s="36">
        <v>8600000000</v>
      </c>
      <c r="P1079" s="4">
        <f t="shared" si="32"/>
        <v>2112000000</v>
      </c>
      <c r="Q1079">
        <f t="shared" si="33"/>
        <v>0.1947261663286004</v>
      </c>
    </row>
    <row r="1080" spans="1:17" hidden="1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N1080">
        <v>0.69322709163346619</v>
      </c>
      <c r="O1080" s="36">
        <v>3828000000</v>
      </c>
      <c r="P1080" s="4">
        <f t="shared" si="32"/>
        <v>-960000000</v>
      </c>
      <c r="Q1080">
        <f t="shared" si="33"/>
        <v>-0.17385005432814199</v>
      </c>
    </row>
    <row r="1081" spans="1:17" hidden="1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N1081">
        <v>0.73814692545825888</v>
      </c>
      <c r="O1081" s="36">
        <v>57464000000</v>
      </c>
      <c r="P1081" s="4">
        <f t="shared" si="32"/>
        <v>26764000000</v>
      </c>
      <c r="Q1081">
        <f t="shared" si="33"/>
        <v>0.34379375457616668</v>
      </c>
    </row>
    <row r="1082" spans="1:17" hidden="1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N1082">
        <v>0.68816003132449644</v>
      </c>
      <c r="O1082" s="36">
        <v>59755000000</v>
      </c>
      <c r="P1082" s="4">
        <f t="shared" si="32"/>
        <v>27886000000</v>
      </c>
      <c r="Q1082">
        <f t="shared" si="33"/>
        <v>0.32114518673776099</v>
      </c>
    </row>
    <row r="1083" spans="1:17" hidden="1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N1083">
        <v>0.64695447745244716</v>
      </c>
      <c r="O1083" s="36">
        <v>60542000000</v>
      </c>
      <c r="P1083" s="4">
        <f t="shared" si="32"/>
        <v>28172000000</v>
      </c>
      <c r="Q1083">
        <f t="shared" si="33"/>
        <v>0.30104723231459712</v>
      </c>
    </row>
    <row r="1084" spans="1:17" hidden="1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N1084">
        <v>0.61579934364744493</v>
      </c>
      <c r="O1084" s="36">
        <v>52540000000</v>
      </c>
      <c r="P1084" s="4">
        <f t="shared" si="32"/>
        <v>21292000000</v>
      </c>
      <c r="Q1084">
        <f t="shared" si="33"/>
        <v>0.24955461790904829</v>
      </c>
    </row>
    <row r="1085" spans="1:17" hidden="1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N1085">
        <v>0.97470446120649912</v>
      </c>
      <c r="O1085" s="36">
        <v>4492369000</v>
      </c>
      <c r="P1085" s="4">
        <f t="shared" si="32"/>
        <v>1779109000</v>
      </c>
      <c r="Q1085">
        <f t="shared" si="33"/>
        <v>0.38601136266246905</v>
      </c>
    </row>
    <row r="1086" spans="1:17" hidden="1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N1086">
        <v>0.98264565615747224</v>
      </c>
      <c r="O1086" s="36">
        <v>4738847000</v>
      </c>
      <c r="P1086" s="4">
        <f t="shared" si="32"/>
        <v>1965981000</v>
      </c>
      <c r="Q1086">
        <f t="shared" si="33"/>
        <v>0.40766513241261504</v>
      </c>
    </row>
    <row r="1087" spans="1:17" hidden="1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N1087">
        <v>0.98668053165545855</v>
      </c>
      <c r="O1087" s="36">
        <v>4673067000</v>
      </c>
      <c r="P1087" s="4">
        <f t="shared" si="32"/>
        <v>1859593000</v>
      </c>
      <c r="Q1087">
        <f t="shared" si="33"/>
        <v>0.39263811323543385</v>
      </c>
    </row>
    <row r="1088" spans="1:17" hidden="1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N1088">
        <v>0.98522502837837811</v>
      </c>
      <c r="O1088" s="36">
        <v>4922067000</v>
      </c>
      <c r="P1088" s="4">
        <f t="shared" si="32"/>
        <v>1929135000</v>
      </c>
      <c r="Q1088">
        <f t="shared" si="33"/>
        <v>0.38614510633860172</v>
      </c>
    </row>
    <row r="1089" spans="1:17" hidden="1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N1089">
        <v>0.53885922154611321</v>
      </c>
      <c r="O1089" s="36">
        <v>1281931000</v>
      </c>
      <c r="P1089" s="4">
        <f t="shared" si="32"/>
        <v>448353000</v>
      </c>
      <c r="Q1089">
        <f t="shared" si="33"/>
        <v>0.18846501766309146</v>
      </c>
    </row>
    <row r="1090" spans="1:17" hidden="1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N1090">
        <v>0.54656447771364491</v>
      </c>
      <c r="O1090" s="36">
        <v>1358750000</v>
      </c>
      <c r="P1090" s="4">
        <f t="shared" si="32"/>
        <v>477686000</v>
      </c>
      <c r="Q1090">
        <f t="shared" si="33"/>
        <v>0.19215175646816571</v>
      </c>
    </row>
    <row r="1091" spans="1:17" hidden="1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N1091">
        <v>0.56440113264872904</v>
      </c>
      <c r="O1091" s="36">
        <v>1351993000</v>
      </c>
      <c r="P1091" s="4">
        <f t="shared" ref="P1091:P1154" si="34">O1091-SUM(G1091:I1091)</f>
        <v>501156000</v>
      </c>
      <c r="Q1091">
        <f t="shared" ref="Q1091:Q1154" si="35">P1091/E1091</f>
        <v>0.20921189239419616</v>
      </c>
    </row>
    <row r="1092" spans="1:17" hidden="1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N1092">
        <v>0.57234446071514999</v>
      </c>
      <c r="O1092" s="36">
        <v>1435587000</v>
      </c>
      <c r="P1092" s="4">
        <f t="shared" si="34"/>
        <v>546945000</v>
      </c>
      <c r="Q1092">
        <f t="shared" si="35"/>
        <v>0.21805779870244557</v>
      </c>
    </row>
    <row r="1093" spans="1:17" hidden="1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N1093">
        <v>0.20357103493882944</v>
      </c>
      <c r="O1093" s="36">
        <v>1847000000</v>
      </c>
      <c r="P1093" s="4">
        <f t="shared" si="34"/>
        <v>362000000</v>
      </c>
      <c r="Q1093">
        <f t="shared" si="35"/>
        <v>3.9898600242477683E-2</v>
      </c>
    </row>
    <row r="1094" spans="1:17" hidden="1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N1094">
        <v>0.33237559603863553</v>
      </c>
      <c r="O1094" s="36">
        <v>5437000000</v>
      </c>
      <c r="P1094" s="4">
        <f t="shared" si="34"/>
        <v>3127000000</v>
      </c>
      <c r="Q1094">
        <f t="shared" si="35"/>
        <v>0.19116028854383177</v>
      </c>
    </row>
    <row r="1095" spans="1:17" hidden="1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N1095">
        <v>0.32207262845849804</v>
      </c>
      <c r="O1095" s="36">
        <v>5215000000</v>
      </c>
      <c r="P1095" s="4">
        <f t="shared" si="34"/>
        <v>3001000000</v>
      </c>
      <c r="Q1095">
        <f t="shared" si="35"/>
        <v>0.18533843873517786</v>
      </c>
    </row>
    <row r="1096" spans="1:17" hidden="1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N1096">
        <v>0.20203242196951365</v>
      </c>
      <c r="O1096" s="36">
        <v>2505000000</v>
      </c>
      <c r="P1096" s="4">
        <f t="shared" si="34"/>
        <v>235000000</v>
      </c>
      <c r="Q1096">
        <f t="shared" si="35"/>
        <v>1.8953141382369545E-2</v>
      </c>
    </row>
    <row r="1097" spans="1:17" hidden="1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N1097">
        <v>0.76584110925683335</v>
      </c>
      <c r="O1097" s="36">
        <v>3529427000</v>
      </c>
      <c r="P1097" s="4">
        <f t="shared" si="34"/>
        <v>1952827000</v>
      </c>
      <c r="Q1097">
        <f t="shared" si="35"/>
        <v>0.42373880968970157</v>
      </c>
    </row>
    <row r="1098" spans="1:17" hidden="1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N1098">
        <v>0.76418482101144314</v>
      </c>
      <c r="O1098" s="36">
        <v>4059874000</v>
      </c>
      <c r="P1098" s="4">
        <f t="shared" si="34"/>
        <v>1990986000</v>
      </c>
      <c r="Q1098">
        <f t="shared" si="35"/>
        <v>0.37476071426016894</v>
      </c>
    </row>
    <row r="1099" spans="1:17" hidden="1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N1099">
        <v>0.79393045818504415</v>
      </c>
      <c r="O1099" s="36">
        <v>4199045000</v>
      </c>
      <c r="P1099" s="4">
        <f t="shared" si="34"/>
        <v>1770801000</v>
      </c>
      <c r="Q1099">
        <f t="shared" si="35"/>
        <v>0.33481252267706929</v>
      </c>
    </row>
    <row r="1100" spans="1:17" hidden="1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N1100">
        <v>0.70137374978292977</v>
      </c>
      <c r="O1100" s="36">
        <v>1954810000</v>
      </c>
      <c r="P1100" s="4">
        <f t="shared" si="34"/>
        <v>-86136000</v>
      </c>
      <c r="Q1100">
        <f t="shared" si="35"/>
        <v>-3.0905064590063709E-2</v>
      </c>
    </row>
    <row r="1101" spans="1:17" hidden="1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N1101">
        <v>0.45701849836779107</v>
      </c>
      <c r="O1101" s="36">
        <v>3528000000</v>
      </c>
      <c r="P1101" s="4">
        <f t="shared" si="34"/>
        <v>1400500000</v>
      </c>
      <c r="Q1101">
        <f t="shared" si="35"/>
        <v>0.18142131716669258</v>
      </c>
    </row>
    <row r="1102" spans="1:17" hidden="1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N1102">
        <v>0.44712757044531404</v>
      </c>
      <c r="O1102" s="36">
        <v>4216100000</v>
      </c>
      <c r="P1102" s="4">
        <f t="shared" si="34"/>
        <v>1363500000</v>
      </c>
      <c r="Q1102">
        <f t="shared" si="35"/>
        <v>0.14460246253698578</v>
      </c>
    </row>
    <row r="1103" spans="1:17" hidden="1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N1103">
        <v>0.83170488534396814</v>
      </c>
      <c r="O1103" s="36">
        <v>4171000000</v>
      </c>
      <c r="P1103" s="4">
        <f t="shared" si="34"/>
        <v>2157000000</v>
      </c>
      <c r="Q1103">
        <f t="shared" si="35"/>
        <v>0.43010967098703889</v>
      </c>
    </row>
    <row r="1104" spans="1:17" hidden="1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N1104">
        <v>0.81524926686217003</v>
      </c>
      <c r="O1104" s="36">
        <v>4170000000</v>
      </c>
      <c r="P1104" s="4">
        <f t="shared" si="34"/>
        <v>1916000000</v>
      </c>
      <c r="Q1104">
        <f t="shared" si="35"/>
        <v>0.37458455522971651</v>
      </c>
    </row>
    <row r="1105" spans="1:17" hidden="1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N1105">
        <v>0.69242852654728249</v>
      </c>
      <c r="O1105" s="36">
        <v>2204000000</v>
      </c>
      <c r="P1105" s="4">
        <f t="shared" si="34"/>
        <v>-672000000</v>
      </c>
      <c r="Q1105">
        <f t="shared" si="35"/>
        <v>-0.21112158341187559</v>
      </c>
    </row>
    <row r="1106" spans="1:17" hidden="1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N1106">
        <v>0.68977370380979663</v>
      </c>
      <c r="O1106" s="36">
        <v>2408000000</v>
      </c>
      <c r="P1106" s="4">
        <f t="shared" si="34"/>
        <v>-279000000</v>
      </c>
      <c r="Q1106">
        <f t="shared" si="35"/>
        <v>-7.9919793755370949E-2</v>
      </c>
    </row>
    <row r="1107" spans="1:17" hidden="1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N1107">
        <v>0.52166721799536886</v>
      </c>
      <c r="O1107" s="36">
        <v>1577000000</v>
      </c>
      <c r="P1107" s="4">
        <f t="shared" si="34"/>
        <v>641000000</v>
      </c>
      <c r="Q1107">
        <f t="shared" si="35"/>
        <v>0.2120410188554416</v>
      </c>
    </row>
    <row r="1108" spans="1:17" hidden="1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N1108">
        <v>0.5754838709677419</v>
      </c>
      <c r="O1108" s="36">
        <v>1784000000</v>
      </c>
      <c r="P1108" s="4">
        <f t="shared" si="34"/>
        <v>608000000</v>
      </c>
      <c r="Q1108">
        <f t="shared" si="35"/>
        <v>0.19612903225806452</v>
      </c>
    </row>
    <row r="1109" spans="1:17" hidden="1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N1109">
        <v>0.57641146911025709</v>
      </c>
      <c r="O1109" s="36">
        <v>1950000000</v>
      </c>
      <c r="P1109" s="4">
        <f t="shared" si="34"/>
        <v>718000000</v>
      </c>
      <c r="Q1109">
        <f t="shared" si="35"/>
        <v>0.21223765888264853</v>
      </c>
    </row>
    <row r="1110" spans="1:17" hidden="1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N1110">
        <v>0.6011543134872418</v>
      </c>
      <c r="O1110" s="36">
        <v>1979000000</v>
      </c>
      <c r="P1110" s="4">
        <f t="shared" si="34"/>
        <v>791000000</v>
      </c>
      <c r="Q1110">
        <f t="shared" si="35"/>
        <v>0.24027946537059539</v>
      </c>
    </row>
    <row r="1111" spans="1:17" hidden="1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N1111">
        <v>0.41947250280583614</v>
      </c>
      <c r="O1111" s="36">
        <v>5980000000</v>
      </c>
      <c r="P1111" s="4">
        <f t="shared" si="34"/>
        <v>3276000000</v>
      </c>
      <c r="Q1111">
        <f t="shared" si="35"/>
        <v>0.22979797979797981</v>
      </c>
    </row>
    <row r="1112" spans="1:17" hidden="1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N1112">
        <v>0.46141649048625788</v>
      </c>
      <c r="O1112" s="36">
        <v>6984000000</v>
      </c>
      <c r="P1112" s="4">
        <f t="shared" si="34"/>
        <v>3541000000</v>
      </c>
      <c r="Q1112">
        <f t="shared" si="35"/>
        <v>0.23394556025369978</v>
      </c>
    </row>
    <row r="1113" spans="1:17" hidden="1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N1113">
        <v>0.48587039539392518</v>
      </c>
      <c r="O1113" s="36">
        <v>8270000000</v>
      </c>
      <c r="P1113" s="4">
        <f t="shared" si="34"/>
        <v>4395000000</v>
      </c>
      <c r="Q1113">
        <f t="shared" si="35"/>
        <v>0.25821044591974618</v>
      </c>
    </row>
    <row r="1114" spans="1:17" hidden="1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N1114">
        <v>0.50840672538030418</v>
      </c>
      <c r="O1114" s="36">
        <v>8890000000</v>
      </c>
      <c r="P1114" s="4">
        <f t="shared" si="34"/>
        <v>4660000000</v>
      </c>
      <c r="Q1114">
        <f t="shared" si="35"/>
        <v>0.26649891341644744</v>
      </c>
    </row>
    <row r="1115" spans="1:17" hidden="1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N1115">
        <v>0.56503412284223198</v>
      </c>
      <c r="O1115" s="36">
        <v>5630000000</v>
      </c>
      <c r="P1115" s="4">
        <f t="shared" si="34"/>
        <v>3137000000</v>
      </c>
      <c r="Q1115">
        <f t="shared" si="35"/>
        <v>0.31483340024086715</v>
      </c>
    </row>
    <row r="1116" spans="1:17" hidden="1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N1116">
        <v>0.37021630615640599</v>
      </c>
      <c r="O1116" s="36">
        <v>3115000000</v>
      </c>
      <c r="P1116" s="4">
        <f t="shared" si="34"/>
        <v>700000000</v>
      </c>
      <c r="Q1116">
        <f t="shared" si="35"/>
        <v>8.3194675540765387E-2</v>
      </c>
    </row>
    <row r="1117" spans="1:17" hidden="1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N1117">
        <v>0.38878222709818977</v>
      </c>
      <c r="O1117" s="36">
        <v>2835000000</v>
      </c>
      <c r="P1117" s="4">
        <f t="shared" si="34"/>
        <v>736000000</v>
      </c>
      <c r="Q1117">
        <f t="shared" si="35"/>
        <v>0.10093252879868349</v>
      </c>
    </row>
    <row r="1118" spans="1:17" hidden="1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N1118">
        <v>0.44210117738387888</v>
      </c>
      <c r="O1118" s="36">
        <v>3417000000</v>
      </c>
      <c r="P1118" s="4">
        <f t="shared" si="34"/>
        <v>1219000000</v>
      </c>
      <c r="Q1118">
        <f t="shared" si="35"/>
        <v>0.15771768663475222</v>
      </c>
    </row>
    <row r="1119" spans="1:17" hidden="1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N1119">
        <v>0.28742511821754957</v>
      </c>
      <c r="O1119" s="36">
        <v>1257359000</v>
      </c>
      <c r="P1119" s="4">
        <f t="shared" si="34"/>
        <v>228347000</v>
      </c>
      <c r="Q1119">
        <f t="shared" si="35"/>
        <v>5.2198825848164911E-2</v>
      </c>
    </row>
    <row r="1120" spans="1:17" hidden="1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N1120">
        <v>0.31825712633087333</v>
      </c>
      <c r="O1120" s="36">
        <v>1751896000</v>
      </c>
      <c r="P1120" s="4">
        <f t="shared" si="34"/>
        <v>402648000</v>
      </c>
      <c r="Q1120">
        <f t="shared" si="35"/>
        <v>7.3146805177289914E-2</v>
      </c>
    </row>
    <row r="1121" spans="1:17" hidden="1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N1121">
        <v>0.32274230398033132</v>
      </c>
      <c r="O1121" s="36">
        <v>2188035000</v>
      </c>
      <c r="P1121" s="4">
        <f t="shared" si="34"/>
        <v>305826000</v>
      </c>
      <c r="Q1121">
        <f t="shared" si="35"/>
        <v>4.5110333178897413E-2</v>
      </c>
    </row>
    <row r="1122" spans="1:17" hidden="1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N1122">
        <v>0.31716373923651764</v>
      </c>
      <c r="O1122" s="36">
        <v>2800768000</v>
      </c>
      <c r="P1122" s="4">
        <f t="shared" si="34"/>
        <v>379793000</v>
      </c>
      <c r="Q1122">
        <f t="shared" si="35"/>
        <v>4.3008406271370835E-2</v>
      </c>
    </row>
    <row r="1123" spans="1:17" hidden="1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N1123">
        <v>0.73559539052496792</v>
      </c>
      <c r="O1123" s="36">
        <v>1149000000</v>
      </c>
      <c r="P1123" s="4">
        <f t="shared" si="34"/>
        <v>134000000</v>
      </c>
      <c r="Q1123">
        <f t="shared" si="35"/>
        <v>8.5787451984635082E-2</v>
      </c>
    </row>
    <row r="1124" spans="1:17" hidden="1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N1124">
        <v>0.77867528271405495</v>
      </c>
      <c r="O1124" s="36">
        <v>1446000000</v>
      </c>
      <c r="P1124" s="4">
        <f t="shared" si="34"/>
        <v>450000000</v>
      </c>
      <c r="Q1124">
        <f t="shared" si="35"/>
        <v>0.24232633279483037</v>
      </c>
    </row>
    <row r="1125" spans="1:17" hidden="1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N1125">
        <v>0.78802447552447552</v>
      </c>
      <c r="O1125" s="36">
        <v>1803000000</v>
      </c>
      <c r="P1125" s="4">
        <f t="shared" si="34"/>
        <v>575000000</v>
      </c>
      <c r="Q1125">
        <f t="shared" si="35"/>
        <v>0.2513111888111888</v>
      </c>
    </row>
    <row r="1126" spans="1:17" hidden="1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N1126">
        <v>0.680796403339756</v>
      </c>
      <c r="O1126" s="36">
        <v>1060000000</v>
      </c>
      <c r="P1126" s="4">
        <f t="shared" si="34"/>
        <v>-5061000000</v>
      </c>
      <c r="Q1126">
        <f t="shared" si="35"/>
        <v>-3.2504816955684008</v>
      </c>
    </row>
    <row r="1127" spans="1:17" hidden="1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N1127">
        <v>0.4359025006913444</v>
      </c>
      <c r="O1127" s="36">
        <v>11034000000</v>
      </c>
      <c r="P1127" s="4">
        <f t="shared" si="34"/>
        <v>3238000000</v>
      </c>
      <c r="Q1127">
        <f t="shared" si="35"/>
        <v>0.12791846086990874</v>
      </c>
    </row>
    <row r="1128" spans="1:17" hidden="1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N1128">
        <v>0.44771394654483976</v>
      </c>
      <c r="O1128" s="36">
        <v>12446000000</v>
      </c>
      <c r="P1128" s="4">
        <f t="shared" si="34"/>
        <v>3680000000</v>
      </c>
      <c r="Q1128">
        <f t="shared" si="35"/>
        <v>0.13237886254901254</v>
      </c>
    </row>
    <row r="1129" spans="1:17" hidden="1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N1129">
        <v>0.45969085977582436</v>
      </c>
      <c r="O1129" s="36">
        <v>14067000000</v>
      </c>
      <c r="P1129" s="4">
        <f t="shared" si="34"/>
        <v>4175000000</v>
      </c>
      <c r="Q1129">
        <f t="shared" si="35"/>
        <v>0.13643344988725858</v>
      </c>
    </row>
    <row r="1130" spans="1:17" hidden="1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N1130">
        <v>0.46241042747714356</v>
      </c>
      <c r="O1130" s="36">
        <v>14971000000</v>
      </c>
      <c r="P1130" s="4">
        <f t="shared" si="34"/>
        <v>4502000000</v>
      </c>
      <c r="Q1130">
        <f t="shared" si="35"/>
        <v>0.13905361996540647</v>
      </c>
    </row>
    <row r="1131" spans="1:17" hidden="1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N1131">
        <v>0.57951955111344899</v>
      </c>
      <c r="O1131" s="36">
        <v>3305000000</v>
      </c>
      <c r="P1131" s="4">
        <f t="shared" si="34"/>
        <v>980000000</v>
      </c>
      <c r="Q1131">
        <f t="shared" si="35"/>
        <v>0.17183938278099245</v>
      </c>
    </row>
    <row r="1132" spans="1:17" hidden="1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N1132">
        <v>0.58333333333333326</v>
      </c>
      <c r="O1132" s="36">
        <v>3668000000</v>
      </c>
      <c r="P1132" s="4">
        <f t="shared" si="34"/>
        <v>1178000000</v>
      </c>
      <c r="Q1132">
        <f t="shared" si="35"/>
        <v>0.18734096692111959</v>
      </c>
    </row>
    <row r="1133" spans="1:17" hidden="1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N1133">
        <v>0.58862605314322747</v>
      </c>
      <c r="O1133" s="36">
        <v>3633000000</v>
      </c>
      <c r="P1133" s="4">
        <f t="shared" si="34"/>
        <v>1144000000</v>
      </c>
      <c r="Q1133">
        <f t="shared" si="35"/>
        <v>0.18535320803629293</v>
      </c>
    </row>
    <row r="1134" spans="1:17" hidden="1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N1134">
        <v>0.58678078934854971</v>
      </c>
      <c r="O1134" s="36">
        <v>3702000000</v>
      </c>
      <c r="P1134" s="4">
        <f t="shared" si="34"/>
        <v>1248000000</v>
      </c>
      <c r="Q1134">
        <f t="shared" si="35"/>
        <v>0.19781264859724204</v>
      </c>
    </row>
    <row r="1135" spans="1:17" hidden="1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N1135">
        <v>0.29329998836803539</v>
      </c>
      <c r="O1135" s="36">
        <v>5043000000</v>
      </c>
      <c r="P1135" s="4">
        <f t="shared" si="34"/>
        <v>3389000000</v>
      </c>
      <c r="Q1135">
        <f t="shared" si="35"/>
        <v>0.19710364080493195</v>
      </c>
    </row>
    <row r="1136" spans="1:17" hidden="1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N1136">
        <v>0.26554289579106183</v>
      </c>
      <c r="O1136" s="36">
        <v>5104000000</v>
      </c>
      <c r="P1136" s="4">
        <f t="shared" si="34"/>
        <v>3199000000</v>
      </c>
      <c r="Q1136">
        <f t="shared" si="35"/>
        <v>0.16643254773424901</v>
      </c>
    </row>
    <row r="1137" spans="1:17" hidden="1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N1137">
        <v>0.27094216417910444</v>
      </c>
      <c r="O1137" s="36">
        <v>5809000000</v>
      </c>
      <c r="P1137" s="4">
        <f t="shared" si="34"/>
        <v>3717000000</v>
      </c>
      <c r="Q1137">
        <f t="shared" si="35"/>
        <v>0.17336753731343282</v>
      </c>
    </row>
    <row r="1138" spans="1:17" hidden="1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N1138">
        <v>0.20756251270583448</v>
      </c>
      <c r="O1138" s="36">
        <v>3063000000</v>
      </c>
      <c r="P1138" s="4">
        <f t="shared" si="34"/>
        <v>1299000000</v>
      </c>
      <c r="Q1138">
        <f t="shared" si="35"/>
        <v>8.8026021549095348E-2</v>
      </c>
    </row>
    <row r="1139" spans="1:17" hidden="1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N1139">
        <v>0.63806136060471319</v>
      </c>
      <c r="O1139" s="36">
        <v>7175000000</v>
      </c>
      <c r="P1139" s="4">
        <f t="shared" si="34"/>
        <v>3257000000</v>
      </c>
      <c r="Q1139">
        <f t="shared" si="35"/>
        <v>0.28963983992885728</v>
      </c>
    </row>
    <row r="1140" spans="1:17" hidden="1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N1140">
        <v>0.63859256710254653</v>
      </c>
      <c r="O1140" s="36">
        <v>7423000000</v>
      </c>
      <c r="P1140" s="4">
        <f t="shared" si="34"/>
        <v>3575000000</v>
      </c>
      <c r="Q1140">
        <f t="shared" si="35"/>
        <v>0.30755333792154166</v>
      </c>
    </row>
    <row r="1141" spans="1:17" hidden="1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N1141">
        <v>0.65160308248501564</v>
      </c>
      <c r="O1141" s="36">
        <v>6849000000</v>
      </c>
      <c r="P1141" s="4">
        <f t="shared" si="34"/>
        <v>2884000000</v>
      </c>
      <c r="Q1141">
        <f t="shared" si="35"/>
        <v>0.27437922176767199</v>
      </c>
    </row>
    <row r="1142" spans="1:17" hidden="1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N1142">
        <v>0.69205097087378642</v>
      </c>
      <c r="O1142" s="36">
        <v>6843000000</v>
      </c>
      <c r="P1142" s="4">
        <f t="shared" si="34"/>
        <v>3074000000</v>
      </c>
      <c r="Q1142">
        <f t="shared" si="35"/>
        <v>0.31088187702265374</v>
      </c>
    </row>
    <row r="1143" spans="1:17" hidden="1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N1143">
        <v>0.59394542353610014</v>
      </c>
      <c r="O1143" s="36">
        <v>3761100000</v>
      </c>
      <c r="P1143" s="4">
        <f t="shared" si="34"/>
        <v>609500000</v>
      </c>
      <c r="Q1143">
        <f t="shared" si="35"/>
        <v>9.6251026467058298E-2</v>
      </c>
    </row>
    <row r="1144" spans="1:17" hidden="1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N1144">
        <v>0.61960474308300395</v>
      </c>
      <c r="O1144" s="36">
        <v>3919000000</v>
      </c>
      <c r="P1144" s="4">
        <f t="shared" si="34"/>
        <v>822000000</v>
      </c>
      <c r="Q1144">
        <f t="shared" si="35"/>
        <v>0.12996047430830041</v>
      </c>
    </row>
    <row r="1145" spans="1:17" hidden="1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N1145">
        <v>0.62600032663726934</v>
      </c>
      <c r="O1145" s="36">
        <v>3833000000</v>
      </c>
      <c r="P1145" s="4">
        <f t="shared" si="34"/>
        <v>716000000</v>
      </c>
      <c r="Q1145">
        <f t="shared" si="35"/>
        <v>0.11693614241384942</v>
      </c>
    </row>
    <row r="1146" spans="1:17" hidden="1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N1146">
        <v>0.60818608005769925</v>
      </c>
      <c r="O1146" s="36">
        <v>3373000000</v>
      </c>
      <c r="P1146" s="4">
        <f t="shared" si="34"/>
        <v>413000000</v>
      </c>
      <c r="Q1146">
        <f t="shared" si="35"/>
        <v>7.4468085106382975E-2</v>
      </c>
    </row>
    <row r="1147" spans="1:17" hidden="1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N1147">
        <v>7.7899878188957494E-2</v>
      </c>
      <c r="O1147" s="36">
        <v>1513538000</v>
      </c>
      <c r="P1147" s="4">
        <f t="shared" si="34"/>
        <v>1058638000</v>
      </c>
      <c r="Q1147">
        <f t="shared" si="35"/>
        <v>5.448675305555694E-2</v>
      </c>
    </row>
    <row r="1148" spans="1:17" hidden="1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N1148">
        <v>7.4040604352939354E-2</v>
      </c>
      <c r="O1148" s="36">
        <v>1410625000</v>
      </c>
      <c r="P1148" s="4">
        <f t="shared" si="34"/>
        <v>942721000</v>
      </c>
      <c r="Q1148">
        <f t="shared" si="35"/>
        <v>4.9481352291507172E-2</v>
      </c>
    </row>
    <row r="1149" spans="1:17" hidden="1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N1149">
        <v>9.03346724857228E-2</v>
      </c>
      <c r="O1149" s="36">
        <v>1906526000</v>
      </c>
      <c r="P1149" s="4">
        <f t="shared" si="34"/>
        <v>1385721000</v>
      </c>
      <c r="Q1149">
        <f t="shared" si="35"/>
        <v>6.5657983521645272E-2</v>
      </c>
    </row>
    <row r="1150" spans="1:17" hidden="1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N1150">
        <v>9.6188055970348074E-2</v>
      </c>
      <c r="O1150" s="36">
        <v>1581262000</v>
      </c>
      <c r="P1150" s="4">
        <f t="shared" si="34"/>
        <v>1122273000</v>
      </c>
      <c r="Q1150">
        <f t="shared" si="35"/>
        <v>6.8267787462172907E-2</v>
      </c>
    </row>
    <row r="1151" spans="1:17" hidden="1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N1151">
        <v>0.52015427464260089</v>
      </c>
      <c r="O1151" s="36">
        <v>2226343000</v>
      </c>
      <c r="P1151" s="4">
        <f t="shared" si="34"/>
        <v>648239000</v>
      </c>
      <c r="Q1151">
        <f t="shared" si="35"/>
        <v>0.15145208390622872</v>
      </c>
    </row>
    <row r="1152" spans="1:17" hidden="1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N1152">
        <v>0.54915254237288136</v>
      </c>
      <c r="O1152" s="36">
        <v>2268000000</v>
      </c>
      <c r="P1152" s="4">
        <f t="shared" si="34"/>
        <v>496000000</v>
      </c>
      <c r="Q1152">
        <f t="shared" si="35"/>
        <v>0.12009685230024213</v>
      </c>
    </row>
    <row r="1153" spans="1:17" hidden="1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N1153">
        <v>0.55510465612985904</v>
      </c>
      <c r="O1153" s="36">
        <v>2599000000</v>
      </c>
      <c r="P1153" s="4">
        <f t="shared" si="34"/>
        <v>759000000</v>
      </c>
      <c r="Q1153">
        <f t="shared" si="35"/>
        <v>0.16211020931225972</v>
      </c>
    </row>
    <row r="1154" spans="1:17" hidden="1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N1154">
        <v>0.56107784431137731</v>
      </c>
      <c r="O1154" s="36">
        <v>2811000000</v>
      </c>
      <c r="P1154" s="4">
        <f t="shared" si="34"/>
        <v>878000000</v>
      </c>
      <c r="Q1154">
        <f t="shared" si="35"/>
        <v>0.17524950099800399</v>
      </c>
    </row>
    <row r="1155" spans="1:17" hidden="1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N1155">
        <v>0.3801579377325951</v>
      </c>
      <c r="O1155" s="36">
        <v>2094100000</v>
      </c>
      <c r="P1155" s="4">
        <f t="shared" ref="P1155:P1218" si="36">O1155-SUM(G1155:I1155)</f>
        <v>690600000</v>
      </c>
      <c r="Q1155">
        <f t="shared" ref="Q1155:Q1218" si="37">P1155/E1155</f>
        <v>0.12536988290823273</v>
      </c>
    </row>
    <row r="1156" spans="1:17" hidden="1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N1156">
        <v>0.37897271268057786</v>
      </c>
      <c r="O1156" s="36">
        <v>2124900000</v>
      </c>
      <c r="P1156" s="4">
        <f t="shared" si="36"/>
        <v>725400000</v>
      </c>
      <c r="Q1156">
        <f t="shared" si="37"/>
        <v>0.12937399678972714</v>
      </c>
    </row>
    <row r="1157" spans="1:17" hidden="1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N1157">
        <v>0.3847389558232932</v>
      </c>
      <c r="O1157" s="36">
        <v>2203400000</v>
      </c>
      <c r="P1157" s="4">
        <f t="shared" si="36"/>
        <v>657500000</v>
      </c>
      <c r="Q1157">
        <f t="shared" si="37"/>
        <v>0.11480705430417322</v>
      </c>
    </row>
    <row r="1158" spans="1:17" hidden="1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N1158">
        <v>0.38957350778437039</v>
      </c>
      <c r="O1158" s="36">
        <v>2304600000</v>
      </c>
      <c r="P1158" s="4">
        <f t="shared" si="36"/>
        <v>678600000</v>
      </c>
      <c r="Q1158">
        <f t="shared" si="37"/>
        <v>0.11471169937623611</v>
      </c>
    </row>
    <row r="1159" spans="1:17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N1159">
        <v>0.95603211846935809</v>
      </c>
      <c r="O1159" s="36">
        <v>463275000</v>
      </c>
      <c r="P1159" s="4">
        <f t="shared" si="36"/>
        <v>277637000</v>
      </c>
      <c r="Q1159">
        <f t="shared" si="37"/>
        <v>0.57294239765900845</v>
      </c>
    </row>
    <row r="1160" spans="1:17" hidden="1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N1160">
        <v>0.95020436831669464</v>
      </c>
      <c r="O1160" s="36">
        <v>741358000</v>
      </c>
      <c r="P1160" s="4">
        <f t="shared" si="36"/>
        <v>377708000</v>
      </c>
      <c r="Q1160">
        <f t="shared" si="37"/>
        <v>0.48411130863653201</v>
      </c>
    </row>
    <row r="1161" spans="1:17" hidden="1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N1161">
        <v>0.94229168563639187</v>
      </c>
      <c r="O1161" s="36">
        <v>879634000</v>
      </c>
      <c r="P1161" s="4">
        <f t="shared" si="36"/>
        <v>453888000</v>
      </c>
      <c r="Q1161">
        <f t="shared" si="37"/>
        <v>0.48621914183641224</v>
      </c>
    </row>
    <row r="1162" spans="1:17" hidden="1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N1162">
        <v>0.94590754286440237</v>
      </c>
      <c r="O1162" s="36">
        <v>967933000</v>
      </c>
      <c r="P1162" s="4">
        <f t="shared" si="36"/>
        <v>509420000</v>
      </c>
      <c r="Q1162">
        <f t="shared" si="37"/>
        <v>0.4978280733129089</v>
      </c>
    </row>
    <row r="1163" spans="1:17" hidden="1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N1163">
        <v>0.16140833362054519</v>
      </c>
      <c r="O1163" s="36">
        <v>1643802000</v>
      </c>
      <c r="P1163" s="4">
        <f t="shared" si="36"/>
        <v>946743000</v>
      </c>
      <c r="Q1163">
        <f t="shared" si="37"/>
        <v>9.2962662167898433E-2</v>
      </c>
    </row>
    <row r="1164" spans="1:17" hidden="1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N1164">
        <v>0.13895576260506026</v>
      </c>
      <c r="O1164" s="36">
        <v>1649666000</v>
      </c>
      <c r="P1164" s="4">
        <f t="shared" si="36"/>
        <v>868737000</v>
      </c>
      <c r="Q1164">
        <f t="shared" si="37"/>
        <v>7.3176032201810681E-2</v>
      </c>
    </row>
    <row r="1165" spans="1:17" hidden="1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N1165">
        <v>0.17273696440641562</v>
      </c>
      <c r="O1165" s="36">
        <v>2106543000</v>
      </c>
      <c r="P1165" s="4">
        <f t="shared" si="36"/>
        <v>1136972000</v>
      </c>
      <c r="Q1165">
        <f t="shared" si="37"/>
        <v>9.3231940622665294E-2</v>
      </c>
    </row>
    <row r="1166" spans="1:17" hidden="1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N1166">
        <v>0.27336051626093649</v>
      </c>
      <c r="O1166" s="36">
        <v>2122154000</v>
      </c>
      <c r="P1166" s="4">
        <f t="shared" si="36"/>
        <v>1074203000</v>
      </c>
      <c r="Q1166">
        <f t="shared" si="37"/>
        <v>0.13837105443292372</v>
      </c>
    </row>
    <row r="1167" spans="1:17" hidden="1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N1167">
        <v>0.17729047252216379</v>
      </c>
      <c r="O1167" s="36">
        <v>2715700000</v>
      </c>
      <c r="P1167" s="4">
        <f t="shared" si="36"/>
        <v>1944100000</v>
      </c>
      <c r="Q1167">
        <f t="shared" si="37"/>
        <v>0.12691770358667695</v>
      </c>
    </row>
    <row r="1168" spans="1:17" hidden="1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N1168">
        <v>0.17463526799873141</v>
      </c>
      <c r="O1168" s="36">
        <v>2643000000</v>
      </c>
      <c r="P1168" s="4">
        <f t="shared" si="36"/>
        <v>1920100000</v>
      </c>
      <c r="Q1168">
        <f t="shared" si="37"/>
        <v>0.12686991225288086</v>
      </c>
    </row>
    <row r="1169" spans="1:17" hidden="1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N1169">
        <v>0.17809676394087004</v>
      </c>
      <c r="O1169" s="36">
        <v>2745700000</v>
      </c>
      <c r="P1169" s="4">
        <f t="shared" si="36"/>
        <v>2008900000</v>
      </c>
      <c r="Q1169">
        <f t="shared" si="37"/>
        <v>0.1303050548424132</v>
      </c>
    </row>
    <row r="1170" spans="1:17" hidden="1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N1170">
        <v>0.50102326297632027</v>
      </c>
      <c r="O1170" s="36">
        <v>3097418000</v>
      </c>
      <c r="P1170" s="4">
        <f t="shared" si="36"/>
        <v>977393000</v>
      </c>
      <c r="Q1170">
        <f t="shared" si="37"/>
        <v>0.15809833547497129</v>
      </c>
    </row>
    <row r="1171" spans="1:17" hidden="1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N1171">
        <v>0.50667482599883262</v>
      </c>
      <c r="O1171" s="36">
        <v>3369001000</v>
      </c>
      <c r="P1171" s="4">
        <f t="shared" si="36"/>
        <v>1103485000</v>
      </c>
      <c r="Q1171">
        <f t="shared" si="37"/>
        <v>0.16595663532522603</v>
      </c>
    </row>
    <row r="1172" spans="1:17" hidden="1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N1172">
        <v>0.51397718512306056</v>
      </c>
      <c r="O1172" s="36">
        <v>3708901000</v>
      </c>
      <c r="P1172" s="4">
        <f t="shared" si="36"/>
        <v>1270374000</v>
      </c>
      <c r="Q1172">
        <f t="shared" si="37"/>
        <v>0.17604763582892155</v>
      </c>
    </row>
    <row r="1173" spans="1:17" hidden="1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N1173">
        <v>0.52250700857095445</v>
      </c>
      <c r="O1173" s="36">
        <v>4162643000</v>
      </c>
      <c r="P1173" s="4">
        <f t="shared" si="36"/>
        <v>1514021000</v>
      </c>
      <c r="Q1173">
        <f t="shared" si="37"/>
        <v>0.19004430205127007</v>
      </c>
    </row>
    <row r="1174" spans="1:17" hidden="1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N1174">
        <v>0.67512437810945269</v>
      </c>
      <c r="O1174" s="36">
        <v>13570000000</v>
      </c>
      <c r="P1174" s="4">
        <f t="shared" si="36"/>
        <v>8106000000</v>
      </c>
      <c r="Q1174">
        <f t="shared" si="37"/>
        <v>0.40328358208955223</v>
      </c>
    </row>
    <row r="1175" spans="1:17" hidden="1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N1175">
        <v>0.67788795240456123</v>
      </c>
      <c r="O1175" s="36">
        <v>13673000000</v>
      </c>
      <c r="P1175" s="4">
        <f t="shared" si="36"/>
        <v>7362000000</v>
      </c>
      <c r="Q1175">
        <f t="shared" si="37"/>
        <v>0.36499752107089739</v>
      </c>
    </row>
    <row r="1176" spans="1:17" hidden="1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N1176">
        <v>0.64773198011598998</v>
      </c>
      <c r="O1176" s="36">
        <v>12509000000</v>
      </c>
      <c r="P1176" s="4">
        <f t="shared" si="36"/>
        <v>6195000000</v>
      </c>
      <c r="Q1176">
        <f t="shared" si="37"/>
        <v>0.32078500414250205</v>
      </c>
    </row>
    <row r="1177" spans="1:17" hidden="1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N1177">
        <v>0.53493589743589742</v>
      </c>
      <c r="O1177" s="36">
        <v>6676000000</v>
      </c>
      <c r="P1177" s="4">
        <f t="shared" si="36"/>
        <v>519000000</v>
      </c>
      <c r="Q1177">
        <f t="shared" si="37"/>
        <v>4.158653846153846E-2</v>
      </c>
    </row>
    <row r="1178" spans="1:17" hidden="1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N1178">
        <v>0.93300376300450083</v>
      </c>
      <c r="O1178" s="36">
        <v>1264500000</v>
      </c>
      <c r="P1178" s="4">
        <f t="shared" si="36"/>
        <v>384700000</v>
      </c>
      <c r="Q1178">
        <f t="shared" si="37"/>
        <v>0.28384859440714233</v>
      </c>
    </row>
    <row r="1179" spans="1:17" hidden="1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N1179">
        <v>0.93975187578931729</v>
      </c>
      <c r="O1179" s="36">
        <v>1265000000</v>
      </c>
      <c r="P1179" s="4">
        <f t="shared" si="36"/>
        <v>382300000</v>
      </c>
      <c r="Q1179">
        <f t="shared" si="37"/>
        <v>0.28400564594012334</v>
      </c>
    </row>
    <row r="1180" spans="1:17" hidden="1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N1180">
        <v>0.94143622412045747</v>
      </c>
      <c r="O1180" s="36">
        <v>1300500000</v>
      </c>
      <c r="P1180" s="4">
        <f t="shared" si="36"/>
        <v>418400000</v>
      </c>
      <c r="Q1180">
        <f t="shared" si="37"/>
        <v>0.30288113508035325</v>
      </c>
    </row>
    <row r="1181" spans="1:17" hidden="1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N1181">
        <v>0.93280799268275527</v>
      </c>
      <c r="O1181" s="36">
        <v>1325800000</v>
      </c>
      <c r="P1181" s="4">
        <f t="shared" si="36"/>
        <v>431800000</v>
      </c>
      <c r="Q1181">
        <f t="shared" si="37"/>
        <v>0.30380637444592978</v>
      </c>
    </row>
    <row r="1182" spans="1:17" hidden="1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N1182">
        <v>0.58616193213245871</v>
      </c>
      <c r="O1182" s="36">
        <v>2241315000</v>
      </c>
      <c r="P1182" s="4">
        <f t="shared" si="36"/>
        <v>637330000</v>
      </c>
      <c r="Q1182">
        <f t="shared" si="37"/>
        <v>0.16667830456940674</v>
      </c>
    </row>
    <row r="1183" spans="1:17" hidden="1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N1183">
        <v>0.56463303823059685</v>
      </c>
      <c r="O1183" s="36">
        <v>2140713000</v>
      </c>
      <c r="P1183" s="4">
        <f t="shared" si="36"/>
        <v>610205000</v>
      </c>
      <c r="Q1183">
        <f t="shared" si="37"/>
        <v>0.16094726527727041</v>
      </c>
    </row>
    <row r="1184" spans="1:17" hidden="1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N1184">
        <v>0.56017552251678926</v>
      </c>
      <c r="O1184" s="36">
        <v>2140713000</v>
      </c>
      <c r="P1184" s="4">
        <f t="shared" si="36"/>
        <v>652382000</v>
      </c>
      <c r="Q1184">
        <f t="shared" si="37"/>
        <v>0.17071341545108942</v>
      </c>
    </row>
    <row r="1185" spans="1:17" hidden="1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N1185">
        <v>0.56440333588592706</v>
      </c>
      <c r="O1185" s="36">
        <v>2019469000</v>
      </c>
      <c r="P1185" s="4">
        <f t="shared" si="36"/>
        <v>629352000</v>
      </c>
      <c r="Q1185">
        <f t="shared" si="37"/>
        <v>0.17589196380161318</v>
      </c>
    </row>
    <row r="1186" spans="1:17" hidden="1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N1186">
        <v>0.16198905813168807</v>
      </c>
      <c r="O1186" s="36">
        <v>2688500000</v>
      </c>
      <c r="P1186" s="4">
        <f t="shared" si="36"/>
        <v>1320200000</v>
      </c>
      <c r="Q1186">
        <f t="shared" si="37"/>
        <v>7.9545454545454544E-2</v>
      </c>
    </row>
    <row r="1187" spans="1:17" hidden="1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N1187">
        <v>0.16567432927195247</v>
      </c>
      <c r="O1187" s="36">
        <v>2760300000</v>
      </c>
      <c r="P1187" s="4">
        <f t="shared" si="36"/>
        <v>1377700000</v>
      </c>
      <c r="Q1187">
        <f t="shared" si="37"/>
        <v>8.2690114638977255E-2</v>
      </c>
    </row>
    <row r="1188" spans="1:17" hidden="1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N1188">
        <v>0.16470994475138123</v>
      </c>
      <c r="O1188" s="36">
        <v>3052800000</v>
      </c>
      <c r="P1188" s="4">
        <f t="shared" si="36"/>
        <v>1687300000</v>
      </c>
      <c r="Q1188">
        <f t="shared" si="37"/>
        <v>9.1036127417127077E-2</v>
      </c>
    </row>
    <row r="1189" spans="1:17" hidden="1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N1189">
        <v>0.18098364870148298</v>
      </c>
      <c r="O1189" s="36">
        <v>3379200000</v>
      </c>
      <c r="P1189" s="4">
        <f t="shared" si="36"/>
        <v>2014200000</v>
      </c>
      <c r="Q1189">
        <f t="shared" si="37"/>
        <v>0.10787679486698837</v>
      </c>
    </row>
    <row r="1190" spans="1:17" hidden="1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N1190">
        <v>0.24612129760225665</v>
      </c>
      <c r="O1190" s="36">
        <v>3839000000</v>
      </c>
      <c r="P1190" s="4">
        <f t="shared" si="36"/>
        <v>1762000000</v>
      </c>
      <c r="Q1190">
        <f t="shared" si="37"/>
        <v>0.11296320041030901</v>
      </c>
    </row>
    <row r="1191" spans="1:17" hidden="1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N1191">
        <v>0.28572264482153309</v>
      </c>
      <c r="O1191" s="36">
        <v>4883000000</v>
      </c>
      <c r="P1191" s="4">
        <f t="shared" si="36"/>
        <v>2450000000</v>
      </c>
      <c r="Q1191">
        <f t="shared" si="37"/>
        <v>0.14335868929198362</v>
      </c>
    </row>
    <row r="1192" spans="1:17" hidden="1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N1192">
        <v>0.24475732192716693</v>
      </c>
      <c r="O1192" s="36">
        <v>4120000000</v>
      </c>
      <c r="P1192" s="4">
        <f t="shared" si="36"/>
        <v>1508000000</v>
      </c>
      <c r="Q1192">
        <f t="shared" si="37"/>
        <v>8.958593239470089E-2</v>
      </c>
    </row>
    <row r="1193" spans="1:17" hidden="1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N1193">
        <v>0.27918034642816714</v>
      </c>
      <c r="O1193" s="36">
        <v>4932000000</v>
      </c>
      <c r="P1193" s="4">
        <f t="shared" si="36"/>
        <v>2177000000</v>
      </c>
      <c r="Q1193">
        <f t="shared" si="37"/>
        <v>0.12323106532321974</v>
      </c>
    </row>
    <row r="1194" spans="1:17" hidden="1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N1194">
        <v>0.77622413112749844</v>
      </c>
      <c r="O1194" s="36">
        <v>4083681000</v>
      </c>
      <c r="P1194" s="4">
        <f t="shared" si="36"/>
        <v>1829793000</v>
      </c>
      <c r="Q1194">
        <f t="shared" si="37"/>
        <v>0.3478061781927087</v>
      </c>
    </row>
    <row r="1195" spans="1:17" hidden="1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N1195">
        <v>0.84139975440529247</v>
      </c>
      <c r="O1195" s="36">
        <v>5715886000</v>
      </c>
      <c r="P1195" s="4">
        <f t="shared" si="36"/>
        <v>2412414000</v>
      </c>
      <c r="Q1195">
        <f t="shared" si="37"/>
        <v>0.35511634541414738</v>
      </c>
    </row>
    <row r="1196" spans="1:17" hidden="1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N1196">
        <v>0.89838380160273001</v>
      </c>
      <c r="O1196" s="36">
        <v>7584130000</v>
      </c>
      <c r="P1196" s="4">
        <f t="shared" si="36"/>
        <v>3073312000</v>
      </c>
      <c r="Q1196">
        <f t="shared" si="37"/>
        <v>0.36405147565657359</v>
      </c>
    </row>
    <row r="1197" spans="1:17" hidden="1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N1197">
        <v>0.93146347669397189</v>
      </c>
      <c r="O1197" s="36">
        <v>8591807000</v>
      </c>
      <c r="P1197" s="4">
        <f t="shared" si="36"/>
        <v>3258907000</v>
      </c>
      <c r="Q1197">
        <f t="shared" si="37"/>
        <v>0.3533078483306622</v>
      </c>
    </row>
    <row r="1198" spans="1:17" hidden="1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N1198">
        <v>0.32738509605708987</v>
      </c>
      <c r="O1198" s="36">
        <v>1190769000</v>
      </c>
      <c r="P1198" s="4">
        <f t="shared" si="36"/>
        <v>1190769000</v>
      </c>
      <c r="Q1198">
        <f t="shared" si="37"/>
        <v>0.32738509605708987</v>
      </c>
    </row>
    <row r="1199" spans="1:17" hidden="1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N1199">
        <v>0.2841441940498296</v>
      </c>
      <c r="O1199" s="36">
        <v>1018697000</v>
      </c>
      <c r="P1199" s="4">
        <f t="shared" si="36"/>
        <v>1018697000</v>
      </c>
      <c r="Q1199">
        <f t="shared" si="37"/>
        <v>0.28414419404982955</v>
      </c>
    </row>
    <row r="1200" spans="1:17" hidden="1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N1200">
        <v>0.27118016091069364</v>
      </c>
      <c r="O1200" s="36">
        <v>1060549000</v>
      </c>
      <c r="P1200" s="4">
        <f t="shared" si="36"/>
        <v>1060549000</v>
      </c>
      <c r="Q1200">
        <f t="shared" si="37"/>
        <v>0.27118016091069369</v>
      </c>
    </row>
    <row r="1201" spans="1:17" hidden="1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N1201">
        <v>0.24555799716449933</v>
      </c>
      <c r="O1201" s="36">
        <v>1322748000</v>
      </c>
      <c r="P1201" s="4">
        <f t="shared" si="36"/>
        <v>1322748000</v>
      </c>
      <c r="Q1201">
        <f t="shared" si="37"/>
        <v>0.24555799716449933</v>
      </c>
    </row>
    <row r="1202" spans="1:17" hidden="1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N1202">
        <v>0.35067988958184237</v>
      </c>
      <c r="O1202" s="36">
        <v>3430000000</v>
      </c>
      <c r="P1202" s="4">
        <f t="shared" si="36"/>
        <v>2278000000</v>
      </c>
      <c r="Q1202">
        <f t="shared" si="37"/>
        <v>0.2329005214190778</v>
      </c>
    </row>
    <row r="1203" spans="1:17" hidden="1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N1203">
        <v>0.35563804173354741</v>
      </c>
      <c r="O1203" s="36">
        <v>3545000000</v>
      </c>
      <c r="P1203" s="4">
        <f t="shared" si="36"/>
        <v>2299000000</v>
      </c>
      <c r="Q1203">
        <f t="shared" si="37"/>
        <v>0.23063804173354735</v>
      </c>
    </row>
    <row r="1204" spans="1:17" hidden="1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N1204">
        <v>0.35366525812970784</v>
      </c>
      <c r="O1204" s="36">
        <v>3850000000</v>
      </c>
      <c r="P1204" s="4">
        <f t="shared" si="36"/>
        <v>2623000000</v>
      </c>
      <c r="Q1204">
        <f t="shared" si="37"/>
        <v>0.24095168105823994</v>
      </c>
    </row>
    <row r="1205" spans="1:17" hidden="1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N1205">
        <v>0.40096015362457993</v>
      </c>
      <c r="O1205" s="36">
        <v>4176000000</v>
      </c>
      <c r="P1205" s="4">
        <f t="shared" si="36"/>
        <v>2962000000</v>
      </c>
      <c r="Q1205">
        <f t="shared" si="37"/>
        <v>0.28439750360057608</v>
      </c>
    </row>
    <row r="1206" spans="1:17" hidden="1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N1206">
        <v>0.52957916133403593</v>
      </c>
      <c r="O1206" s="36">
        <v>35172000000</v>
      </c>
      <c r="P1206" s="4">
        <f t="shared" si="36"/>
        <v>9705000000</v>
      </c>
      <c r="Q1206">
        <f t="shared" si="37"/>
        <v>0.14612662802077844</v>
      </c>
    </row>
    <row r="1207" spans="1:17" hidden="1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N1207">
        <v>0.5315447715309749</v>
      </c>
      <c r="O1207" s="36">
        <v>35445000000</v>
      </c>
      <c r="P1207" s="4">
        <f t="shared" si="36"/>
        <v>9581000000</v>
      </c>
      <c r="Q1207">
        <f t="shared" si="37"/>
        <v>0.14367979844937989</v>
      </c>
    </row>
    <row r="1208" spans="1:17" hidden="1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N1208">
        <v>0.54435739659984783</v>
      </c>
      <c r="O1208" s="36">
        <v>34325000000</v>
      </c>
      <c r="P1208" s="4">
        <f t="shared" si="36"/>
        <v>9712000000</v>
      </c>
      <c r="Q1208">
        <f t="shared" si="37"/>
        <v>0.15402182187262117</v>
      </c>
    </row>
    <row r="1209" spans="1:17" hidden="1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N1209">
        <v>0.55080494912339373</v>
      </c>
      <c r="O1209" s="36">
        <v>34590000000</v>
      </c>
      <c r="P1209" s="4">
        <f t="shared" si="36"/>
        <v>9785000000</v>
      </c>
      <c r="Q1209">
        <f t="shared" si="37"/>
        <v>0.1558145830347617</v>
      </c>
    </row>
    <row r="1210" spans="1:17" hidden="1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N1210">
        <v>0.8203157875477981</v>
      </c>
      <c r="O1210" s="36">
        <v>44836000000</v>
      </c>
      <c r="P1210" s="4">
        <f t="shared" si="36"/>
        <v>17074000000</v>
      </c>
      <c r="Q1210">
        <f t="shared" si="37"/>
        <v>0.31238450701648462</v>
      </c>
    </row>
    <row r="1211" spans="1:17" hidden="1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N1211">
        <v>0.81416718362282881</v>
      </c>
      <c r="O1211" s="36">
        <v>41998000000</v>
      </c>
      <c r="P1211" s="4">
        <f t="shared" si="36"/>
        <v>16366000000</v>
      </c>
      <c r="Q1211">
        <f t="shared" si="37"/>
        <v>0.31726892059553352</v>
      </c>
    </row>
    <row r="1212" spans="1:17" hidden="1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N1212">
        <v>0.80693478479991931</v>
      </c>
      <c r="O1212" s="36">
        <v>40028000000</v>
      </c>
      <c r="P1212" s="4">
        <f t="shared" si="36"/>
        <v>13499000000</v>
      </c>
      <c r="Q1212">
        <f t="shared" si="37"/>
        <v>0.27212982562241711</v>
      </c>
    </row>
    <row r="1213" spans="1:17" hidden="1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N1213">
        <v>0.80250148410472666</v>
      </c>
      <c r="O1213" s="36">
        <v>39203000000</v>
      </c>
      <c r="P1213" s="4">
        <f t="shared" si="36"/>
        <v>12976000000</v>
      </c>
      <c r="Q1213">
        <f t="shared" si="37"/>
        <v>0.2656240404495302</v>
      </c>
    </row>
    <row r="1214" spans="1:17" hidden="1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N1214">
        <v>0.49581785887292107</v>
      </c>
      <c r="O1214" s="36">
        <v>4605900000</v>
      </c>
      <c r="P1214" s="4">
        <f t="shared" si="36"/>
        <v>1124000000</v>
      </c>
      <c r="Q1214">
        <f t="shared" si="37"/>
        <v>0.12099682437160235</v>
      </c>
    </row>
    <row r="1215" spans="1:17" hidden="1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N1215">
        <v>0.50074444529281514</v>
      </c>
      <c r="O1215" s="36">
        <v>5246600000</v>
      </c>
      <c r="P1215" s="4">
        <f t="shared" si="36"/>
        <v>1494900000</v>
      </c>
      <c r="Q1215">
        <f t="shared" si="37"/>
        <v>0.14267580361914942</v>
      </c>
    </row>
    <row r="1216" spans="1:17" hidden="1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N1216">
        <v>0.44019758617231119</v>
      </c>
      <c r="O1216" s="36">
        <v>5266700000</v>
      </c>
      <c r="P1216" s="4">
        <f t="shared" si="36"/>
        <v>1430800000</v>
      </c>
      <c r="Q1216">
        <f t="shared" si="37"/>
        <v>0.11958811139714487</v>
      </c>
    </row>
    <row r="1217" spans="1:17" hidden="1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N1217">
        <v>0.44221847491951816</v>
      </c>
      <c r="O1217" s="36">
        <v>5480900000</v>
      </c>
      <c r="P1217" s="4">
        <f t="shared" si="36"/>
        <v>1591700000</v>
      </c>
      <c r="Q1217">
        <f t="shared" si="37"/>
        <v>0.12842400819744879</v>
      </c>
    </row>
    <row r="1218" spans="1:17" hidden="1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N1218">
        <v>0.92618820807271185</v>
      </c>
      <c r="O1218" s="36">
        <v>1949390000</v>
      </c>
      <c r="P1218" s="4">
        <f t="shared" si="36"/>
        <v>743050000</v>
      </c>
      <c r="Q1218">
        <f t="shared" si="37"/>
        <v>0.35303564089711581</v>
      </c>
    </row>
    <row r="1219" spans="1:17" hidden="1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N1219">
        <v>0.92728715894021652</v>
      </c>
      <c r="O1219" s="36">
        <v>2614539000</v>
      </c>
      <c r="P1219" s="4">
        <f t="shared" ref="P1219:P1282" si="38">O1219-SUM(G1219:I1219)</f>
        <v>823919000</v>
      </c>
      <c r="Q1219">
        <f t="shared" ref="Q1219:Q1282" si="39">P1219/E1219</f>
        <v>0.29221576297269392</v>
      </c>
    </row>
    <row r="1220" spans="1:17" hidden="1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N1220">
        <v>0.90430433011154732</v>
      </c>
      <c r="O1220" s="36">
        <v>3711019000</v>
      </c>
      <c r="P1220" s="4">
        <f t="shared" si="38"/>
        <v>1251916000</v>
      </c>
      <c r="Q1220">
        <f t="shared" si="39"/>
        <v>0.30506797721486412</v>
      </c>
    </row>
    <row r="1221" spans="1:17" hidden="1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N1221">
        <v>0.93833998535519614</v>
      </c>
      <c r="O1221" s="36">
        <v>4560733000</v>
      </c>
      <c r="P1221" s="4">
        <f t="shared" si="38"/>
        <v>1330741000</v>
      </c>
      <c r="Q1221">
        <f t="shared" si="39"/>
        <v>0.27379096527938801</v>
      </c>
    </row>
    <row r="1222" spans="1:17" hidden="1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N1222">
        <v>8.7392223087234155E-2</v>
      </c>
      <c r="O1222" s="36">
        <v>1493000000</v>
      </c>
      <c r="P1222" s="4">
        <f t="shared" si="38"/>
        <v>1441500000</v>
      </c>
      <c r="Q1222">
        <f t="shared" si="39"/>
        <v>8.4377688935196302E-2</v>
      </c>
    </row>
    <row r="1223" spans="1:17" hidden="1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N1223">
        <v>0.10433165115651954</v>
      </c>
      <c r="O1223" s="36">
        <v>1895800000</v>
      </c>
      <c r="P1223" s="4">
        <f t="shared" si="38"/>
        <v>1838200000</v>
      </c>
      <c r="Q1223">
        <f t="shared" si="39"/>
        <v>0.10116174762945149</v>
      </c>
    </row>
    <row r="1224" spans="1:17" hidden="1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N1224">
        <v>0.10799117134399783</v>
      </c>
      <c r="O1224" s="36">
        <v>2094100000</v>
      </c>
      <c r="P1224" s="4">
        <f t="shared" si="38"/>
        <v>2024300000</v>
      </c>
      <c r="Q1224">
        <f t="shared" si="39"/>
        <v>0.10439163753003909</v>
      </c>
    </row>
    <row r="1225" spans="1:17" hidden="1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N1225">
        <v>0.10299801475030934</v>
      </c>
      <c r="O1225" s="36">
        <v>2147900000</v>
      </c>
      <c r="P1225" s="4">
        <f t="shared" si="38"/>
        <v>2047600000</v>
      </c>
      <c r="Q1225">
        <f t="shared" si="39"/>
        <v>9.8188339775005032E-2</v>
      </c>
    </row>
    <row r="1226" spans="1:17" hidden="1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N1226">
        <v>0.22503807707981072</v>
      </c>
      <c r="O1226" s="36">
        <v>2929029000</v>
      </c>
      <c r="P1226" s="4">
        <f t="shared" si="38"/>
        <v>1374056000</v>
      </c>
      <c r="Q1226">
        <f t="shared" si="39"/>
        <v>0.1055690879264003</v>
      </c>
    </row>
    <row r="1227" spans="1:17" hidden="1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N1227">
        <v>0.22909735501084261</v>
      </c>
      <c r="O1227" s="36">
        <v>3027744000</v>
      </c>
      <c r="P1227" s="4">
        <f t="shared" si="38"/>
        <v>1393752000</v>
      </c>
      <c r="Q1227">
        <f t="shared" si="39"/>
        <v>0.10545967451048432</v>
      </c>
    </row>
    <row r="1228" spans="1:17" hidden="1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N1228">
        <v>0.24044686551271011</v>
      </c>
      <c r="O1228" s="36">
        <v>3056499000</v>
      </c>
      <c r="P1228" s="4">
        <f t="shared" si="38"/>
        <v>1511753000</v>
      </c>
      <c r="Q1228">
        <f t="shared" si="39"/>
        <v>0.11892569579752393</v>
      </c>
    </row>
    <row r="1229" spans="1:17" hidden="1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N1229">
        <v>0.22334514270312888</v>
      </c>
      <c r="O1229" s="36">
        <v>2537369000</v>
      </c>
      <c r="P1229" s="4">
        <f t="shared" si="38"/>
        <v>1178009000</v>
      </c>
      <c r="Q1229">
        <f t="shared" si="39"/>
        <v>0.10369110216549907</v>
      </c>
    </row>
    <row r="1230" spans="1:17" hidden="1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N1230">
        <v>0.20642299318877488</v>
      </c>
      <c r="O1230" s="36">
        <v>1172399000</v>
      </c>
      <c r="P1230" s="4">
        <f t="shared" si="38"/>
        <v>603899000</v>
      </c>
      <c r="Q1230">
        <f t="shared" si="39"/>
        <v>0.10632782795252126</v>
      </c>
    </row>
    <row r="1231" spans="1:17" hidden="1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N1231">
        <v>0.27100405797439975</v>
      </c>
      <c r="O1231" s="36">
        <v>1577884000</v>
      </c>
      <c r="P1231" s="4">
        <f t="shared" si="38"/>
        <v>716494000</v>
      </c>
      <c r="Q1231">
        <f t="shared" si="39"/>
        <v>0.12305897107411544</v>
      </c>
    </row>
    <row r="1232" spans="1:17" hidden="1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N1232">
        <v>0.27217047778956882</v>
      </c>
      <c r="O1232" s="36">
        <v>1628114000</v>
      </c>
      <c r="P1232" s="4">
        <f t="shared" si="38"/>
        <v>833386000</v>
      </c>
      <c r="Q1232">
        <f t="shared" si="39"/>
        <v>0.13931645192114162</v>
      </c>
    </row>
    <row r="1233" spans="1:17" hidden="1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N1233">
        <v>0.25295951894483337</v>
      </c>
      <c r="O1233" s="36">
        <v>1939814000</v>
      </c>
      <c r="P1233" s="4">
        <f t="shared" si="38"/>
        <v>982664000</v>
      </c>
      <c r="Q1233">
        <f t="shared" si="39"/>
        <v>0.12814332339307055</v>
      </c>
    </row>
    <row r="1234" spans="1:17" hidden="1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N1234">
        <v>0.4567425807101313</v>
      </c>
      <c r="O1234" s="36">
        <v>961529000</v>
      </c>
      <c r="P1234" s="4">
        <f t="shared" si="38"/>
        <v>202324000</v>
      </c>
      <c r="Q1234">
        <f t="shared" si="39"/>
        <v>9.6107331031717827E-2</v>
      </c>
    </row>
    <row r="1235" spans="1:17" hidden="1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N1235">
        <v>0.45242321742910829</v>
      </c>
      <c r="O1235" s="36">
        <v>976142000</v>
      </c>
      <c r="P1235" s="4">
        <f t="shared" si="38"/>
        <v>261844000</v>
      </c>
      <c r="Q1235">
        <f t="shared" si="39"/>
        <v>0.12135970478117675</v>
      </c>
    </row>
    <row r="1236" spans="1:17" hidden="1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N1236">
        <v>0.44904320944887377</v>
      </c>
      <c r="O1236" s="36">
        <v>1004608000</v>
      </c>
      <c r="P1236" s="4">
        <f t="shared" si="38"/>
        <v>224132000</v>
      </c>
      <c r="Q1236">
        <f t="shared" si="39"/>
        <v>0.10018330793722027</v>
      </c>
    </row>
    <row r="1237" spans="1:17" hidden="1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N1237">
        <v>0.45284590111472145</v>
      </c>
      <c r="O1237" s="36">
        <v>1024500000</v>
      </c>
      <c r="P1237" s="4">
        <f t="shared" si="38"/>
        <v>299724000</v>
      </c>
      <c r="Q1237">
        <f t="shared" si="39"/>
        <v>0.13248295252875428</v>
      </c>
    </row>
    <row r="1238" spans="1:17" hidden="1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N1238">
        <v>0.25999325244598837</v>
      </c>
      <c r="O1238" s="36">
        <v>20807000000</v>
      </c>
      <c r="P1238" s="4">
        <f t="shared" si="38"/>
        <v>13824000000</v>
      </c>
      <c r="Q1238">
        <f t="shared" si="39"/>
        <v>0.1727373826987717</v>
      </c>
    </row>
    <row r="1239" spans="1:17" hidden="1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N1239">
        <v>0.24131775397598187</v>
      </c>
      <c r="O1239" s="36">
        <v>19331000000</v>
      </c>
      <c r="P1239" s="4">
        <f t="shared" si="38"/>
        <v>12237000000</v>
      </c>
      <c r="Q1239">
        <f t="shared" si="39"/>
        <v>0.15276009287693806</v>
      </c>
    </row>
    <row r="1240" spans="1:17" hidden="1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N1240">
        <v>0.23582020890837252</v>
      </c>
      <c r="O1240" s="36">
        <v>17429000000</v>
      </c>
      <c r="P1240" s="4">
        <f t="shared" si="38"/>
        <v>10691000000</v>
      </c>
      <c r="Q1240">
        <f t="shared" si="39"/>
        <v>0.14465281160361532</v>
      </c>
    </row>
    <row r="1241" spans="1:17" hidden="1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N1241">
        <v>0.23073125825517327</v>
      </c>
      <c r="O1241" s="36">
        <v>17294000000</v>
      </c>
      <c r="P1241" s="4">
        <f t="shared" si="38"/>
        <v>10815000000</v>
      </c>
      <c r="Q1241">
        <f t="shared" si="39"/>
        <v>0.14429042199778527</v>
      </c>
    </row>
    <row r="1242" spans="1:17" hidden="1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N1242">
        <v>0.97675538961821029</v>
      </c>
      <c r="O1242" s="36">
        <v>16220000000</v>
      </c>
      <c r="P1242" s="4">
        <f t="shared" si="38"/>
        <v>4747000000</v>
      </c>
      <c r="Q1242">
        <f t="shared" si="39"/>
        <v>0.28586053233770925</v>
      </c>
    </row>
    <row r="1243" spans="1:17" hidden="1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N1243">
        <v>0.97961119013750597</v>
      </c>
      <c r="O1243" s="36">
        <v>16528000000</v>
      </c>
      <c r="P1243" s="4">
        <f t="shared" si="38"/>
        <v>6204000000</v>
      </c>
      <c r="Q1243">
        <f t="shared" si="39"/>
        <v>0.36770981507823614</v>
      </c>
    </row>
    <row r="1244" spans="1:17" hidden="1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N1244">
        <v>0.98003808119894353</v>
      </c>
      <c r="O1244" s="36">
        <v>15956000000</v>
      </c>
      <c r="P1244" s="4">
        <f t="shared" si="38"/>
        <v>6195000000</v>
      </c>
      <c r="Q1244">
        <f t="shared" si="39"/>
        <v>0.38050488299244517</v>
      </c>
    </row>
    <row r="1245" spans="1:17" hidden="1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N1245">
        <v>0.97523048555623848</v>
      </c>
      <c r="O1245" s="36">
        <v>15867000000</v>
      </c>
      <c r="P1245" s="4">
        <f t="shared" si="38"/>
        <v>6149000000</v>
      </c>
      <c r="Q1245">
        <f t="shared" si="39"/>
        <v>0.37793484941610328</v>
      </c>
    </row>
    <row r="1246" spans="1:17" hidden="1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N1246">
        <v>0.29393052846661094</v>
      </c>
      <c r="O1246" s="36">
        <v>1265900000</v>
      </c>
      <c r="P1246" s="4">
        <f t="shared" si="38"/>
        <v>55900000</v>
      </c>
      <c r="Q1246">
        <f t="shared" si="39"/>
        <v>1.2979474319680506E-2</v>
      </c>
    </row>
    <row r="1247" spans="1:17" hidden="1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N1247">
        <v>0.33860022572395965</v>
      </c>
      <c r="O1247" s="36">
        <v>2370100000</v>
      </c>
      <c r="P1247" s="4">
        <f t="shared" si="38"/>
        <v>753600000</v>
      </c>
      <c r="Q1247">
        <f t="shared" si="39"/>
        <v>0.10766175693243996</v>
      </c>
    </row>
    <row r="1248" spans="1:17" hidden="1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N1248">
        <v>0.34990765733769003</v>
      </c>
      <c r="O1248" s="36">
        <v>2463000000</v>
      </c>
      <c r="P1248" s="4">
        <f t="shared" si="38"/>
        <v>851900000</v>
      </c>
      <c r="Q1248">
        <f t="shared" si="39"/>
        <v>0.12102571387981248</v>
      </c>
    </row>
    <row r="1249" spans="1:17" hidden="1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N1249">
        <v>0.33893626918902153</v>
      </c>
      <c r="O1249" s="36">
        <v>2185800000</v>
      </c>
      <c r="P1249" s="4">
        <f t="shared" si="38"/>
        <v>731900000</v>
      </c>
      <c r="Q1249">
        <f t="shared" si="39"/>
        <v>0.11349046363777329</v>
      </c>
    </row>
    <row r="1250" spans="1:17" hidden="1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N1250">
        <v>0.43074785783771541</v>
      </c>
      <c r="O1250" s="36">
        <v>1422245000</v>
      </c>
      <c r="P1250" s="4">
        <f t="shared" si="38"/>
        <v>851755000</v>
      </c>
      <c r="Q1250">
        <f t="shared" si="39"/>
        <v>0.25796655404136648</v>
      </c>
    </row>
    <row r="1251" spans="1:17" hidden="1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N1251">
        <v>0.4151509221832278</v>
      </c>
      <c r="O1251" s="36">
        <v>1434192000</v>
      </c>
      <c r="P1251" s="4">
        <f t="shared" si="38"/>
        <v>846323000</v>
      </c>
      <c r="Q1251">
        <f t="shared" si="39"/>
        <v>0.24498238305253128</v>
      </c>
    </row>
    <row r="1252" spans="1:17" hidden="1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N1252">
        <v>0.40204065033199377</v>
      </c>
      <c r="O1252" s="36">
        <v>1403778000</v>
      </c>
      <c r="P1252" s="4">
        <f t="shared" si="38"/>
        <v>811242000</v>
      </c>
      <c r="Q1252">
        <f t="shared" si="39"/>
        <v>0.23233891773245291</v>
      </c>
    </row>
    <row r="1253" spans="1:17" hidden="1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N1253">
        <v>0.43650203994171843</v>
      </c>
      <c r="O1253" s="36">
        <v>1525768000</v>
      </c>
      <c r="P1253" s="4">
        <f t="shared" si="38"/>
        <v>854602000</v>
      </c>
      <c r="Q1253">
        <f t="shared" si="39"/>
        <v>0.24449032640497928</v>
      </c>
    </row>
    <row r="1254" spans="1:17" hidden="1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N1254">
        <v>0.41717490361023479</v>
      </c>
      <c r="O1254" s="36">
        <v>5951000000</v>
      </c>
      <c r="P1254" s="4">
        <f t="shared" si="38"/>
        <v>1550000000</v>
      </c>
      <c r="Q1254">
        <f t="shared" si="39"/>
        <v>0.10865755345250613</v>
      </c>
    </row>
    <row r="1255" spans="1:17" hidden="1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N1255">
        <v>0.4356027313907106</v>
      </c>
      <c r="O1255" s="36">
        <v>6443000000</v>
      </c>
      <c r="P1255" s="4">
        <f t="shared" si="38"/>
        <v>1497000000</v>
      </c>
      <c r="Q1255">
        <f t="shared" si="39"/>
        <v>0.10121019538908796</v>
      </c>
    </row>
    <row r="1256" spans="1:17" hidden="1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N1256">
        <v>0.44426384938371932</v>
      </c>
      <c r="O1256" s="36">
        <v>6560000000</v>
      </c>
      <c r="P1256" s="4">
        <f t="shared" si="38"/>
        <v>1989000000</v>
      </c>
      <c r="Q1256">
        <f t="shared" si="39"/>
        <v>0.13470134091832589</v>
      </c>
    </row>
    <row r="1257" spans="1:17" hidden="1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N1257">
        <v>0.45339299030574198</v>
      </c>
      <c r="O1257" s="36">
        <v>6688000000</v>
      </c>
      <c r="P1257" s="4">
        <f t="shared" si="38"/>
        <v>1130000000</v>
      </c>
      <c r="Q1257">
        <f t="shared" si="39"/>
        <v>7.6604975933835001E-2</v>
      </c>
    </row>
    <row r="1258" spans="1:17" hidden="1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N1258">
        <v>0.59808770194526872</v>
      </c>
      <c r="O1258" s="36">
        <v>7256000000</v>
      </c>
      <c r="P1258" s="4">
        <f t="shared" si="38"/>
        <v>3026000000</v>
      </c>
      <c r="Q1258">
        <f t="shared" si="39"/>
        <v>0.249423013517969</v>
      </c>
    </row>
    <row r="1259" spans="1:17" hidden="1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N1259">
        <v>0.7589150488778742</v>
      </c>
      <c r="O1259" s="36">
        <v>5512000000</v>
      </c>
      <c r="P1259" s="4">
        <f t="shared" si="38"/>
        <v>2561000000</v>
      </c>
      <c r="Q1259">
        <f t="shared" si="39"/>
        <v>0.35260911469089906</v>
      </c>
    </row>
    <row r="1260" spans="1:17" hidden="1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N1260">
        <v>0.75942435048395307</v>
      </c>
      <c r="O1260" s="36">
        <v>5963000000</v>
      </c>
      <c r="P1260" s="4">
        <f t="shared" si="38"/>
        <v>2867000000</v>
      </c>
      <c r="Q1260">
        <f t="shared" si="39"/>
        <v>0.36512990320937339</v>
      </c>
    </row>
    <row r="1261" spans="1:17" hidden="1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N1261">
        <v>0.77598122310601125</v>
      </c>
      <c r="O1261" s="36">
        <v>5951000000</v>
      </c>
      <c r="P1261" s="4">
        <f t="shared" si="38"/>
        <v>2831000000</v>
      </c>
      <c r="Q1261">
        <f t="shared" si="39"/>
        <v>0.36914852001564741</v>
      </c>
    </row>
    <row r="1262" spans="1:17" hidden="1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N1262">
        <v>0.21464518486216366</v>
      </c>
      <c r="O1262" s="36">
        <v>18212000000</v>
      </c>
      <c r="P1262" s="4">
        <f t="shared" si="38"/>
        <v>708000000</v>
      </c>
      <c r="Q1262">
        <f t="shared" si="39"/>
        <v>8.3444317418411972E-3</v>
      </c>
    </row>
    <row r="1263" spans="1:17" hidden="1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N1263">
        <v>0.34943682014423194</v>
      </c>
      <c r="O1263" s="36">
        <v>14488000000</v>
      </c>
      <c r="P1263" s="4">
        <f t="shared" si="38"/>
        <v>-1684000000</v>
      </c>
      <c r="Q1263">
        <f t="shared" si="39"/>
        <v>-4.0616482959890017E-2</v>
      </c>
    </row>
    <row r="1264" spans="1:17" hidden="1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N1264">
        <v>0.37972460955549392</v>
      </c>
      <c r="O1264" s="36">
        <v>20545000000</v>
      </c>
      <c r="P1264" s="4">
        <f t="shared" si="38"/>
        <v>1759000000</v>
      </c>
      <c r="Q1264">
        <f t="shared" si="39"/>
        <v>3.2510858515848812E-2</v>
      </c>
    </row>
    <row r="1265" spans="1:17" hidden="1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N1265">
        <v>0.42668814229940999</v>
      </c>
      <c r="O1265" s="36">
        <v>24372000000</v>
      </c>
      <c r="P1265" s="4">
        <f t="shared" si="38"/>
        <v>7769000000</v>
      </c>
      <c r="Q1265">
        <f t="shared" si="39"/>
        <v>0.13601428596439014</v>
      </c>
    </row>
    <row r="1266" spans="1:17" hidden="1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N1266">
        <v>0.1162585754922193</v>
      </c>
      <c r="O1266" s="36">
        <v>20844000000</v>
      </c>
      <c r="P1266" s="4">
        <f t="shared" si="38"/>
        <v>4470000000</v>
      </c>
      <c r="Q1266">
        <f t="shared" si="39"/>
        <v>2.4931674940041275E-2</v>
      </c>
    </row>
    <row r="1267" spans="1:17" hidden="1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N1267">
        <v>0.11157019977155647</v>
      </c>
      <c r="O1267" s="36">
        <v>19145000000</v>
      </c>
      <c r="P1267" s="4">
        <f t="shared" si="38"/>
        <v>2577000000</v>
      </c>
      <c r="Q1267">
        <f t="shared" si="39"/>
        <v>1.5017832583510105E-2</v>
      </c>
    </row>
    <row r="1268" spans="1:17" hidden="1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N1268">
        <v>0.13044314319033323</v>
      </c>
      <c r="O1268" s="36">
        <v>21029000000</v>
      </c>
      <c r="P1268" s="4">
        <f t="shared" si="38"/>
        <v>3307000000</v>
      </c>
      <c r="Q1268">
        <f t="shared" si="39"/>
        <v>2.051336128824157E-2</v>
      </c>
    </row>
    <row r="1269" spans="1:17" hidden="1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N1269">
        <v>0.21502399595857535</v>
      </c>
      <c r="O1269" s="36">
        <v>21282000000</v>
      </c>
      <c r="P1269" s="4">
        <f t="shared" si="38"/>
        <v>4436000000</v>
      </c>
      <c r="Q1269">
        <f t="shared" si="39"/>
        <v>4.4819398838090427E-2</v>
      </c>
    </row>
    <row r="1270" spans="1:17" hidden="1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N1270">
        <v>0.53767996028462683</v>
      </c>
      <c r="O1270" s="36">
        <v>3249200000</v>
      </c>
      <c r="P1270" s="4">
        <f t="shared" si="38"/>
        <v>654900000</v>
      </c>
      <c r="Q1270">
        <f t="shared" si="39"/>
        <v>0.10837332450769485</v>
      </c>
    </row>
    <row r="1271" spans="1:17" hidden="1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N1271">
        <v>0.51540359620834553</v>
      </c>
      <c r="O1271" s="36">
        <v>4219300000</v>
      </c>
      <c r="P1271" s="4">
        <f t="shared" si="38"/>
        <v>545800000</v>
      </c>
      <c r="Q1271">
        <f t="shared" si="39"/>
        <v>6.6671552819310073E-2</v>
      </c>
    </row>
    <row r="1272" spans="1:17" hidden="1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N1272">
        <v>0.52500849390865412</v>
      </c>
      <c r="O1272" s="36">
        <v>4326700000</v>
      </c>
      <c r="P1272" s="4">
        <f t="shared" si="38"/>
        <v>613100000</v>
      </c>
      <c r="Q1272">
        <f t="shared" si="39"/>
        <v>7.439450565451633E-2</v>
      </c>
    </row>
    <row r="1273" spans="1:17" hidden="1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N1273">
        <v>0.51888333354113936</v>
      </c>
      <c r="O1273" s="36">
        <v>4161600000</v>
      </c>
      <c r="P1273" s="4">
        <f t="shared" si="38"/>
        <v>743900000</v>
      </c>
      <c r="Q1273">
        <f t="shared" si="39"/>
        <v>9.2752141441093228E-2</v>
      </c>
    </row>
    <row r="1274" spans="1:17" hidden="1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N1274">
        <v>0.15838925562335093</v>
      </c>
      <c r="O1274" s="36">
        <v>937707000</v>
      </c>
      <c r="P1274" s="4">
        <f t="shared" si="38"/>
        <v>465122000</v>
      </c>
      <c r="Q1274">
        <f t="shared" si="39"/>
        <v>7.8564335505700841E-2</v>
      </c>
    </row>
    <row r="1275" spans="1:17" hidden="1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N1275">
        <v>0.15392983660650106</v>
      </c>
      <c r="O1275" s="36">
        <v>986933000</v>
      </c>
      <c r="P1275" s="4">
        <f t="shared" si="38"/>
        <v>475999000</v>
      </c>
      <c r="Q1275">
        <f t="shared" si="39"/>
        <v>7.4240549555904894E-2</v>
      </c>
    </row>
    <row r="1276" spans="1:17" hidden="1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N1276">
        <v>0.15086607095259474</v>
      </c>
      <c r="O1276" s="36">
        <v>1168794000</v>
      </c>
      <c r="P1276" s="4">
        <f t="shared" si="38"/>
        <v>429060000</v>
      </c>
      <c r="Q1276">
        <f t="shared" si="39"/>
        <v>5.538238252670729E-2</v>
      </c>
    </row>
    <row r="1277" spans="1:17" hidden="1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N1277">
        <v>0.12197726068599324</v>
      </c>
      <c r="O1277" s="36">
        <v>923665000</v>
      </c>
      <c r="P1277" s="4">
        <f t="shared" si="38"/>
        <v>295954000</v>
      </c>
      <c r="Q1277">
        <f t="shared" si="39"/>
        <v>3.9083063891196965E-2</v>
      </c>
    </row>
    <row r="1278" spans="1:17" hidden="1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N1278">
        <v>0.43014967925873127</v>
      </c>
      <c r="O1278" s="36">
        <v>4828000000</v>
      </c>
      <c r="P1278" s="4">
        <f t="shared" si="38"/>
        <v>2502000000</v>
      </c>
      <c r="Q1278">
        <f t="shared" si="39"/>
        <v>0.22291518175338559</v>
      </c>
    </row>
    <row r="1279" spans="1:17" hidden="1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N1279">
        <v>0.43446540880503148</v>
      </c>
      <c r="O1279" s="36">
        <v>5181000000</v>
      </c>
      <c r="P1279" s="4">
        <f t="shared" si="38"/>
        <v>2625000000</v>
      </c>
      <c r="Q1279">
        <f t="shared" si="39"/>
        <v>0.22012578616352202</v>
      </c>
    </row>
    <row r="1280" spans="1:17" hidden="1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N1280">
        <v>0.43273853173633181</v>
      </c>
      <c r="O1280" s="36">
        <v>5311000000</v>
      </c>
      <c r="P1280" s="4">
        <f t="shared" si="38"/>
        <v>2608000000</v>
      </c>
      <c r="Q1280">
        <f t="shared" si="39"/>
        <v>0.21249898150411473</v>
      </c>
    </row>
    <row r="1281" spans="1:17" hidden="1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N1281">
        <v>0.44691907943578324</v>
      </c>
      <c r="O1281" s="36">
        <v>4816000000</v>
      </c>
      <c r="P1281" s="4">
        <f t="shared" si="38"/>
        <v>2321000000</v>
      </c>
      <c r="Q1281">
        <f t="shared" si="39"/>
        <v>0.21538604305864886</v>
      </c>
    </row>
    <row r="1282" spans="1:17" hidden="1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N1282">
        <v>0.60508324619963005</v>
      </c>
      <c r="O1282" s="36">
        <v>15046000000</v>
      </c>
      <c r="P1282" s="4">
        <f t="shared" si="38"/>
        <v>7230000000</v>
      </c>
      <c r="Q1282">
        <f t="shared" si="39"/>
        <v>0.2907584653744068</v>
      </c>
    </row>
    <row r="1283" spans="1:17" hidden="1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N1283">
        <v>0.59655680144976775</v>
      </c>
      <c r="O1283" s="36">
        <v>15801000000</v>
      </c>
      <c r="P1283" s="4">
        <f t="shared" ref="P1283:P1346" si="40">O1283-SUM(G1283:I1283)</f>
        <v>7550000000</v>
      </c>
      <c r="Q1283">
        <f t="shared" ref="Q1283:Q1346" si="41">P1283/E1283</f>
        <v>0.28504549401593232</v>
      </c>
    </row>
    <row r="1284" spans="1:17" hidden="1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N1284">
        <v>0.58949408646809864</v>
      </c>
      <c r="O1284" s="36">
        <v>14903000000</v>
      </c>
      <c r="P1284" s="4">
        <f t="shared" si="40"/>
        <v>5776000000</v>
      </c>
      <c r="Q1284">
        <f t="shared" si="41"/>
        <v>0.2284719750009889</v>
      </c>
    </row>
    <row r="1285" spans="1:17" hidden="1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N1285">
        <v>0.58610002547338036</v>
      </c>
      <c r="O1285" s="36">
        <v>13805000000</v>
      </c>
      <c r="P1285" s="4">
        <f t="shared" si="40"/>
        <v>6495000000</v>
      </c>
      <c r="Q1285">
        <f t="shared" si="41"/>
        <v>0.27574934193767514</v>
      </c>
    </row>
    <row r="1286" spans="1:17" hidden="1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N1286">
        <v>0.35265290694990814</v>
      </c>
      <c r="O1286" s="36">
        <v>404927000</v>
      </c>
      <c r="P1286" s="4">
        <f t="shared" si="40"/>
        <v>27341000</v>
      </c>
      <c r="Q1286">
        <f t="shared" si="41"/>
        <v>2.3811410770132491E-2</v>
      </c>
    </row>
    <row r="1287" spans="1:17" hidden="1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N1287">
        <v>0.40287650368271488</v>
      </c>
      <c r="O1287" s="36">
        <v>689308000</v>
      </c>
      <c r="P1287" s="4">
        <f t="shared" si="40"/>
        <v>122466000</v>
      </c>
      <c r="Q1287">
        <f t="shared" si="41"/>
        <v>7.1577109071717382E-2</v>
      </c>
    </row>
    <row r="1288" spans="1:17" hidden="1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N1288">
        <v>0.40201576113311011</v>
      </c>
      <c r="O1288" s="36">
        <v>1049553000</v>
      </c>
      <c r="P1288" s="4">
        <f t="shared" si="40"/>
        <v>11968000</v>
      </c>
      <c r="Q1288">
        <f t="shared" si="41"/>
        <v>4.5841654773423179E-3</v>
      </c>
    </row>
    <row r="1289" spans="1:17" hidden="1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N1289">
        <v>0.20559937750076529</v>
      </c>
      <c r="O1289" s="36">
        <v>1319801000</v>
      </c>
      <c r="P1289" s="4">
        <f t="shared" si="40"/>
        <v>397461000</v>
      </c>
      <c r="Q1289">
        <f t="shared" si="41"/>
        <v>6.1916708792334352E-2</v>
      </c>
    </row>
    <row r="1290" spans="1:17" hidden="1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N1290">
        <v>0.20873341975491255</v>
      </c>
      <c r="O1290" s="36">
        <v>1385734000</v>
      </c>
      <c r="P1290" s="4">
        <f t="shared" si="40"/>
        <v>355720000</v>
      </c>
      <c r="Q1290">
        <f t="shared" si="41"/>
        <v>5.3582182493333859E-2</v>
      </c>
    </row>
    <row r="1291" spans="1:17" hidden="1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N1291">
        <v>0.22602985167287415</v>
      </c>
      <c r="O1291" s="36">
        <v>1485444000</v>
      </c>
      <c r="P1291" s="4">
        <f t="shared" si="40"/>
        <v>523865000</v>
      </c>
      <c r="Q1291">
        <f t="shared" si="41"/>
        <v>7.9712953330189643E-2</v>
      </c>
    </row>
    <row r="1292" spans="1:17" hidden="1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N1292">
        <v>0.22121991152476561</v>
      </c>
      <c r="O1292" s="36">
        <v>1501416000</v>
      </c>
      <c r="P1292" s="4">
        <f t="shared" si="40"/>
        <v>545258000</v>
      </c>
      <c r="Q1292">
        <f t="shared" si="41"/>
        <v>8.0338777872468833E-2</v>
      </c>
    </row>
    <row r="1293" spans="1:17" hidden="1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N1293">
        <v>0.32916000262226031</v>
      </c>
      <c r="O1293" s="36">
        <v>2530590000</v>
      </c>
      <c r="P1293" s="4">
        <f t="shared" si="40"/>
        <v>788554000</v>
      </c>
      <c r="Q1293">
        <f t="shared" si="41"/>
        <v>0.10256913870196034</v>
      </c>
    </row>
    <row r="1294" spans="1:17" hidden="1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N1294">
        <v>0.33349991846625093</v>
      </c>
      <c r="O1294" s="36">
        <v>2654624000</v>
      </c>
      <c r="P1294" s="4">
        <f t="shared" si="40"/>
        <v>855094000</v>
      </c>
      <c r="Q1294">
        <f t="shared" si="41"/>
        <v>0.1074252998846467</v>
      </c>
    </row>
    <row r="1295" spans="1:17" hidden="1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N1295">
        <v>0.34278222732511299</v>
      </c>
      <c r="O1295" s="36">
        <v>2767574000</v>
      </c>
      <c r="P1295" s="4">
        <f t="shared" si="40"/>
        <v>946177000</v>
      </c>
      <c r="Q1295">
        <f t="shared" si="41"/>
        <v>0.11719023935901747</v>
      </c>
    </row>
    <row r="1296" spans="1:17" hidden="1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N1296">
        <v>0.38554674895054553</v>
      </c>
      <c r="O1296" s="36">
        <v>3199681000</v>
      </c>
      <c r="P1296" s="4">
        <f t="shared" si="40"/>
        <v>1286169000</v>
      </c>
      <c r="Q1296">
        <f t="shared" si="41"/>
        <v>0.15497741073281188</v>
      </c>
    </row>
    <row r="1297" spans="1:17" hidden="1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N1297">
        <v>0.92618820807271185</v>
      </c>
      <c r="O1297" s="36">
        <v>1949390000</v>
      </c>
      <c r="P1297" s="4">
        <f t="shared" si="40"/>
        <v>743050000</v>
      </c>
      <c r="Q1297">
        <f t="shared" si="41"/>
        <v>0.35303564089711581</v>
      </c>
    </row>
    <row r="1298" spans="1:17" hidden="1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N1298">
        <v>0.92728715894021652</v>
      </c>
      <c r="O1298" s="36">
        <v>2614539000</v>
      </c>
      <c r="P1298" s="4">
        <f t="shared" si="40"/>
        <v>823919000</v>
      </c>
      <c r="Q1298">
        <f t="shared" si="41"/>
        <v>0.29221576297269392</v>
      </c>
    </row>
    <row r="1299" spans="1:17" hidden="1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N1299">
        <v>0.90430433011154732</v>
      </c>
      <c r="O1299" s="36">
        <v>3711019000</v>
      </c>
      <c r="P1299" s="4">
        <f t="shared" si="40"/>
        <v>1251916000</v>
      </c>
      <c r="Q1299">
        <f t="shared" si="41"/>
        <v>0.30506797721486412</v>
      </c>
    </row>
    <row r="1300" spans="1:17" hidden="1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N1300">
        <v>0.93833998535519614</v>
      </c>
      <c r="O1300" s="36">
        <v>4560733000</v>
      </c>
      <c r="P1300" s="4">
        <f t="shared" si="40"/>
        <v>1330741000</v>
      </c>
      <c r="Q1300">
        <f t="shared" si="41"/>
        <v>0.27379096527938801</v>
      </c>
    </row>
    <row r="1301" spans="1:17" hidden="1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N1301">
        <v>0.40582539134858497</v>
      </c>
      <c r="O1301" s="36">
        <v>1723092000</v>
      </c>
      <c r="P1301" s="4">
        <f t="shared" si="40"/>
        <v>396577000</v>
      </c>
      <c r="Q1301">
        <f t="shared" si="41"/>
        <v>9.3402451073330825E-2</v>
      </c>
    </row>
    <row r="1302" spans="1:17" hidden="1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N1302">
        <v>0.40956555188120847</v>
      </c>
      <c r="O1302" s="36">
        <v>1922916000</v>
      </c>
      <c r="P1302" s="4">
        <f t="shared" si="40"/>
        <v>496625000</v>
      </c>
      <c r="Q1302">
        <f t="shared" si="41"/>
        <v>0.10577710737390772</v>
      </c>
    </row>
    <row r="1303" spans="1:17" hidden="1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N1303">
        <v>0.41501448596085566</v>
      </c>
      <c r="O1303" s="36">
        <v>2114471000</v>
      </c>
      <c r="P1303" s="4">
        <f t="shared" si="40"/>
        <v>580480000</v>
      </c>
      <c r="Q1303">
        <f t="shared" si="41"/>
        <v>0.11393280343431406</v>
      </c>
    </row>
    <row r="1304" spans="1:17" hidden="1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N1304">
        <v>0.41152605735297454</v>
      </c>
      <c r="O1304" s="36">
        <v>2160676000</v>
      </c>
      <c r="P1304" s="4">
        <f t="shared" si="40"/>
        <v>553222000</v>
      </c>
      <c r="Q1304">
        <f t="shared" si="41"/>
        <v>0.10536761110917475</v>
      </c>
    </row>
    <row r="1305" spans="1:17" hidden="1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N1305">
        <v>0.84903865618817342</v>
      </c>
      <c r="O1305" s="36">
        <v>1128217000</v>
      </c>
      <c r="P1305" s="4">
        <f t="shared" si="40"/>
        <v>204180000</v>
      </c>
      <c r="Q1305">
        <f t="shared" si="41"/>
        <v>0.1536554694890267</v>
      </c>
    </row>
    <row r="1306" spans="1:17" hidden="1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N1306">
        <v>0.84843103970702749</v>
      </c>
      <c r="O1306" s="36">
        <v>1302015000</v>
      </c>
      <c r="P1306" s="4">
        <f t="shared" si="40"/>
        <v>234460000</v>
      </c>
      <c r="Q1306">
        <f t="shared" si="41"/>
        <v>0.15278099067192749</v>
      </c>
    </row>
    <row r="1307" spans="1:17" hidden="1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N1307">
        <v>0.84733127725289181</v>
      </c>
      <c r="O1307" s="36">
        <v>1516290000</v>
      </c>
      <c r="P1307" s="4">
        <f t="shared" si="40"/>
        <v>249994000</v>
      </c>
      <c r="Q1307">
        <f t="shared" si="41"/>
        <v>0.13970133373270247</v>
      </c>
    </row>
    <row r="1308" spans="1:17" hidden="1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N1308">
        <v>0.84912558533887528</v>
      </c>
      <c r="O1308" s="36">
        <v>1742601000</v>
      </c>
      <c r="P1308" s="4">
        <f t="shared" si="40"/>
        <v>288048000</v>
      </c>
      <c r="Q1308">
        <f t="shared" si="41"/>
        <v>0.14035853681117613</v>
      </c>
    </row>
    <row r="1309" spans="1:17" hidden="1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N1309">
        <v>0.59841612670986322</v>
      </c>
      <c r="O1309" s="36">
        <v>4156000000</v>
      </c>
      <c r="P1309" s="4">
        <f t="shared" si="40"/>
        <v>1158000000</v>
      </c>
      <c r="Q1309">
        <f t="shared" si="41"/>
        <v>0.16673866090712744</v>
      </c>
    </row>
    <row r="1310" spans="1:17" hidden="1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N1310">
        <v>0.57852348993288594</v>
      </c>
      <c r="O1310" s="36">
        <v>4310000000</v>
      </c>
      <c r="P1310" s="4">
        <f t="shared" si="40"/>
        <v>1133000000</v>
      </c>
      <c r="Q1310">
        <f t="shared" si="41"/>
        <v>0.15208053691275167</v>
      </c>
    </row>
    <row r="1311" spans="1:17" hidden="1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N1311">
        <v>0.57454068241469813</v>
      </c>
      <c r="O1311" s="36">
        <v>4378000000</v>
      </c>
      <c r="P1311" s="4">
        <f t="shared" si="40"/>
        <v>1052000000</v>
      </c>
      <c r="Q1311">
        <f t="shared" si="41"/>
        <v>0.13805774278215224</v>
      </c>
    </row>
    <row r="1312" spans="1:17" hidden="1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N1312">
        <v>0.56542876434841327</v>
      </c>
      <c r="O1312" s="36">
        <v>4187000000</v>
      </c>
      <c r="P1312" s="4">
        <f t="shared" si="40"/>
        <v>774000000</v>
      </c>
      <c r="Q1312">
        <f t="shared" si="41"/>
        <v>0.10452397029034437</v>
      </c>
    </row>
    <row r="1313" spans="1:17" hidden="1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N1313">
        <v>0.40520159322407467</v>
      </c>
      <c r="O1313" s="36">
        <v>2573800000</v>
      </c>
      <c r="P1313" s="4">
        <f t="shared" si="40"/>
        <v>1036100000</v>
      </c>
      <c r="Q1313">
        <f t="shared" si="41"/>
        <v>0.16311654780459389</v>
      </c>
    </row>
    <row r="1314" spans="1:17" hidden="1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N1314">
        <v>0.41577715709217178</v>
      </c>
      <c r="O1314" s="36">
        <v>2753900000</v>
      </c>
      <c r="P1314" s="4">
        <f t="shared" si="40"/>
        <v>1183800000</v>
      </c>
      <c r="Q1314">
        <f t="shared" si="41"/>
        <v>0.1787272590020382</v>
      </c>
    </row>
    <row r="1315" spans="1:17" hidden="1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N1315">
        <v>0.42852613389559124</v>
      </c>
      <c r="O1315" s="36">
        <v>2703100000</v>
      </c>
      <c r="P1315" s="4">
        <f t="shared" si="40"/>
        <v>1196700000</v>
      </c>
      <c r="Q1315">
        <f t="shared" si="41"/>
        <v>0.18971448501085938</v>
      </c>
    </row>
    <row r="1316" spans="1:17" hidden="1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N1316">
        <v>0.42103920401394679</v>
      </c>
      <c r="O1316" s="36">
        <v>2475500000</v>
      </c>
      <c r="P1316" s="4">
        <f t="shared" si="40"/>
        <v>1008100000</v>
      </c>
      <c r="Q1316">
        <f t="shared" si="41"/>
        <v>0.1714601581767157</v>
      </c>
    </row>
    <row r="1317" spans="1:17" hidden="1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N1317">
        <v>0.55845102487431886</v>
      </c>
      <c r="O1317" s="36">
        <v>1671717000</v>
      </c>
      <c r="P1317" s="4">
        <f t="shared" si="40"/>
        <v>757587000</v>
      </c>
      <c r="Q1317">
        <f t="shared" si="41"/>
        <v>0.25307826419271962</v>
      </c>
    </row>
    <row r="1318" spans="1:17" hidden="1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N1318">
        <v>0.58148658731217551</v>
      </c>
      <c r="O1318" s="36">
        <v>1882928000</v>
      </c>
      <c r="P1318" s="4">
        <f t="shared" si="40"/>
        <v>842361000</v>
      </c>
      <c r="Q1318">
        <f t="shared" si="41"/>
        <v>0.26013826507167104</v>
      </c>
    </row>
    <row r="1319" spans="1:17" hidden="1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N1319">
        <v>0.59216863023292898</v>
      </c>
      <c r="O1319" s="36">
        <v>2101899000</v>
      </c>
      <c r="P1319" s="4">
        <f t="shared" si="40"/>
        <v>999473000</v>
      </c>
      <c r="Q1319">
        <f t="shared" si="41"/>
        <v>0.28158182546582694</v>
      </c>
    </row>
    <row r="1320" spans="1:17" hidden="1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N1320">
        <v>0.60424548381739029</v>
      </c>
      <c r="O1320" s="36">
        <v>2164646000</v>
      </c>
      <c r="P1320" s="4">
        <f t="shared" si="40"/>
        <v>1027918000</v>
      </c>
      <c r="Q1320">
        <f t="shared" si="41"/>
        <v>0.28693597439701651</v>
      </c>
    </row>
    <row r="1321" spans="1:17" hidden="1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N1321">
        <v>0.27873869786900918</v>
      </c>
      <c r="O1321" s="36">
        <v>2709637000</v>
      </c>
      <c r="P1321" s="4">
        <f t="shared" si="40"/>
        <v>1271751000</v>
      </c>
      <c r="Q1321">
        <f t="shared" si="41"/>
        <v>0.13082424610883683</v>
      </c>
    </row>
    <row r="1322" spans="1:17" hidden="1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N1322">
        <v>0.28048191494467489</v>
      </c>
      <c r="O1322" s="36">
        <v>2869429000</v>
      </c>
      <c r="P1322" s="4">
        <f t="shared" si="40"/>
        <v>1343063000</v>
      </c>
      <c r="Q1322">
        <f t="shared" si="41"/>
        <v>0.13128217569814063</v>
      </c>
    </row>
    <row r="1323" spans="1:17" hidden="1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N1323">
        <v>0.28109145014837877</v>
      </c>
      <c r="O1323" s="36">
        <v>3103721000</v>
      </c>
      <c r="P1323" s="4">
        <f t="shared" si="40"/>
        <v>1488350000</v>
      </c>
      <c r="Q1323">
        <f t="shared" si="41"/>
        <v>0.13479383611746656</v>
      </c>
    </row>
    <row r="1324" spans="1:17" hidden="1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N1324">
        <v>0.28166886781146294</v>
      </c>
      <c r="O1324" s="36">
        <v>3363126000</v>
      </c>
      <c r="P1324" s="4">
        <f t="shared" si="40"/>
        <v>1624371000</v>
      </c>
      <c r="Q1324">
        <f t="shared" si="41"/>
        <v>0.1360444837558194</v>
      </c>
    </row>
    <row r="1325" spans="1:17" hidden="1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N1325">
        <v>0.75950875370757098</v>
      </c>
      <c r="O1325" s="36">
        <v>1038351000</v>
      </c>
      <c r="P1325" s="4">
        <f t="shared" si="40"/>
        <v>344987000</v>
      </c>
      <c r="Q1325">
        <f t="shared" si="41"/>
        <v>0.25234303854410867</v>
      </c>
    </row>
    <row r="1326" spans="1:17" hidden="1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N1326">
        <v>0.71831455590467042</v>
      </c>
      <c r="O1326" s="36">
        <v>1316134000</v>
      </c>
      <c r="P1326" s="4">
        <f t="shared" si="40"/>
        <v>432030000</v>
      </c>
      <c r="Q1326">
        <f t="shared" si="41"/>
        <v>0.23579167287487043</v>
      </c>
    </row>
    <row r="1327" spans="1:17" hidden="1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N1327">
        <v>0.70343156574397425</v>
      </c>
      <c r="O1327" s="36">
        <v>1436785000</v>
      </c>
      <c r="P1327" s="4">
        <f t="shared" si="40"/>
        <v>693951000</v>
      </c>
      <c r="Q1327">
        <f t="shared" si="41"/>
        <v>0.33974953697289206</v>
      </c>
    </row>
    <row r="1328" spans="1:17" hidden="1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N1328">
        <v>0.45082017154888199</v>
      </c>
      <c r="O1328" s="36">
        <v>532736000</v>
      </c>
      <c r="P1328" s="4">
        <f t="shared" si="40"/>
        <v>-213737000</v>
      </c>
      <c r="Q1328">
        <f t="shared" si="41"/>
        <v>-0.18087185961966787</v>
      </c>
    </row>
    <row r="1329" spans="1:17" hidden="1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N1329">
        <v>0.37809485339542837</v>
      </c>
      <c r="O1329" s="36">
        <v>3182500000</v>
      </c>
      <c r="P1329" s="4">
        <f t="shared" si="40"/>
        <v>1217000000</v>
      </c>
      <c r="Q1329">
        <f t="shared" si="41"/>
        <v>0.14458489759064772</v>
      </c>
    </row>
    <row r="1330" spans="1:17" hidden="1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N1330">
        <v>0.35897901923142461</v>
      </c>
      <c r="O1330" s="36">
        <v>3160200000</v>
      </c>
      <c r="P1330" s="4">
        <f t="shared" si="40"/>
        <v>1254900000</v>
      </c>
      <c r="Q1330">
        <f t="shared" si="41"/>
        <v>0.14254881692092738</v>
      </c>
    </row>
    <row r="1331" spans="1:17" hidden="1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N1331">
        <v>0.39455842018650578</v>
      </c>
      <c r="O1331" s="36">
        <v>3596400000</v>
      </c>
      <c r="P1331" s="4">
        <f t="shared" si="40"/>
        <v>1558800000</v>
      </c>
      <c r="Q1331">
        <f t="shared" si="41"/>
        <v>0.17101481075150851</v>
      </c>
    </row>
    <row r="1332" spans="1:17" hidden="1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N1332">
        <v>0.38600509176901687</v>
      </c>
      <c r="O1332" s="36">
        <v>3623700000</v>
      </c>
      <c r="P1332" s="4">
        <f t="shared" si="40"/>
        <v>1578100000</v>
      </c>
      <c r="Q1332">
        <f t="shared" si="41"/>
        <v>0.16810294321292754</v>
      </c>
    </row>
    <row r="1333" spans="1:17" hidden="1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N1333">
        <v>0.57070115963085533</v>
      </c>
      <c r="O1333" s="36">
        <v>8484500000</v>
      </c>
      <c r="P1333" s="4">
        <f t="shared" si="40"/>
        <v>2207300000</v>
      </c>
      <c r="Q1333">
        <f t="shared" si="41"/>
        <v>0.14847176258508893</v>
      </c>
    </row>
    <row r="1334" spans="1:17" hidden="1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N1334">
        <v>0.58299590218752662</v>
      </c>
      <c r="O1334" s="36">
        <v>9589000000</v>
      </c>
      <c r="P1334" s="4">
        <f t="shared" si="40"/>
        <v>2792600000</v>
      </c>
      <c r="Q1334">
        <f t="shared" si="41"/>
        <v>0.1697856248252046</v>
      </c>
    </row>
    <row r="1335" spans="1:17" hidden="1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N1335">
        <v>0.59361154743329492</v>
      </c>
      <c r="O1335" s="36">
        <v>11375200000</v>
      </c>
      <c r="P1335" s="4">
        <f t="shared" si="40"/>
        <v>3351100000</v>
      </c>
      <c r="Q1335">
        <f t="shared" si="41"/>
        <v>0.17487619176838337</v>
      </c>
    </row>
    <row r="1336" spans="1:17" hidden="1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N1336">
        <v>0.60071589752250665</v>
      </c>
      <c r="O1336" s="36">
        <v>12804800000</v>
      </c>
      <c r="P1336" s="4">
        <f t="shared" si="40"/>
        <v>3853700000</v>
      </c>
      <c r="Q1336">
        <f t="shared" si="41"/>
        <v>0.18078992676828096</v>
      </c>
    </row>
    <row r="1337" spans="1:17" hidden="1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N1337">
        <v>0.34051724137931039</v>
      </c>
      <c r="O1337" s="36">
        <v>1422000000</v>
      </c>
      <c r="P1337" s="4">
        <f t="shared" si="40"/>
        <v>859000000</v>
      </c>
      <c r="Q1337">
        <f t="shared" si="41"/>
        <v>0.20569923371647508</v>
      </c>
    </row>
    <row r="1338" spans="1:17" hidden="1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N1338">
        <v>0.3354838709677419</v>
      </c>
      <c r="O1338" s="36">
        <v>1508000000</v>
      </c>
      <c r="P1338" s="4">
        <f t="shared" si="40"/>
        <v>910000000</v>
      </c>
      <c r="Q1338">
        <f t="shared" si="41"/>
        <v>0.20244716351501668</v>
      </c>
    </row>
    <row r="1339" spans="1:17" hidden="1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N1339">
        <v>0.32720662492425767</v>
      </c>
      <c r="O1339" s="36">
        <v>1620000000</v>
      </c>
      <c r="P1339" s="4">
        <f t="shared" si="40"/>
        <v>1007000000</v>
      </c>
      <c r="Q1339">
        <f t="shared" si="41"/>
        <v>0.20339325388810342</v>
      </c>
    </row>
    <row r="1340" spans="1:17" hidden="1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N1340">
        <v>0.38036529680365294</v>
      </c>
      <c r="O1340" s="36">
        <v>1666000000</v>
      </c>
      <c r="P1340" s="4">
        <f t="shared" si="40"/>
        <v>1074000000</v>
      </c>
      <c r="Q1340">
        <f t="shared" si="41"/>
        <v>0.24520547945205479</v>
      </c>
    </row>
    <row r="1341" spans="1:17" hidden="1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N1341">
        <v>0.52374384236453198</v>
      </c>
      <c r="O1341" s="36">
        <v>2658000000</v>
      </c>
      <c r="P1341" s="4">
        <f t="shared" si="40"/>
        <v>1575000000</v>
      </c>
      <c r="Q1341">
        <f t="shared" si="41"/>
        <v>0.31034482758620691</v>
      </c>
    </row>
    <row r="1342" spans="1:17" hidden="1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N1342">
        <v>0.50942370424066685</v>
      </c>
      <c r="O1342" s="36">
        <v>2811000000</v>
      </c>
      <c r="P1342" s="4">
        <f t="shared" si="40"/>
        <v>1666000000</v>
      </c>
      <c r="Q1342">
        <f t="shared" si="41"/>
        <v>0.30192098586444366</v>
      </c>
    </row>
    <row r="1343" spans="1:17" hidden="1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N1343">
        <v>0.52735897001524656</v>
      </c>
      <c r="O1343" s="36">
        <v>3113000000</v>
      </c>
      <c r="P1343" s="4">
        <f t="shared" si="40"/>
        <v>1924000000</v>
      </c>
      <c r="Q1343">
        <f t="shared" si="41"/>
        <v>0.32593596476367948</v>
      </c>
    </row>
    <row r="1344" spans="1:17" hidden="1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N1344">
        <v>0.55387848681696594</v>
      </c>
      <c r="O1344" s="36">
        <v>2899000000</v>
      </c>
      <c r="P1344" s="4">
        <f t="shared" si="40"/>
        <v>1782000000</v>
      </c>
      <c r="Q1344">
        <f t="shared" si="41"/>
        <v>0.34046618265189149</v>
      </c>
    </row>
    <row r="1345" spans="1:17" hidden="1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N1345">
        <v>0.33675300358870341</v>
      </c>
      <c r="O1345" s="36">
        <v>2589900000</v>
      </c>
      <c r="P1345" s="4">
        <f t="shared" si="40"/>
        <v>678400000</v>
      </c>
      <c r="Q1345">
        <f t="shared" si="41"/>
        <v>8.8209289020648049E-2</v>
      </c>
    </row>
    <row r="1346" spans="1:17" hidden="1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N1346">
        <v>0.34676472485646093</v>
      </c>
      <c r="O1346" s="36">
        <v>2687600000</v>
      </c>
      <c r="P1346" s="4">
        <f t="shared" si="40"/>
        <v>719300000</v>
      </c>
      <c r="Q1346">
        <f t="shared" si="41"/>
        <v>9.2806915682859176E-2</v>
      </c>
    </row>
    <row r="1347" spans="1:17" hidden="1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N1347">
        <v>0.36785892057171299</v>
      </c>
      <c r="O1347" s="36">
        <v>2586600000</v>
      </c>
      <c r="P1347" s="4">
        <f t="shared" ref="P1347:P1410" si="42">O1347-SUM(G1347:I1347)</f>
        <v>841700000</v>
      </c>
      <c r="Q1347">
        <f t="shared" ref="Q1347:Q1410" si="43">P1347/E1347</f>
        <v>0.11970418829552727</v>
      </c>
    </row>
    <row r="1348" spans="1:17" hidden="1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N1348">
        <v>0.37348597730994493</v>
      </c>
      <c r="O1348" s="36">
        <v>2531600000</v>
      </c>
      <c r="P1348" s="4">
        <f t="shared" si="42"/>
        <v>832300000</v>
      </c>
      <c r="Q1348">
        <f t="shared" si="43"/>
        <v>0.12278889987164923</v>
      </c>
    </row>
    <row r="1349" spans="1:17" hidden="1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N1349">
        <v>0.44116028780648553</v>
      </c>
      <c r="O1349" s="36">
        <v>4206226000</v>
      </c>
      <c r="P1349" s="4">
        <f t="shared" si="42"/>
        <v>941330000</v>
      </c>
      <c r="Q1349">
        <f t="shared" si="43"/>
        <v>9.8729220379713087E-2</v>
      </c>
    </row>
    <row r="1350" spans="1:17" hidden="1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N1350">
        <v>0.45324741015000491</v>
      </c>
      <c r="O1350" s="36">
        <v>4616566000</v>
      </c>
      <c r="P1350" s="4">
        <f t="shared" si="42"/>
        <v>1146366000</v>
      </c>
      <c r="Q1350">
        <f t="shared" si="43"/>
        <v>0.11254846580424076</v>
      </c>
    </row>
    <row r="1351" spans="1:17" hidden="1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N1351">
        <v>0.46403420520879002</v>
      </c>
      <c r="O1351" s="36">
        <v>5164484000</v>
      </c>
      <c r="P1351" s="4">
        <f t="shared" si="42"/>
        <v>1304036000</v>
      </c>
      <c r="Q1351">
        <f t="shared" si="43"/>
        <v>0.11716897735062198</v>
      </c>
    </row>
    <row r="1352" spans="1:17" hidden="1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N1352">
        <v>0.49026165979852021</v>
      </c>
      <c r="O1352" s="36">
        <v>5559226000</v>
      </c>
      <c r="P1352" s="4">
        <f t="shared" si="42"/>
        <v>1615440000</v>
      </c>
      <c r="Q1352">
        <f t="shared" si="43"/>
        <v>0.14246377026314844</v>
      </c>
    </row>
    <row r="1353" spans="1:17" hidden="1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N1353">
        <v>0.38595169955314557</v>
      </c>
      <c r="O1353" s="36">
        <v>1537400000</v>
      </c>
      <c r="P1353" s="4">
        <f t="shared" si="42"/>
        <v>560500000</v>
      </c>
      <c r="Q1353">
        <f t="shared" si="43"/>
        <v>0.14070894210975549</v>
      </c>
    </row>
    <row r="1354" spans="1:17" hidden="1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N1354">
        <v>0.37548702841395043</v>
      </c>
      <c r="O1354" s="36">
        <v>1580500000</v>
      </c>
      <c r="P1354" s="4">
        <f t="shared" si="42"/>
        <v>570500000</v>
      </c>
      <c r="Q1354">
        <f t="shared" si="43"/>
        <v>0.13553644397985365</v>
      </c>
    </row>
    <row r="1355" spans="1:17" hidden="1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N1355">
        <v>0.36159196694733542</v>
      </c>
      <c r="O1355" s="36">
        <v>2074200000</v>
      </c>
      <c r="P1355" s="4">
        <f t="shared" si="42"/>
        <v>576600000</v>
      </c>
      <c r="Q1355">
        <f t="shared" si="43"/>
        <v>0.10051775534752366</v>
      </c>
    </row>
    <row r="1356" spans="1:17" hidden="1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N1356">
        <v>0.37256877652590759</v>
      </c>
      <c r="O1356" s="36">
        <v>2440400000</v>
      </c>
      <c r="P1356" s="4">
        <f t="shared" si="42"/>
        <v>703700000</v>
      </c>
      <c r="Q1356">
        <f t="shared" si="43"/>
        <v>0.10743183414246893</v>
      </c>
    </row>
    <row r="1357" spans="1:17" hidden="1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N1357">
        <v>0.34379503874391715</v>
      </c>
      <c r="O1357" s="36">
        <v>2027600000</v>
      </c>
      <c r="P1357" s="4">
        <f t="shared" si="42"/>
        <v>910400000</v>
      </c>
      <c r="Q1357">
        <f t="shared" si="43"/>
        <v>0.15436526103396239</v>
      </c>
    </row>
    <row r="1358" spans="1:17" hidden="1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N1358">
        <v>0.36199336969308094</v>
      </c>
      <c r="O1358" s="36">
        <v>2031000000</v>
      </c>
      <c r="P1358" s="4">
        <f t="shared" si="42"/>
        <v>919000000</v>
      </c>
      <c r="Q1358">
        <f t="shared" si="43"/>
        <v>0.16379709834955264</v>
      </c>
    </row>
    <row r="1359" spans="1:17" hidden="1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N1359">
        <v>0.34582886855095119</v>
      </c>
      <c r="O1359" s="36">
        <v>1968700000</v>
      </c>
      <c r="P1359" s="4">
        <f t="shared" si="42"/>
        <v>772000000</v>
      </c>
      <c r="Q1359">
        <f t="shared" si="43"/>
        <v>0.13561227537021098</v>
      </c>
    </row>
    <row r="1360" spans="1:17" hidden="1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N1360">
        <v>0.37994162228594841</v>
      </c>
      <c r="O1360" s="36">
        <v>2967800000</v>
      </c>
      <c r="P1360" s="4">
        <f t="shared" si="42"/>
        <v>1145300000</v>
      </c>
      <c r="Q1360">
        <f t="shared" si="43"/>
        <v>0.14662279803359279</v>
      </c>
    </row>
    <row r="1361" spans="1:17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N1361">
        <v>0.63548523625404241</v>
      </c>
      <c r="O1361" s="36">
        <v>819809000</v>
      </c>
      <c r="P1361" s="4">
        <f t="shared" si="42"/>
        <v>369081000</v>
      </c>
      <c r="Q1361">
        <f t="shared" si="43"/>
        <v>0.28609776970230655</v>
      </c>
    </row>
    <row r="1362" spans="1:17" hidden="1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N1362">
        <v>0.6501515245447882</v>
      </c>
      <c r="O1362" s="36">
        <v>891400000</v>
      </c>
      <c r="P1362" s="4">
        <f t="shared" si="42"/>
        <v>428956000</v>
      </c>
      <c r="Q1362">
        <f t="shared" si="43"/>
        <v>0.31286335804648213</v>
      </c>
    </row>
    <row r="1363" spans="1:17" hidden="1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N1363">
        <v>0.67096497449305192</v>
      </c>
      <c r="O1363" s="36">
        <v>1019852000</v>
      </c>
      <c r="P1363" s="4">
        <f t="shared" si="42"/>
        <v>492363000</v>
      </c>
      <c r="Q1363">
        <f t="shared" si="43"/>
        <v>0.32392771474323973</v>
      </c>
    </row>
    <row r="1364" spans="1:17" hidden="1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N1364">
        <v>0.6786644928612624</v>
      </c>
      <c r="O1364" s="36">
        <v>1128503000</v>
      </c>
      <c r="P1364" s="4">
        <f t="shared" si="42"/>
        <v>401131000</v>
      </c>
      <c r="Q1364">
        <f t="shared" si="43"/>
        <v>0.24123406555935697</v>
      </c>
    </row>
    <row r="1365" spans="1:17" hidden="1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N1365">
        <v>0.49377606177606181</v>
      </c>
      <c r="O1365" s="36">
        <v>1598600000</v>
      </c>
      <c r="P1365" s="4">
        <f t="shared" si="42"/>
        <v>586200000</v>
      </c>
      <c r="Q1365">
        <f t="shared" si="43"/>
        <v>0.18106563706563705</v>
      </c>
    </row>
    <row r="1366" spans="1:17" hidden="1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N1366">
        <v>0.49630647655042093</v>
      </c>
      <c r="O1366" s="36">
        <v>1733400000</v>
      </c>
      <c r="P1366" s="4">
        <f t="shared" si="42"/>
        <v>684700000</v>
      </c>
      <c r="Q1366">
        <f t="shared" si="43"/>
        <v>0.19604306247494704</v>
      </c>
    </row>
    <row r="1367" spans="1:17" hidden="1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N1367">
        <v>0.50610893100665166</v>
      </c>
      <c r="O1367" s="36">
        <v>1818500000</v>
      </c>
      <c r="P1367" s="4">
        <f t="shared" si="42"/>
        <v>764800000</v>
      </c>
      <c r="Q1367">
        <f t="shared" si="43"/>
        <v>0.21285241156661378</v>
      </c>
    </row>
    <row r="1368" spans="1:17" hidden="1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N1368">
        <v>0.51411713993210839</v>
      </c>
      <c r="O1368" s="36">
        <v>1908300000</v>
      </c>
      <c r="P1368" s="4">
        <f t="shared" si="42"/>
        <v>854200000</v>
      </c>
      <c r="Q1368">
        <f t="shared" si="43"/>
        <v>0.23013093377875962</v>
      </c>
    </row>
    <row r="1369" spans="1:17" hidden="1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N1369">
        <v>0.73524585403318854</v>
      </c>
      <c r="O1369" s="36">
        <v>1696346000</v>
      </c>
      <c r="P1369" s="4">
        <f t="shared" si="42"/>
        <v>933282000</v>
      </c>
      <c r="Q1369">
        <f t="shared" si="43"/>
        <v>0.40451165100975994</v>
      </c>
    </row>
    <row r="1370" spans="1:17" hidden="1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N1370">
        <v>0.72368756393706524</v>
      </c>
      <c r="O1370" s="36">
        <v>1831515000</v>
      </c>
      <c r="P1370" s="4">
        <f t="shared" si="42"/>
        <v>984880000</v>
      </c>
      <c r="Q1370">
        <f t="shared" si="43"/>
        <v>0.38915619471876384</v>
      </c>
    </row>
    <row r="1371" spans="1:17" hidden="1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N1371">
        <v>0.70778133272505717</v>
      </c>
      <c r="O1371" s="36">
        <v>1886560000</v>
      </c>
      <c r="P1371" s="4">
        <f t="shared" si="42"/>
        <v>993179000</v>
      </c>
      <c r="Q1371">
        <f t="shared" si="43"/>
        <v>0.37261129052589875</v>
      </c>
    </row>
    <row r="1372" spans="1:17" hidden="1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N1372">
        <v>0.67286854169683064</v>
      </c>
      <c r="O1372" s="36">
        <v>2030870000</v>
      </c>
      <c r="P1372" s="4">
        <f t="shared" si="42"/>
        <v>1108095000</v>
      </c>
      <c r="Q1372">
        <f t="shared" si="43"/>
        <v>0.3671344136806145</v>
      </c>
    </row>
    <row r="1373" spans="1:17" hidden="1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N1373">
        <v>0.43321037673096696</v>
      </c>
      <c r="O1373" s="36">
        <v>7164000000</v>
      </c>
      <c r="P1373" s="4">
        <f t="shared" si="42"/>
        <v>4463000000</v>
      </c>
      <c r="Q1373">
        <f t="shared" si="43"/>
        <v>0.26987966378424139</v>
      </c>
    </row>
    <row r="1374" spans="1:17" hidden="1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N1374">
        <v>0.42546965529349801</v>
      </c>
      <c r="O1374" s="36">
        <v>7270000000</v>
      </c>
      <c r="P1374" s="4">
        <f t="shared" si="42"/>
        <v>4435000000</v>
      </c>
      <c r="Q1374">
        <f t="shared" si="43"/>
        <v>0.25955404693626732</v>
      </c>
    </row>
    <row r="1375" spans="1:17" hidden="1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N1375">
        <v>0.40266421183733148</v>
      </c>
      <c r="O1375" s="36">
        <v>7436000000</v>
      </c>
      <c r="P1375" s="4">
        <f t="shared" si="42"/>
        <v>4510000000</v>
      </c>
      <c r="Q1375">
        <f t="shared" si="43"/>
        <v>0.24421941842205014</v>
      </c>
    </row>
    <row r="1376" spans="1:17" hidden="1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N1376">
        <v>0.43901881182457547</v>
      </c>
      <c r="O1376" s="36">
        <v>7678000000</v>
      </c>
      <c r="P1376" s="4">
        <f t="shared" si="42"/>
        <v>4647000000</v>
      </c>
      <c r="Q1376">
        <f t="shared" si="43"/>
        <v>0.26570987477843216</v>
      </c>
    </row>
    <row r="1377" spans="1:17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N1377">
        <v>0.81194772655238046</v>
      </c>
      <c r="O1377" s="36">
        <v>3455777000</v>
      </c>
      <c r="P1377" s="4">
        <f t="shared" si="42"/>
        <v>2010708000</v>
      </c>
      <c r="Q1377">
        <f t="shared" si="43"/>
        <v>0.47242336220209924</v>
      </c>
    </row>
    <row r="1378" spans="1:17" hidden="1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N1378">
        <v>0.81558674154884991</v>
      </c>
      <c r="O1378" s="36">
        <v>3705903000</v>
      </c>
      <c r="P1378" s="4">
        <f t="shared" si="42"/>
        <v>2195834000</v>
      </c>
      <c r="Q1378">
        <f t="shared" si="43"/>
        <v>0.48325417503970752</v>
      </c>
    </row>
    <row r="1379" spans="1:17" hidden="1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N1379">
        <v>0.8187567262829365</v>
      </c>
      <c r="O1379" s="36">
        <v>3988015000</v>
      </c>
      <c r="P1379" s="4">
        <f t="shared" si="42"/>
        <v>2397343000</v>
      </c>
      <c r="Q1379">
        <f t="shared" si="43"/>
        <v>0.49218488557774076</v>
      </c>
    </row>
    <row r="1380" spans="1:17" hidden="1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N1380">
        <v>0.81766554888880827</v>
      </c>
      <c r="O1380" s="36">
        <v>4305911000</v>
      </c>
      <c r="P1380" s="4">
        <f t="shared" si="42"/>
        <v>2675508000</v>
      </c>
      <c r="Q1380">
        <f t="shared" si="43"/>
        <v>0.50806222362152809</v>
      </c>
    </row>
    <row r="1381" spans="1:17" hidden="1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N1381">
        <v>0.26624795789751732</v>
      </c>
      <c r="O1381" s="36">
        <v>6491261000</v>
      </c>
      <c r="P1381" s="4">
        <f t="shared" si="42"/>
        <v>1528077000</v>
      </c>
      <c r="Q1381">
        <f t="shared" si="43"/>
        <v>6.2676170432858044E-2</v>
      </c>
    </row>
    <row r="1382" spans="1:17" hidden="1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N1382">
        <v>0.26096737907761525</v>
      </c>
      <c r="O1382" s="36">
        <v>6032000000</v>
      </c>
      <c r="P1382" s="4">
        <f t="shared" si="42"/>
        <v>1242000000</v>
      </c>
      <c r="Q1382">
        <f t="shared" si="43"/>
        <v>5.3733667906896251E-2</v>
      </c>
    </row>
    <row r="1383" spans="1:17" hidden="1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N1383">
        <v>0.25791392495109378</v>
      </c>
      <c r="O1383" s="36">
        <v>5801000000</v>
      </c>
      <c r="P1383" s="4">
        <f t="shared" si="42"/>
        <v>923000000</v>
      </c>
      <c r="Q1383">
        <f t="shared" si="43"/>
        <v>4.1036813089098345E-2</v>
      </c>
    </row>
    <row r="1384" spans="1:17" hidden="1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N1384">
        <v>0.26183579467211171</v>
      </c>
      <c r="O1384" s="36">
        <v>5514000000</v>
      </c>
      <c r="P1384" s="4">
        <f t="shared" si="42"/>
        <v>847000000</v>
      </c>
      <c r="Q1384">
        <f t="shared" si="43"/>
        <v>4.0220333349161877E-2</v>
      </c>
    </row>
    <row r="1385" spans="1:17" hidden="1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N1385">
        <v>0.44811198709562083</v>
      </c>
      <c r="O1385" s="36">
        <v>857305000</v>
      </c>
      <c r="P1385" s="4">
        <f t="shared" si="42"/>
        <v>468836000</v>
      </c>
      <c r="Q1385">
        <f t="shared" si="43"/>
        <v>0.24505984635802019</v>
      </c>
    </row>
    <row r="1386" spans="1:17" hidden="1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N1386">
        <v>0.45017306738311014</v>
      </c>
      <c r="O1386" s="36">
        <v>964634000</v>
      </c>
      <c r="P1386" s="4">
        <f t="shared" si="42"/>
        <v>535619000</v>
      </c>
      <c r="Q1386">
        <f t="shared" si="43"/>
        <v>0.24996138242968219</v>
      </c>
    </row>
    <row r="1387" spans="1:17" hidden="1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N1387">
        <v>0.42824016738137138</v>
      </c>
      <c r="O1387" s="36">
        <v>1094411000</v>
      </c>
      <c r="P1387" s="4">
        <f t="shared" si="42"/>
        <v>556336000</v>
      </c>
      <c r="Q1387">
        <f t="shared" si="43"/>
        <v>0.21769282450585986</v>
      </c>
    </row>
    <row r="1388" spans="1:17" hidden="1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N1388">
        <v>0.42405358771938051</v>
      </c>
      <c r="O1388" s="36">
        <v>1266185000</v>
      </c>
      <c r="P1388" s="4">
        <f t="shared" si="42"/>
        <v>487612000</v>
      </c>
      <c r="Q1388">
        <f t="shared" si="43"/>
        <v>0.16330442866960401</v>
      </c>
    </row>
    <row r="1389" spans="1:17" hidden="1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N1389">
        <v>0.3110811651290557</v>
      </c>
      <c r="O1389" s="36">
        <v>3001000000</v>
      </c>
      <c r="P1389" s="4">
        <f t="shared" si="42"/>
        <v>1552000000</v>
      </c>
      <c r="Q1389">
        <f t="shared" si="43"/>
        <v>0.1608790297501814</v>
      </c>
    </row>
    <row r="1390" spans="1:17" hidden="1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N1390">
        <v>0.31931419910959558</v>
      </c>
      <c r="O1390" s="36">
        <v>3371000000</v>
      </c>
      <c r="P1390" s="4">
        <f t="shared" si="42"/>
        <v>1684000000</v>
      </c>
      <c r="Q1390">
        <f t="shared" si="43"/>
        <v>0.15951501373496257</v>
      </c>
    </row>
    <row r="1391" spans="1:17" hidden="1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N1391">
        <v>0.30321703670140465</v>
      </c>
      <c r="O1391" s="36">
        <v>3346000000</v>
      </c>
      <c r="P1391" s="4">
        <f t="shared" si="42"/>
        <v>1776000000</v>
      </c>
      <c r="Q1391">
        <f t="shared" si="43"/>
        <v>0.16094245582238331</v>
      </c>
    </row>
    <row r="1392" spans="1:17" hidden="1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N1392">
        <v>0.35021014563581276</v>
      </c>
      <c r="O1392" s="36">
        <v>3583000000</v>
      </c>
      <c r="P1392" s="4">
        <f t="shared" si="42"/>
        <v>1936000000</v>
      </c>
      <c r="Q1392">
        <f t="shared" si="43"/>
        <v>0.18922881438764538</v>
      </c>
    </row>
    <row r="1393" spans="1:17" hidden="1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N1393">
        <v>0.96183274021352316</v>
      </c>
      <c r="O1393" s="36">
        <v>10811000000</v>
      </c>
      <c r="P1393" s="4">
        <f t="shared" si="42"/>
        <v>3297000000</v>
      </c>
      <c r="Q1393">
        <f t="shared" si="43"/>
        <v>0.29332740213523134</v>
      </c>
    </row>
    <row r="1394" spans="1:17" hidden="1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N1394">
        <v>0.9661706579865148</v>
      </c>
      <c r="O1394" s="36">
        <v>8311000000</v>
      </c>
      <c r="P1394" s="4">
        <f t="shared" si="42"/>
        <v>1927000000</v>
      </c>
      <c r="Q1394">
        <f t="shared" si="43"/>
        <v>0.22401767030923042</v>
      </c>
    </row>
    <row r="1395" spans="1:17" hidden="1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N1395">
        <v>0.9730102216607327</v>
      </c>
      <c r="O1395" s="36">
        <v>8472000000</v>
      </c>
      <c r="P1395" s="4">
        <f t="shared" si="42"/>
        <v>2587000000</v>
      </c>
      <c r="Q1395">
        <f t="shared" si="43"/>
        <v>0.29711726197312505</v>
      </c>
    </row>
    <row r="1396" spans="1:17" hidden="1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N1396">
        <v>0.97433493495839685</v>
      </c>
      <c r="O1396" s="36">
        <v>8314000000</v>
      </c>
      <c r="P1396" s="4">
        <f t="shared" si="42"/>
        <v>2989000000</v>
      </c>
      <c r="Q1396">
        <f t="shared" si="43"/>
        <v>0.35028712059064809</v>
      </c>
    </row>
    <row r="1397" spans="1:17" hidden="1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N1397">
        <v>0.2745453278517177</v>
      </c>
      <c r="O1397" s="36">
        <v>3940000000</v>
      </c>
      <c r="P1397" s="4">
        <f t="shared" si="42"/>
        <v>2093000000</v>
      </c>
      <c r="Q1397">
        <f t="shared" si="43"/>
        <v>0.14584349522681347</v>
      </c>
    </row>
    <row r="1398" spans="1:17" hidden="1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N1398">
        <v>0.28023899737685809</v>
      </c>
      <c r="O1398" s="36">
        <v>3846000000</v>
      </c>
      <c r="P1398" s="4">
        <f t="shared" si="42"/>
        <v>1800000000</v>
      </c>
      <c r="Q1398">
        <f t="shared" si="43"/>
        <v>0.13115709705625181</v>
      </c>
    </row>
    <row r="1399" spans="1:17" hidden="1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N1399">
        <v>0.27723997379721954</v>
      </c>
      <c r="O1399" s="36">
        <v>3809000000</v>
      </c>
      <c r="P1399" s="4">
        <f t="shared" si="42"/>
        <v>2090000000</v>
      </c>
      <c r="Q1399">
        <f t="shared" si="43"/>
        <v>0.1521216973578863</v>
      </c>
    </row>
    <row r="1400" spans="1:17" hidden="1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N1400">
        <v>0.23431899641577059</v>
      </c>
      <c r="O1400" s="36">
        <v>2615000000</v>
      </c>
      <c r="P1400" s="4">
        <f t="shared" si="42"/>
        <v>620000000</v>
      </c>
      <c r="Q1400">
        <f t="shared" si="43"/>
        <v>5.5555555555555552E-2</v>
      </c>
    </row>
    <row r="1401" spans="1:17" hidden="1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N1401">
        <v>0.39637352026036266</v>
      </c>
      <c r="O1401" s="36">
        <v>1108300000</v>
      </c>
      <c r="P1401" s="4">
        <f t="shared" si="42"/>
        <v>522900000</v>
      </c>
      <c r="Q1401">
        <f t="shared" si="43"/>
        <v>0.18701047888129896</v>
      </c>
    </row>
    <row r="1402" spans="1:17" hidden="1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N1402">
        <v>0.40916654682909792</v>
      </c>
      <c r="O1402" s="36">
        <v>1991700000</v>
      </c>
      <c r="P1402" s="4">
        <f t="shared" si="42"/>
        <v>1096600000</v>
      </c>
      <c r="Q1402">
        <f t="shared" si="43"/>
        <v>0.22528093350042114</v>
      </c>
    </row>
    <row r="1403" spans="1:17" hidden="1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N1403">
        <v>0.42777040477770401</v>
      </c>
      <c r="O1403" s="36">
        <v>2578600000</v>
      </c>
      <c r="P1403" s="4">
        <f t="shared" si="42"/>
        <v>1500200000</v>
      </c>
      <c r="Q1403">
        <f t="shared" si="43"/>
        <v>0.24887193098871932</v>
      </c>
    </row>
    <row r="1404" spans="1:17" hidden="1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N1404">
        <v>0.4493158634170179</v>
      </c>
      <c r="O1404" s="36">
        <v>2942300000</v>
      </c>
      <c r="P1404" s="4">
        <f t="shared" si="42"/>
        <v>1765100000</v>
      </c>
      <c r="Q1404">
        <f t="shared" si="43"/>
        <v>0.26954675951377438</v>
      </c>
    </row>
    <row r="1405" spans="1:17" hidden="1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N1405">
        <v>0.35848294228385147</v>
      </c>
      <c r="O1405" s="36">
        <v>3903700000</v>
      </c>
      <c r="P1405" s="4">
        <f t="shared" si="42"/>
        <v>943400000</v>
      </c>
      <c r="Q1405">
        <f t="shared" si="43"/>
        <v>8.6633913402819229E-2</v>
      </c>
    </row>
    <row r="1406" spans="1:17" hidden="1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N1406">
        <v>0.36183479441906408</v>
      </c>
      <c r="O1406" s="36">
        <v>4102700000</v>
      </c>
      <c r="P1406" s="4">
        <f t="shared" si="42"/>
        <v>1288100000</v>
      </c>
      <c r="Q1406">
        <f t="shared" si="43"/>
        <v>0.113603090328612</v>
      </c>
    </row>
    <row r="1407" spans="1:17" hidden="1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N1407">
        <v>0.36448916020694966</v>
      </c>
      <c r="O1407" s="36">
        <v>4072000000</v>
      </c>
      <c r="P1407" s="4">
        <f t="shared" si="42"/>
        <v>1390900000</v>
      </c>
      <c r="Q1407">
        <f t="shared" si="43"/>
        <v>0.12450097567088562</v>
      </c>
    </row>
    <row r="1408" spans="1:17" hidden="1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N1408">
        <v>0.37408936696210193</v>
      </c>
      <c r="O1408" s="36">
        <v>4267200000</v>
      </c>
      <c r="P1408" s="4">
        <f t="shared" si="42"/>
        <v>1468300000</v>
      </c>
      <c r="Q1408">
        <f t="shared" si="43"/>
        <v>0.12872033593702056</v>
      </c>
    </row>
    <row r="1409" spans="1:17" hidden="1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N1409">
        <v>0.42779017857142854</v>
      </c>
      <c r="O1409" s="36">
        <v>766600000</v>
      </c>
      <c r="P1409" s="4">
        <f t="shared" si="42"/>
        <v>351500000</v>
      </c>
      <c r="Q1409">
        <f t="shared" si="43"/>
        <v>0.19614955357142858</v>
      </c>
    </row>
    <row r="1410" spans="1:17" hidden="1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N1410">
        <v>0.44630154920357845</v>
      </c>
      <c r="O1410" s="36">
        <v>1022700000</v>
      </c>
      <c r="P1410" s="4">
        <f t="shared" si="42"/>
        <v>565500000</v>
      </c>
      <c r="Q1410">
        <f t="shared" si="43"/>
        <v>0.24678158411520837</v>
      </c>
    </row>
    <row r="1411" spans="1:17" hidden="1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N1411">
        <v>0.47707463785907189</v>
      </c>
      <c r="O1411" s="36">
        <v>1554500000</v>
      </c>
      <c r="P1411" s="4">
        <f t="shared" ref="P1411:P1474" si="44">O1411-SUM(G1411:I1411)</f>
        <v>1026500000</v>
      </c>
      <c r="Q1411">
        <f t="shared" ref="Q1411:Q1474" si="45">P1411/E1411</f>
        <v>0.31503191750552417</v>
      </c>
    </row>
    <row r="1412" spans="1:17" hidden="1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N1412">
        <v>0.50629370629370629</v>
      </c>
      <c r="O1412" s="36">
        <v>1665200000</v>
      </c>
      <c r="P1412" s="4">
        <f t="shared" si="44"/>
        <v>1123500000</v>
      </c>
      <c r="Q1412">
        <f t="shared" si="45"/>
        <v>0.34159318941927636</v>
      </c>
    </row>
    <row r="1413" spans="1:17" hidden="1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N1413">
        <v>0.91025641025641024</v>
      </c>
      <c r="O1413" s="36">
        <v>2485000000</v>
      </c>
      <c r="P1413" s="4">
        <f t="shared" si="44"/>
        <v>839000000</v>
      </c>
      <c r="Q1413">
        <f t="shared" si="45"/>
        <v>0.30732600732600734</v>
      </c>
    </row>
    <row r="1414" spans="1:17" hidden="1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N1414">
        <v>0.90269949569860575</v>
      </c>
      <c r="O1414" s="36">
        <v>3043000000</v>
      </c>
      <c r="P1414" s="4">
        <f t="shared" si="44"/>
        <v>1204000000</v>
      </c>
      <c r="Q1414">
        <f t="shared" si="45"/>
        <v>0.3571640462770691</v>
      </c>
    </row>
    <row r="1415" spans="1:17" hidden="1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N1415">
        <v>0.89425458147597825</v>
      </c>
      <c r="O1415" s="36">
        <v>3611000000</v>
      </c>
      <c r="P1415" s="4">
        <f t="shared" si="44"/>
        <v>1373000000</v>
      </c>
      <c r="Q1415">
        <f t="shared" si="45"/>
        <v>0.34001981178801388</v>
      </c>
    </row>
    <row r="1416" spans="1:17" hidden="1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N1416">
        <v>0.78008298755186722</v>
      </c>
      <c r="O1416" s="36">
        <v>2444000000</v>
      </c>
      <c r="P1416" s="4">
        <f t="shared" si="44"/>
        <v>145000000</v>
      </c>
      <c r="Q1416">
        <f t="shared" si="45"/>
        <v>4.6281519310564956E-2</v>
      </c>
    </row>
    <row r="1417" spans="1:17" hidden="1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N1417">
        <v>0.96645974242564625</v>
      </c>
      <c r="O1417" s="36">
        <v>10431000000</v>
      </c>
      <c r="P1417" s="4">
        <f t="shared" si="44"/>
        <v>3759000000</v>
      </c>
      <c r="Q1417">
        <f t="shared" si="45"/>
        <v>0.34828129343092745</v>
      </c>
    </row>
    <row r="1418" spans="1:17" hidden="1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N1418">
        <v>0.96833996444594939</v>
      </c>
      <c r="O1418" s="36">
        <v>11439000000</v>
      </c>
      <c r="P1418" s="4">
        <f t="shared" si="44"/>
        <v>3510000000</v>
      </c>
      <c r="Q1418">
        <f t="shared" si="45"/>
        <v>0.29713028019977988</v>
      </c>
    </row>
    <row r="1419" spans="1:17" hidden="1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N1419">
        <v>0.96307063722794062</v>
      </c>
      <c r="O1419" s="36">
        <v>12257000000</v>
      </c>
      <c r="P1419" s="4">
        <f t="shared" si="44"/>
        <v>3838000000</v>
      </c>
      <c r="Q1419">
        <f t="shared" si="45"/>
        <v>0.30156360493439144</v>
      </c>
    </row>
    <row r="1420" spans="1:17" hidden="1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N1420">
        <v>0.95543318649045517</v>
      </c>
      <c r="O1420" s="36">
        <v>13013000000</v>
      </c>
      <c r="P1420" s="4">
        <f t="shared" si="44"/>
        <v>4059000000</v>
      </c>
      <c r="Q1420">
        <f t="shared" si="45"/>
        <v>0.29801762114537445</v>
      </c>
    </row>
    <row r="1421" spans="1:17" hidden="1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N1421">
        <v>0.6672209289435761</v>
      </c>
      <c r="O1421" s="36">
        <v>6019000000</v>
      </c>
      <c r="P1421" s="4">
        <f t="shared" si="44"/>
        <v>1256000000</v>
      </c>
      <c r="Q1421">
        <f t="shared" si="45"/>
        <v>0.13923068395964971</v>
      </c>
    </row>
    <row r="1422" spans="1:17" hidden="1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N1422">
        <v>0.65695090439276482</v>
      </c>
      <c r="O1422" s="36">
        <v>6356000000</v>
      </c>
      <c r="P1422" s="4">
        <f t="shared" si="44"/>
        <v>1246000000</v>
      </c>
      <c r="Q1422">
        <f t="shared" si="45"/>
        <v>0.12878552971576226</v>
      </c>
    </row>
    <row r="1423" spans="1:17" hidden="1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N1423">
        <v>0.66378443595415249</v>
      </c>
      <c r="O1423" s="36">
        <v>6602000000</v>
      </c>
      <c r="P1423" s="4">
        <f t="shared" si="44"/>
        <v>1861000000</v>
      </c>
      <c r="Q1423">
        <f t="shared" si="45"/>
        <v>0.18711039613915142</v>
      </c>
    </row>
    <row r="1424" spans="1:17" hidden="1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N1424">
        <v>0.66181015452538627</v>
      </c>
      <c r="O1424" s="36">
        <v>7495000000</v>
      </c>
      <c r="P1424" s="4">
        <f t="shared" si="44"/>
        <v>2166000000</v>
      </c>
      <c r="Q1424">
        <f t="shared" si="45"/>
        <v>0.19125827814569538</v>
      </c>
    </row>
    <row r="1425" spans="1:17" hidden="1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N1425">
        <v>0.82985809441065739</v>
      </c>
      <c r="O1425" s="36">
        <v>5731000000</v>
      </c>
      <c r="P1425" s="4">
        <f t="shared" si="44"/>
        <v>1183000000</v>
      </c>
      <c r="Q1425">
        <f t="shared" si="45"/>
        <v>0.17130031856356792</v>
      </c>
    </row>
    <row r="1426" spans="1:17" hidden="1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N1426">
        <v>0.81090126703322973</v>
      </c>
      <c r="O1426" s="36">
        <v>3392000000</v>
      </c>
      <c r="P1426" s="4">
        <f t="shared" si="44"/>
        <v>391000000</v>
      </c>
      <c r="Q1426">
        <f t="shared" si="45"/>
        <v>9.3473583552474301E-2</v>
      </c>
    </row>
    <row r="1427" spans="1:17" hidden="1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N1427">
        <v>0.8162285136501517</v>
      </c>
      <c r="O1427" s="36">
        <v>3229000000</v>
      </c>
      <c r="P1427" s="4">
        <f t="shared" si="44"/>
        <v>318000000</v>
      </c>
      <c r="Q1427">
        <f t="shared" si="45"/>
        <v>8.0384226491405461E-2</v>
      </c>
    </row>
    <row r="1428" spans="1:17" hidden="1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N1428">
        <v>0.82916666666666661</v>
      </c>
      <c r="O1428" s="36">
        <v>2985000000</v>
      </c>
      <c r="P1428" s="4">
        <f t="shared" si="44"/>
        <v>593000000</v>
      </c>
      <c r="Q1428">
        <f t="shared" si="45"/>
        <v>0.16472222222222221</v>
      </c>
    </row>
    <row r="1429" spans="1:17" hidden="1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N1429">
        <v>0.18005820734587574</v>
      </c>
      <c r="O1429" s="36">
        <v>7996607000</v>
      </c>
      <c r="P1429" s="4">
        <f t="shared" si="44"/>
        <v>1658478000</v>
      </c>
      <c r="Q1429">
        <f t="shared" si="45"/>
        <v>3.7343660330259237E-2</v>
      </c>
    </row>
    <row r="1430" spans="1:17" hidden="1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N1430">
        <v>0.17587302817103667</v>
      </c>
      <c r="O1430" s="36">
        <v>8181035000</v>
      </c>
      <c r="P1430" s="4">
        <f t="shared" si="44"/>
        <v>8181035000</v>
      </c>
      <c r="Q1430">
        <f t="shared" si="45"/>
        <v>0.17587302817103667</v>
      </c>
    </row>
    <row r="1431" spans="1:17" hidden="1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N1431">
        <v>0.17566524033975484</v>
      </c>
      <c r="O1431" s="36">
        <v>8551516000</v>
      </c>
      <c r="P1431" s="4">
        <f t="shared" si="44"/>
        <v>8551516000</v>
      </c>
      <c r="Q1431">
        <f t="shared" si="45"/>
        <v>0.17566524033975481</v>
      </c>
    </row>
    <row r="1432" spans="1:17" hidden="1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N1432">
        <v>0.17949225760662468</v>
      </c>
      <c r="O1432" s="36">
        <v>9040472000</v>
      </c>
      <c r="P1432" s="4">
        <f t="shared" si="44"/>
        <v>9040472000</v>
      </c>
      <c r="Q1432">
        <f t="shared" si="45"/>
        <v>0.17949225760662471</v>
      </c>
    </row>
    <row r="1433" spans="1:17" hidden="1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N1433">
        <v>0.56661487515105857</v>
      </c>
      <c r="O1433" s="36">
        <v>72206000000</v>
      </c>
      <c r="P1433" s="4">
        <f t="shared" si="44"/>
        <v>12997000000</v>
      </c>
      <c r="Q1433">
        <f t="shared" si="45"/>
        <v>0.10199004975124377</v>
      </c>
    </row>
    <row r="1434" spans="1:17" hidden="1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N1434">
        <v>0.60240617621473835</v>
      </c>
      <c r="O1434" s="36">
        <v>77561000000</v>
      </c>
      <c r="P1434" s="4">
        <f t="shared" si="44"/>
        <v>30752000000</v>
      </c>
      <c r="Q1434">
        <f t="shared" si="45"/>
        <v>0.23884677519572511</v>
      </c>
    </row>
    <row r="1435" spans="1:17" hidden="1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N1435">
        <v>0.54589382922980512</v>
      </c>
      <c r="O1435" s="36">
        <v>72302000000</v>
      </c>
      <c r="P1435" s="4">
        <f t="shared" si="44"/>
        <v>12212000000</v>
      </c>
      <c r="Q1435">
        <f t="shared" si="45"/>
        <v>9.2202918903410425E-2</v>
      </c>
    </row>
    <row r="1436" spans="1:17" hidden="1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N1436">
        <v>0.54328648987404726</v>
      </c>
      <c r="O1436" s="36">
        <v>79755000000</v>
      </c>
      <c r="P1436" s="4">
        <f t="shared" si="44"/>
        <v>24785000000</v>
      </c>
      <c r="Q1436">
        <f t="shared" si="45"/>
        <v>0.16883399976839394</v>
      </c>
    </row>
    <row r="1437" spans="1:17" hidden="1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N1437">
        <v>0.39478376643446422</v>
      </c>
      <c r="O1437" s="36">
        <v>1660500000</v>
      </c>
      <c r="P1437" s="4">
        <f t="shared" si="44"/>
        <v>466700000</v>
      </c>
      <c r="Q1437">
        <f t="shared" si="45"/>
        <v>0.11095789448657901</v>
      </c>
    </row>
    <row r="1438" spans="1:17" hidden="1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N1438">
        <v>0.39866869256927862</v>
      </c>
      <c r="O1438" s="36">
        <v>1653000000</v>
      </c>
      <c r="P1438" s="4">
        <f t="shared" si="44"/>
        <v>489100000</v>
      </c>
      <c r="Q1438">
        <f t="shared" si="45"/>
        <v>0.11796059137061959</v>
      </c>
    </row>
    <row r="1439" spans="1:17" hidden="1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N1439">
        <v>0.39355290819901889</v>
      </c>
      <c r="O1439" s="36">
        <v>1404000000</v>
      </c>
      <c r="P1439" s="4">
        <f t="shared" si="44"/>
        <v>352200000</v>
      </c>
      <c r="Q1439">
        <f t="shared" si="45"/>
        <v>9.8724597056762439E-2</v>
      </c>
    </row>
    <row r="1440" spans="1:17" hidden="1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N1440">
        <v>0.38524053224155574</v>
      </c>
      <c r="O1440" s="36">
        <v>1881900000</v>
      </c>
      <c r="P1440" s="4">
        <f t="shared" si="44"/>
        <v>284600000</v>
      </c>
      <c r="Q1440">
        <f t="shared" si="45"/>
        <v>5.8259979529170933E-2</v>
      </c>
    </row>
    <row r="1441" spans="1:17" hidden="1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N1441">
        <v>0.55947467166979359</v>
      </c>
      <c r="O1441" s="36">
        <v>1491000000</v>
      </c>
      <c r="P1441" s="4">
        <f t="shared" si="44"/>
        <v>580000000</v>
      </c>
      <c r="Q1441">
        <f t="shared" si="45"/>
        <v>0.2176360225140713</v>
      </c>
    </row>
    <row r="1442" spans="1:17" hidden="1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N1442">
        <v>0.54717682020802383</v>
      </c>
      <c r="O1442" s="36">
        <v>1473000000</v>
      </c>
      <c r="P1442" s="4">
        <f t="shared" si="44"/>
        <v>532000000</v>
      </c>
      <c r="Q1442">
        <f t="shared" si="45"/>
        <v>0.1976225854383358</v>
      </c>
    </row>
    <row r="1443" spans="1:17" hidden="1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N1443">
        <v>0.54136163982430452</v>
      </c>
      <c r="O1443" s="36">
        <v>1479000000</v>
      </c>
      <c r="P1443" s="4">
        <f t="shared" si="44"/>
        <v>503000000</v>
      </c>
      <c r="Q1443">
        <f t="shared" si="45"/>
        <v>0.18411420204978038</v>
      </c>
    </row>
    <row r="1444" spans="1:17" hidden="1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N1444">
        <v>0.5043478260869565</v>
      </c>
      <c r="O1444" s="36">
        <v>1276000000</v>
      </c>
      <c r="P1444" s="4">
        <f t="shared" si="44"/>
        <v>283000000</v>
      </c>
      <c r="Q1444">
        <f t="shared" si="45"/>
        <v>0.11185770750988143</v>
      </c>
    </row>
    <row r="1445" spans="1:17" hidden="1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N1445">
        <v>0.54539700685928083</v>
      </c>
      <c r="O1445" s="36">
        <v>1049562000</v>
      </c>
      <c r="P1445" s="4">
        <f t="shared" si="44"/>
        <v>749455000</v>
      </c>
      <c r="Q1445">
        <f t="shared" si="45"/>
        <v>0.3894486593223862</v>
      </c>
    </row>
    <row r="1446" spans="1:17" hidden="1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N1446">
        <v>0.53431277935156296</v>
      </c>
      <c r="O1446" s="36">
        <v>1267874000</v>
      </c>
      <c r="P1446" s="4">
        <f t="shared" si="44"/>
        <v>927820000</v>
      </c>
      <c r="Q1446">
        <f t="shared" si="45"/>
        <v>0.39100579626837306</v>
      </c>
    </row>
    <row r="1447" spans="1:17" hidden="1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N1447">
        <v>0.5355683079588418</v>
      </c>
      <c r="O1447" s="36">
        <v>1449845000</v>
      </c>
      <c r="P1447" s="4">
        <f t="shared" si="44"/>
        <v>1074002000</v>
      </c>
      <c r="Q1447">
        <f t="shared" si="45"/>
        <v>0.39673305345358434</v>
      </c>
    </row>
    <row r="1448" spans="1:17" hidden="1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N1448">
        <v>0.54488774870239154</v>
      </c>
      <c r="O1448" s="36">
        <v>1728063000</v>
      </c>
      <c r="P1448" s="4">
        <f t="shared" si="44"/>
        <v>1267760000</v>
      </c>
      <c r="Q1448">
        <f t="shared" si="45"/>
        <v>0.39974635895505189</v>
      </c>
    </row>
    <row r="1449" spans="1:17" hidden="1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N1449">
        <v>0.32054433713784025</v>
      </c>
      <c r="O1449" s="36">
        <v>3651000000</v>
      </c>
      <c r="P1449" s="4">
        <f t="shared" si="44"/>
        <v>1621000000</v>
      </c>
      <c r="Q1449">
        <f t="shared" si="45"/>
        <v>0.14231782265144863</v>
      </c>
    </row>
    <row r="1450" spans="1:17" hidden="1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N1450">
        <v>0.33174642946629918</v>
      </c>
      <c r="O1450" s="36">
        <v>3972000000</v>
      </c>
      <c r="P1450" s="4">
        <f t="shared" si="44"/>
        <v>1855000000</v>
      </c>
      <c r="Q1450">
        <f t="shared" si="45"/>
        <v>0.15493193017622986</v>
      </c>
    </row>
    <row r="1451" spans="1:17" hidden="1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N1451">
        <v>0.33409629690182296</v>
      </c>
      <c r="O1451" s="36">
        <v>4087000000</v>
      </c>
      <c r="P1451" s="4">
        <f t="shared" si="44"/>
        <v>1956000000</v>
      </c>
      <c r="Q1451">
        <f t="shared" si="45"/>
        <v>0.15989536499632143</v>
      </c>
    </row>
    <row r="1452" spans="1:17" hidden="1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N1452">
        <v>0.32954731165223072</v>
      </c>
      <c r="O1452" s="36">
        <v>4033000000</v>
      </c>
      <c r="P1452" s="4">
        <f t="shared" si="44"/>
        <v>1926000000</v>
      </c>
      <c r="Q1452">
        <f t="shared" si="45"/>
        <v>0.15737865664324235</v>
      </c>
    </row>
    <row r="1453" spans="1:17" hidden="1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N1453">
        <v>0.45007684193202679</v>
      </c>
      <c r="O1453" s="36">
        <v>2409350000</v>
      </c>
      <c r="P1453" s="4">
        <f t="shared" si="44"/>
        <v>911884000</v>
      </c>
      <c r="Q1453">
        <f t="shared" si="45"/>
        <v>0.17034381510712196</v>
      </c>
    </row>
    <row r="1454" spans="1:17" hidden="1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N1454">
        <v>0.58657632633303869</v>
      </c>
      <c r="O1454" s="36">
        <v>940354000</v>
      </c>
      <c r="P1454" s="4">
        <f t="shared" si="44"/>
        <v>333589000</v>
      </c>
      <c r="Q1454">
        <f t="shared" si="45"/>
        <v>0.2080869652546935</v>
      </c>
    </row>
    <row r="1455" spans="1:17" hidden="1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N1455">
        <v>0.63635235122561973</v>
      </c>
      <c r="O1455" s="36">
        <v>1671151000</v>
      </c>
      <c r="P1455" s="4">
        <f t="shared" si="44"/>
        <v>752460000</v>
      </c>
      <c r="Q1455">
        <f t="shared" si="45"/>
        <v>0.28652688488546502</v>
      </c>
    </row>
    <row r="1456" spans="1:17" hidden="1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N1456">
        <v>0.69736065383020673</v>
      </c>
      <c r="O1456" s="36">
        <v>2127609000</v>
      </c>
      <c r="P1456" s="4">
        <f t="shared" si="44"/>
        <v>854301000</v>
      </c>
      <c r="Q1456">
        <f t="shared" si="45"/>
        <v>0.28001193072965919</v>
      </c>
    </row>
    <row r="1457" spans="1:17" hidden="1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N1457">
        <v>0.31013219464945907</v>
      </c>
      <c r="O1457" s="36">
        <v>22733000000</v>
      </c>
      <c r="P1457" s="4">
        <f t="shared" si="44"/>
        <v>5579000000</v>
      </c>
      <c r="Q1457">
        <f t="shared" si="45"/>
        <v>7.6110830684438135E-2</v>
      </c>
    </row>
    <row r="1458" spans="1:17" hidden="1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N1458">
        <v>0.2979839784508761</v>
      </c>
      <c r="O1458" s="36">
        <v>21240000000</v>
      </c>
      <c r="P1458" s="4">
        <f t="shared" si="44"/>
        <v>4779000000</v>
      </c>
      <c r="Q1458">
        <f t="shared" si="45"/>
        <v>6.7046395151447127E-2</v>
      </c>
    </row>
    <row r="1459" spans="1:17" hidden="1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N1459">
        <v>0.29386653446803823</v>
      </c>
      <c r="O1459" s="36">
        <v>21340000000</v>
      </c>
      <c r="P1459" s="4">
        <f t="shared" si="44"/>
        <v>4535000000</v>
      </c>
      <c r="Q1459">
        <f t="shared" si="45"/>
        <v>6.2450081247073727E-2</v>
      </c>
    </row>
    <row r="1460" spans="1:17" hidden="1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N1460">
        <v>0.29529037067154573</v>
      </c>
      <c r="O1460" s="36">
        <v>21788000000</v>
      </c>
      <c r="P1460" s="4">
        <f t="shared" si="44"/>
        <v>4910000000</v>
      </c>
      <c r="Q1460">
        <f t="shared" si="45"/>
        <v>6.6544690655282235E-2</v>
      </c>
    </row>
    <row r="1461" spans="1:17" hidden="1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N1461">
        <v>0.57014813735208203</v>
      </c>
      <c r="O1461" s="36">
        <v>2163284000</v>
      </c>
      <c r="P1461" s="4">
        <f t="shared" si="44"/>
        <v>697217000</v>
      </c>
      <c r="Q1461">
        <f t="shared" si="45"/>
        <v>0.18375625848488067</v>
      </c>
    </row>
    <row r="1462" spans="1:17" hidden="1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N1462">
        <v>0.58058594428319821</v>
      </c>
      <c r="O1462" s="36">
        <v>2340400000</v>
      </c>
      <c r="P1462" s="4">
        <f t="shared" si="44"/>
        <v>304300000</v>
      </c>
      <c r="Q1462">
        <f t="shared" si="45"/>
        <v>7.5488080176626726E-2</v>
      </c>
    </row>
    <row r="1463" spans="1:17" hidden="1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N1463">
        <v>0.59700228240664488</v>
      </c>
      <c r="O1463" s="36">
        <v>2537200000</v>
      </c>
      <c r="P1463" s="4">
        <f t="shared" si="44"/>
        <v>891400000</v>
      </c>
      <c r="Q1463">
        <f t="shared" si="45"/>
        <v>0.20974611167321583</v>
      </c>
    </row>
    <row r="1464" spans="1:17" hidden="1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N1464">
        <v>0.60690881629272331</v>
      </c>
      <c r="O1464" s="36">
        <v>2491300000</v>
      </c>
      <c r="P1464" s="4">
        <f t="shared" si="44"/>
        <v>760100000</v>
      </c>
      <c r="Q1464">
        <f t="shared" si="45"/>
        <v>0.18516894443226389</v>
      </c>
    </row>
    <row r="1465" spans="1:17" hidden="1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N1465">
        <v>0.28429037189820128</v>
      </c>
      <c r="O1465" s="36">
        <v>7356972000</v>
      </c>
      <c r="P1465" s="4">
        <f t="shared" si="44"/>
        <v>3106526000</v>
      </c>
      <c r="Q1465">
        <f t="shared" si="45"/>
        <v>0.1200433319375732</v>
      </c>
    </row>
    <row r="1466" spans="1:17" hidden="1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N1466">
        <v>0.2850798841951937</v>
      </c>
      <c r="O1466" s="36">
        <v>7817659000</v>
      </c>
      <c r="P1466" s="4">
        <f t="shared" si="44"/>
        <v>3350570000</v>
      </c>
      <c r="Q1466">
        <f t="shared" si="45"/>
        <v>0.12218237039859246</v>
      </c>
    </row>
    <row r="1467" spans="1:17" hidden="1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N1467">
        <v>0.28549999317362884</v>
      </c>
      <c r="O1467" s="36">
        <v>8301885000</v>
      </c>
      <c r="P1467" s="4">
        <f t="shared" si="44"/>
        <v>3606501000</v>
      </c>
      <c r="Q1467">
        <f t="shared" si="45"/>
        <v>0.1240267735436814</v>
      </c>
    </row>
    <row r="1468" spans="1:17" hidden="1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N1468">
        <v>0.28794418654191523</v>
      </c>
      <c r="O1468" s="36">
        <v>8910415000</v>
      </c>
      <c r="P1468" s="4">
        <f t="shared" si="44"/>
        <v>3704700000</v>
      </c>
      <c r="Q1468">
        <f t="shared" si="45"/>
        <v>0.11971909589865716</v>
      </c>
    </row>
    <row r="1469" spans="1:17" hidden="1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N1469">
        <v>0.45516832910063643</v>
      </c>
      <c r="O1469" s="36">
        <v>1633834000</v>
      </c>
      <c r="P1469" s="4">
        <f t="shared" si="44"/>
        <v>846505000</v>
      </c>
      <c r="Q1469">
        <f t="shared" si="45"/>
        <v>0.23582705857837102</v>
      </c>
    </row>
    <row r="1470" spans="1:17" hidden="1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N1470">
        <v>0.47377422298843275</v>
      </c>
      <c r="O1470" s="36">
        <v>1655487000</v>
      </c>
      <c r="P1470" s="4">
        <f t="shared" si="44"/>
        <v>835776000</v>
      </c>
      <c r="Q1470">
        <f t="shared" si="45"/>
        <v>0.23918588608208965</v>
      </c>
    </row>
    <row r="1471" spans="1:17" hidden="1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N1471">
        <v>0.47421711308681125</v>
      </c>
      <c r="O1471" s="36">
        <v>1716711000</v>
      </c>
      <c r="P1471" s="4">
        <f t="shared" si="44"/>
        <v>860803000</v>
      </c>
      <c r="Q1471">
        <f t="shared" si="45"/>
        <v>0.23778464377316064</v>
      </c>
    </row>
    <row r="1472" spans="1:17" hidden="1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N1472">
        <v>0.46463696192179371</v>
      </c>
      <c r="O1472" s="36">
        <v>1749853000</v>
      </c>
      <c r="P1472" s="4">
        <f t="shared" si="44"/>
        <v>842829000</v>
      </c>
      <c r="Q1472">
        <f t="shared" si="45"/>
        <v>0.22379565939515117</v>
      </c>
    </row>
    <row r="1473" spans="1:17" hidden="1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N1473">
        <v>0.42330474264382612</v>
      </c>
      <c r="O1473" s="36">
        <v>5295500000</v>
      </c>
      <c r="P1473" s="4">
        <f t="shared" si="44"/>
        <v>1564200000</v>
      </c>
      <c r="Q1473">
        <f t="shared" si="45"/>
        <v>0.1250369707191904</v>
      </c>
    </row>
    <row r="1474" spans="1:17" hidden="1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N1474">
        <v>0.422381458026172</v>
      </c>
      <c r="O1474" s="36">
        <v>5529100000</v>
      </c>
      <c r="P1474" s="4">
        <f t="shared" si="44"/>
        <v>1687300000</v>
      </c>
      <c r="Q1474">
        <f t="shared" si="45"/>
        <v>0.1288969695117759</v>
      </c>
    </row>
    <row r="1475" spans="1:17" hidden="1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N1475">
        <v>0.44358658582796517</v>
      </c>
      <c r="O1475" s="36">
        <v>7492000000</v>
      </c>
      <c r="P1475" s="4">
        <f t="shared" ref="P1475:P1538" si="46">O1475-SUM(G1475:I1475)</f>
        <v>1904800000</v>
      </c>
      <c r="Q1475">
        <f t="shared" ref="Q1475:Q1538" si="47">P1475/E1475</f>
        <v>0.11277946191739295</v>
      </c>
    </row>
    <row r="1476" spans="1:17" hidden="1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N1476">
        <v>0.45715986655192331</v>
      </c>
      <c r="O1476" s="36">
        <v>7755900000</v>
      </c>
      <c r="P1476" s="4">
        <f t="shared" si="46"/>
        <v>2451500000</v>
      </c>
      <c r="Q1476">
        <f t="shared" si="47"/>
        <v>0.14449998231695096</v>
      </c>
    </row>
    <row r="1477" spans="1:17" hidden="1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N1477">
        <v>0.98427260812581918</v>
      </c>
      <c r="O1477" s="36">
        <v>751000000</v>
      </c>
      <c r="P1477" s="4">
        <f t="shared" si="46"/>
        <v>296000000</v>
      </c>
      <c r="Q1477">
        <f t="shared" si="47"/>
        <v>0.38794233289646135</v>
      </c>
    </row>
    <row r="1478" spans="1:17" hidden="1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N1478">
        <v>0.98095238095238091</v>
      </c>
      <c r="O1478" s="36">
        <v>927000000</v>
      </c>
      <c r="P1478" s="4">
        <f t="shared" si="46"/>
        <v>294000000</v>
      </c>
      <c r="Q1478">
        <f t="shared" si="47"/>
        <v>0.31111111111111112</v>
      </c>
    </row>
    <row r="1479" spans="1:17" hidden="1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N1479">
        <v>0.9678972712680578</v>
      </c>
      <c r="O1479" s="36">
        <v>1206000000</v>
      </c>
      <c r="P1479" s="4">
        <f t="shared" si="46"/>
        <v>340000000</v>
      </c>
      <c r="Q1479">
        <f t="shared" si="47"/>
        <v>0.27287319422150885</v>
      </c>
    </row>
    <row r="1480" spans="1:17" hidden="1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N1480">
        <v>0.96112600536193027</v>
      </c>
      <c r="O1480" s="36">
        <v>1434000000</v>
      </c>
      <c r="P1480" s="4">
        <f t="shared" si="46"/>
        <v>232000000</v>
      </c>
      <c r="Q1480">
        <f t="shared" si="47"/>
        <v>0.15549597855227881</v>
      </c>
    </row>
    <row r="1481" spans="1:17" hidden="1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N1481">
        <v>0.49192470696040624</v>
      </c>
      <c r="O1481" s="36">
        <v>12884000000</v>
      </c>
      <c r="P1481" s="4">
        <f t="shared" si="46"/>
        <v>5306000000</v>
      </c>
      <c r="Q1481">
        <f t="shared" si="47"/>
        <v>0.2025886754992173</v>
      </c>
    </row>
    <row r="1482" spans="1:17" hidden="1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N1482">
        <v>0.48958563332597338</v>
      </c>
      <c r="O1482" s="36">
        <v>13304000000</v>
      </c>
      <c r="P1482" s="4">
        <f t="shared" si="46"/>
        <v>5458000000</v>
      </c>
      <c r="Q1482">
        <f t="shared" si="47"/>
        <v>0.20085375726797675</v>
      </c>
    </row>
    <row r="1483" spans="1:17" hidden="1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N1483">
        <v>0.48823419727764306</v>
      </c>
      <c r="O1483" s="36">
        <v>13092000000</v>
      </c>
      <c r="P1483" s="4">
        <f t="shared" si="46"/>
        <v>5113000000</v>
      </c>
      <c r="Q1483">
        <f t="shared" si="47"/>
        <v>0.19067685996643668</v>
      </c>
    </row>
    <row r="1484" spans="1:17" hidden="1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N1484">
        <v>0.45447963800904978</v>
      </c>
      <c r="O1484" s="36">
        <v>12555000000</v>
      </c>
      <c r="P1484" s="4">
        <f t="shared" si="46"/>
        <v>4416000000</v>
      </c>
      <c r="Q1484">
        <f t="shared" si="47"/>
        <v>0.15985520361990951</v>
      </c>
    </row>
    <row r="1485" spans="1:17" hidden="1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N1485">
        <v>0.33576623242969739</v>
      </c>
      <c r="O1485" s="36">
        <v>1566054000</v>
      </c>
      <c r="P1485" s="4">
        <f t="shared" si="46"/>
        <v>436792000</v>
      </c>
      <c r="Q1485">
        <f t="shared" si="47"/>
        <v>9.3649391525089401E-2</v>
      </c>
    </row>
    <row r="1486" spans="1:17" hidden="1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N1486">
        <v>0.33953191459700927</v>
      </c>
      <c r="O1486" s="36">
        <v>1753609000</v>
      </c>
      <c r="P1486" s="4">
        <f t="shared" si="46"/>
        <v>514650000</v>
      </c>
      <c r="Q1486">
        <f t="shared" si="47"/>
        <v>9.9645987131310815E-2</v>
      </c>
    </row>
    <row r="1487" spans="1:17" hidden="1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N1487">
        <v>0.34147624662645104</v>
      </c>
      <c r="O1487" s="36">
        <v>1950415000</v>
      </c>
      <c r="P1487" s="4">
        <f t="shared" si="46"/>
        <v>589472000</v>
      </c>
      <c r="Q1487">
        <f t="shared" si="47"/>
        <v>0.10320402891250702</v>
      </c>
    </row>
    <row r="1488" spans="1:17" hidden="1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N1488">
        <v>0.34420165270833225</v>
      </c>
      <c r="O1488" s="36">
        <v>2143174000</v>
      </c>
      <c r="P1488" s="4">
        <f t="shared" si="46"/>
        <v>650508000</v>
      </c>
      <c r="Q1488">
        <f t="shared" si="47"/>
        <v>0.10447398517338854</v>
      </c>
    </row>
    <row r="1489" spans="1:17" hidden="1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N1489">
        <v>6.8598359224995686E-2</v>
      </c>
      <c r="O1489" s="36">
        <v>2358000000</v>
      </c>
      <c r="P1489" s="4">
        <f t="shared" si="46"/>
        <v>1375000000</v>
      </c>
      <c r="Q1489">
        <f t="shared" si="47"/>
        <v>4.0001163670215861E-2</v>
      </c>
    </row>
    <row r="1490" spans="1:17" hidden="1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N1490">
        <v>7.1447578499201692E-2</v>
      </c>
      <c r="O1490" s="36">
        <v>2685000000</v>
      </c>
      <c r="P1490" s="4">
        <f t="shared" si="46"/>
        <v>1430000000</v>
      </c>
      <c r="Q1490">
        <f t="shared" si="47"/>
        <v>3.8052155401809472E-2</v>
      </c>
    </row>
    <row r="1491" spans="1:17" hidden="1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N1491">
        <v>9.4675271312208431E-2</v>
      </c>
      <c r="O1491" s="36">
        <v>3917000000</v>
      </c>
      <c r="P1491" s="4">
        <f t="shared" si="46"/>
        <v>2169000000</v>
      </c>
      <c r="Q1491">
        <f t="shared" si="47"/>
        <v>5.2425494887970416E-2</v>
      </c>
    </row>
    <row r="1492" spans="1:17" hidden="1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N1492">
        <v>0.12735554892763212</v>
      </c>
      <c r="O1492" s="36">
        <v>4697000000</v>
      </c>
      <c r="P1492" s="4">
        <f t="shared" si="46"/>
        <v>2833000000</v>
      </c>
      <c r="Q1492">
        <f t="shared" si="47"/>
        <v>7.6814619994034869E-2</v>
      </c>
    </row>
    <row r="1493" spans="1:17" hidden="1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N1493">
        <v>0.12627058941930291</v>
      </c>
      <c r="O1493" s="36">
        <v>3764000000</v>
      </c>
      <c r="P1493" s="4">
        <f t="shared" si="46"/>
        <v>1644000000</v>
      </c>
      <c r="Q1493">
        <f t="shared" si="47"/>
        <v>5.5151128853701901E-2</v>
      </c>
    </row>
    <row r="1494" spans="1:17" hidden="1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N1494">
        <v>9.3508151378952742E-2</v>
      </c>
      <c r="O1494" s="36">
        <v>3516000000</v>
      </c>
      <c r="P1494" s="4">
        <f t="shared" si="46"/>
        <v>779000000</v>
      </c>
      <c r="Q1494">
        <f t="shared" si="47"/>
        <v>2.0717534108135423E-2</v>
      </c>
    </row>
    <row r="1495" spans="1:17" hidden="1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N1495">
        <v>0.12206826963305684</v>
      </c>
      <c r="O1495" s="36">
        <v>4960000000</v>
      </c>
      <c r="P1495" s="4">
        <f t="shared" si="46"/>
        <v>1636000000</v>
      </c>
      <c r="Q1495">
        <f t="shared" si="47"/>
        <v>4.0262840548322791E-2</v>
      </c>
    </row>
    <row r="1496" spans="1:17" hidden="1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N1496">
        <v>0.21751245167357458</v>
      </c>
      <c r="O1496" s="36">
        <v>6245000000</v>
      </c>
      <c r="P1496" s="4">
        <f t="shared" si="46"/>
        <v>2869000000</v>
      </c>
      <c r="Q1496">
        <f t="shared" si="47"/>
        <v>9.9926857302079342E-2</v>
      </c>
    </row>
    <row r="1497" spans="1:17" hidden="1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N1497">
        <v>0.33688140382491327</v>
      </c>
      <c r="O1497" s="36">
        <v>604216000</v>
      </c>
      <c r="P1497" s="4">
        <f t="shared" si="46"/>
        <v>356619000</v>
      </c>
      <c r="Q1497">
        <f t="shared" si="47"/>
        <v>0.19883337970301473</v>
      </c>
    </row>
    <row r="1498" spans="1:17" hidden="1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N1498">
        <v>0.33661062682113352</v>
      </c>
      <c r="O1498" s="36">
        <v>694867000</v>
      </c>
      <c r="P1498" s="4">
        <f t="shared" si="46"/>
        <v>382500000</v>
      </c>
      <c r="Q1498">
        <f t="shared" si="47"/>
        <v>0.18529238654171742</v>
      </c>
    </row>
    <row r="1499" spans="1:17" hidden="1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N1499">
        <v>0.31795018711606671</v>
      </c>
      <c r="O1499" s="36">
        <v>777985000</v>
      </c>
      <c r="P1499" s="4">
        <f t="shared" si="46"/>
        <v>431640000</v>
      </c>
      <c r="Q1499">
        <f t="shared" si="47"/>
        <v>0.17640445351360121</v>
      </c>
    </row>
    <row r="1500" spans="1:17" hidden="1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N1500">
        <v>0.33255850516326257</v>
      </c>
      <c r="O1500" s="36">
        <v>924360000</v>
      </c>
      <c r="P1500" s="4">
        <f t="shared" si="46"/>
        <v>534107000</v>
      </c>
      <c r="Q1500">
        <f t="shared" si="47"/>
        <v>0.1921565467104101</v>
      </c>
    </row>
    <row r="1501" spans="1:17" hidden="1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N1501">
        <v>0.49653021442495127</v>
      </c>
      <c r="O1501" s="36">
        <v>6368000000</v>
      </c>
      <c r="P1501" s="4">
        <f t="shared" si="46"/>
        <v>2687000000</v>
      </c>
      <c r="Q1501">
        <f t="shared" si="47"/>
        <v>0.20951267056530215</v>
      </c>
    </row>
    <row r="1502" spans="1:17" hidden="1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N1502">
        <v>0.52142564522736579</v>
      </c>
      <c r="O1502" s="36">
        <v>6364000000</v>
      </c>
      <c r="P1502" s="4">
        <f t="shared" si="46"/>
        <v>2984000000</v>
      </c>
      <c r="Q1502">
        <f t="shared" si="47"/>
        <v>0.24448996312986482</v>
      </c>
    </row>
    <row r="1503" spans="1:17" hidden="1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N1503">
        <v>0.56933691069375247</v>
      </c>
      <c r="O1503" s="36">
        <v>7427000000</v>
      </c>
      <c r="P1503" s="4">
        <f t="shared" si="46"/>
        <v>4226000000</v>
      </c>
      <c r="Q1503">
        <f t="shared" si="47"/>
        <v>0.32395553852050596</v>
      </c>
    </row>
    <row r="1504" spans="1:17" hidden="1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N1504">
        <v>0.58153846153846156</v>
      </c>
      <c r="O1504" s="36">
        <v>7560000000</v>
      </c>
      <c r="P1504" s="4">
        <f t="shared" si="46"/>
        <v>4532000000</v>
      </c>
      <c r="Q1504">
        <f t="shared" si="47"/>
        <v>0.3486153846153846</v>
      </c>
    </row>
    <row r="1505" spans="1:17" hidden="1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N1505">
        <v>0.18125357522268526</v>
      </c>
      <c r="O1505" s="36">
        <v>2218000000</v>
      </c>
      <c r="P1505" s="4">
        <f t="shared" si="46"/>
        <v>1053000000</v>
      </c>
      <c r="Q1505">
        <f t="shared" si="47"/>
        <v>8.6050502574160331E-2</v>
      </c>
    </row>
    <row r="1506" spans="1:17" hidden="1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N1506">
        <v>0.16300396563119635</v>
      </c>
      <c r="O1506" s="36">
        <v>1973000000</v>
      </c>
      <c r="P1506" s="4">
        <f t="shared" si="46"/>
        <v>847000000</v>
      </c>
      <c r="Q1506">
        <f t="shared" si="47"/>
        <v>6.9976867151354927E-2</v>
      </c>
    </row>
    <row r="1507" spans="1:17" hidden="1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N1507">
        <v>0.17704280155642027</v>
      </c>
      <c r="O1507" s="36">
        <v>2457000000</v>
      </c>
      <c r="P1507" s="4">
        <f t="shared" si="46"/>
        <v>1096000000</v>
      </c>
      <c r="Q1507">
        <f t="shared" si="47"/>
        <v>7.8973915549791038E-2</v>
      </c>
    </row>
    <row r="1508" spans="1:17" hidden="1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N1508">
        <v>0.18207554198018328</v>
      </c>
      <c r="O1508" s="36">
        <v>2444000000</v>
      </c>
      <c r="P1508" s="4">
        <f t="shared" si="46"/>
        <v>1140000000</v>
      </c>
      <c r="Q1508">
        <f t="shared" si="47"/>
        <v>8.4928853460478279E-2</v>
      </c>
    </row>
    <row r="1509" spans="1:17" hidden="1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N1509">
        <v>0.47920155690626465</v>
      </c>
      <c r="O1509" s="36">
        <v>879297000</v>
      </c>
      <c r="P1509" s="4">
        <f t="shared" si="46"/>
        <v>208695000</v>
      </c>
      <c r="Q1509">
        <f t="shared" si="47"/>
        <v>0.11373514173089741</v>
      </c>
    </row>
    <row r="1510" spans="1:17" hidden="1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N1510">
        <v>0.4874121535077921</v>
      </c>
      <c r="O1510" s="36">
        <v>1136670000</v>
      </c>
      <c r="P1510" s="4">
        <f t="shared" si="46"/>
        <v>265098000</v>
      </c>
      <c r="Q1510">
        <f t="shared" si="47"/>
        <v>0.11367590159906452</v>
      </c>
    </row>
    <row r="1511" spans="1:17" hidden="1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N1511">
        <v>0.49028034898536821</v>
      </c>
      <c r="O1511" s="36">
        <v>1512206000</v>
      </c>
      <c r="P1511" s="4">
        <f t="shared" si="46"/>
        <v>353955000</v>
      </c>
      <c r="Q1511">
        <f t="shared" si="47"/>
        <v>0.11475763283912112</v>
      </c>
    </row>
    <row r="1512" spans="1:17" hidden="1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N1512">
        <v>0.48079649525535828</v>
      </c>
      <c r="O1512" s="36">
        <v>1905547000</v>
      </c>
      <c r="P1512" s="4">
        <f t="shared" si="46"/>
        <v>408547000</v>
      </c>
      <c r="Q1512">
        <f t="shared" si="47"/>
        <v>0.10308219411386384</v>
      </c>
    </row>
    <row r="1513" spans="1:17" hidden="1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N1513">
        <v>0.47920155690626465</v>
      </c>
      <c r="O1513" s="36">
        <v>879297000</v>
      </c>
      <c r="P1513" s="4">
        <f t="shared" si="46"/>
        <v>208695000</v>
      </c>
      <c r="Q1513">
        <f t="shared" si="47"/>
        <v>0.11373514173089741</v>
      </c>
    </row>
    <row r="1514" spans="1:17" hidden="1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N1514">
        <v>0.4874121535077921</v>
      </c>
      <c r="O1514" s="36">
        <v>1136670000</v>
      </c>
      <c r="P1514" s="4">
        <f t="shared" si="46"/>
        <v>265098000</v>
      </c>
      <c r="Q1514">
        <f t="shared" si="47"/>
        <v>0.11367590159906452</v>
      </c>
    </row>
    <row r="1515" spans="1:17" hidden="1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N1515">
        <v>0.49028034898536821</v>
      </c>
      <c r="O1515" s="36">
        <v>1512206000</v>
      </c>
      <c r="P1515" s="4">
        <f t="shared" si="46"/>
        <v>353955000</v>
      </c>
      <c r="Q1515">
        <f t="shared" si="47"/>
        <v>0.11475763283912112</v>
      </c>
    </row>
    <row r="1516" spans="1:17" hidden="1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N1516">
        <v>0.48079649525535828</v>
      </c>
      <c r="O1516" s="36">
        <v>1905547000</v>
      </c>
      <c r="P1516" s="4">
        <f t="shared" si="46"/>
        <v>408547000</v>
      </c>
      <c r="Q1516">
        <f t="shared" si="47"/>
        <v>0.10308219411386384</v>
      </c>
    </row>
    <row r="1517" spans="1:17" hidden="1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N1517">
        <v>0.52034883720930236</v>
      </c>
      <c r="O1517" s="36">
        <v>19332000000</v>
      </c>
      <c r="P1517" s="4">
        <f t="shared" si="46"/>
        <v>1362000000</v>
      </c>
      <c r="Q1517">
        <f t="shared" si="47"/>
        <v>3.6660206718346251E-2</v>
      </c>
    </row>
    <row r="1518" spans="1:17" hidden="1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N1518">
        <v>0.5508764596776301</v>
      </c>
      <c r="O1518" s="36">
        <v>21087000000</v>
      </c>
      <c r="P1518" s="4">
        <f t="shared" si="46"/>
        <v>1769000000</v>
      </c>
      <c r="Q1518">
        <f t="shared" si="47"/>
        <v>4.6213328456856238E-2</v>
      </c>
    </row>
    <row r="1519" spans="1:17" hidden="1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N1519">
        <v>0.57299298218554795</v>
      </c>
      <c r="O1519" s="36">
        <v>22290000000</v>
      </c>
      <c r="P1519" s="4">
        <f t="shared" si="46"/>
        <v>2816000000</v>
      </c>
      <c r="Q1519">
        <f t="shared" si="47"/>
        <v>7.2388884604508888E-2</v>
      </c>
    </row>
    <row r="1520" spans="1:17" hidden="1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N1520">
        <v>0.67964293260088737</v>
      </c>
      <c r="O1520" s="36">
        <v>25734000000</v>
      </c>
      <c r="P1520" s="4">
        <f t="shared" si="46"/>
        <v>5492000000</v>
      </c>
      <c r="Q1520">
        <f t="shared" si="47"/>
        <v>0.14504542573420665</v>
      </c>
    </row>
    <row r="1521" spans="1:17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N1521">
        <v>0.65767249222731405</v>
      </c>
      <c r="O1521" s="36">
        <v>471296000</v>
      </c>
      <c r="P1521" s="4">
        <f t="shared" si="46"/>
        <v>67260000</v>
      </c>
      <c r="Q1521">
        <f t="shared" si="47"/>
        <v>9.3858322216206255E-2</v>
      </c>
    </row>
    <row r="1522" spans="1:17" hidden="1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N1522">
        <v>0.6592395042467909</v>
      </c>
      <c r="O1522" s="36">
        <v>500314000</v>
      </c>
      <c r="P1522" s="4">
        <f t="shared" si="46"/>
        <v>116920000</v>
      </c>
      <c r="Q1522">
        <f t="shared" si="47"/>
        <v>0.1540598161085534</v>
      </c>
    </row>
    <row r="1523" spans="1:17" hidden="1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N1523">
        <v>0.66903939387271616</v>
      </c>
      <c r="O1523" s="36">
        <v>547305000</v>
      </c>
      <c r="P1523" s="4">
        <f t="shared" si="46"/>
        <v>126764000</v>
      </c>
      <c r="Q1523">
        <f t="shared" si="47"/>
        <v>0.1549595010549529</v>
      </c>
    </row>
    <row r="1524" spans="1:17" hidden="1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N1524">
        <v>0.68474735032493594</v>
      </c>
      <c r="O1524" s="36">
        <v>612601000</v>
      </c>
      <c r="P1524" s="4">
        <f t="shared" si="46"/>
        <v>159591000</v>
      </c>
      <c r="Q1524">
        <f t="shared" si="47"/>
        <v>0.17838611818411471</v>
      </c>
    </row>
    <row r="1525" spans="1:17" hidden="1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N1525">
        <v>0.35296560396638943</v>
      </c>
      <c r="O1525" s="36">
        <v>783674000</v>
      </c>
      <c r="P1525" s="4">
        <f t="shared" si="46"/>
        <v>294794000</v>
      </c>
      <c r="Q1525">
        <f t="shared" si="47"/>
        <v>0.13277477912456942</v>
      </c>
    </row>
    <row r="1526" spans="1:17" hidden="1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N1526">
        <v>0.35245170231257483</v>
      </c>
      <c r="O1526" s="36">
        <v>941248000</v>
      </c>
      <c r="P1526" s="4">
        <f t="shared" si="46"/>
        <v>344858000</v>
      </c>
      <c r="Q1526">
        <f t="shared" si="47"/>
        <v>0.12913258690176227</v>
      </c>
    </row>
    <row r="1527" spans="1:17" hidden="1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N1527">
        <v>0.35071199854135704</v>
      </c>
      <c r="O1527" s="36">
        <v>1136787000</v>
      </c>
      <c r="P1527" s="4">
        <f t="shared" si="46"/>
        <v>424781000</v>
      </c>
      <c r="Q1527">
        <f t="shared" si="47"/>
        <v>0.13104987429694059</v>
      </c>
    </row>
    <row r="1528" spans="1:17" hidden="1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N1528">
        <v>0.35277575892251911</v>
      </c>
      <c r="O1528" s="36">
        <v>1384333000</v>
      </c>
      <c r="P1528" s="4">
        <f t="shared" si="46"/>
        <v>520979000</v>
      </c>
      <c r="Q1528">
        <f t="shared" si="47"/>
        <v>0.13276340454767394</v>
      </c>
    </row>
    <row r="1529" spans="1:17" hidden="1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N1529">
        <v>0.2680240674672828</v>
      </c>
      <c r="O1529" s="36">
        <v>32830000000</v>
      </c>
      <c r="P1529" s="4">
        <f t="shared" si="46"/>
        <v>9623000000</v>
      </c>
      <c r="Q1529">
        <f t="shared" si="47"/>
        <v>7.8562156601817312E-2</v>
      </c>
    </row>
    <row r="1530" spans="1:17" hidden="1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N1530">
        <v>0.28236276959394213</v>
      </c>
      <c r="O1530" s="36">
        <v>36841000000</v>
      </c>
      <c r="P1530" s="4">
        <f t="shared" si="46"/>
        <v>10274000000</v>
      </c>
      <c r="Q1530">
        <f t="shared" si="47"/>
        <v>7.8743657740239434E-2</v>
      </c>
    </row>
    <row r="1531" spans="1:17" hidden="1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N1531">
        <v>0.33882640493421678</v>
      </c>
      <c r="O1531" s="36">
        <v>53232000000</v>
      </c>
      <c r="P1531" s="4">
        <f t="shared" si="46"/>
        <v>11021000000</v>
      </c>
      <c r="Q1531">
        <f t="shared" si="47"/>
        <v>7.0149643236774931E-2</v>
      </c>
    </row>
    <row r="1532" spans="1:17" hidden="1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N1532">
        <v>0.36681454230685995</v>
      </c>
      <c r="O1532" s="36">
        <v>67802000000</v>
      </c>
      <c r="P1532" s="4">
        <f t="shared" si="46"/>
        <v>12930000000</v>
      </c>
      <c r="Q1532">
        <f t="shared" si="47"/>
        <v>6.9952391257303612E-2</v>
      </c>
    </row>
    <row r="1533" spans="1:17" hidden="1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N1533">
        <v>0.31794320710576873</v>
      </c>
      <c r="O1533" s="36">
        <v>3343300000</v>
      </c>
      <c r="P1533" s="4">
        <f t="shared" si="46"/>
        <v>1394900000</v>
      </c>
      <c r="Q1533">
        <f t="shared" si="47"/>
        <v>0.1326530612244898</v>
      </c>
    </row>
    <row r="1534" spans="1:17" hidden="1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N1534">
        <v>0.32118125880060955</v>
      </c>
      <c r="O1534" s="36">
        <v>3330200000</v>
      </c>
      <c r="P1534" s="4">
        <f t="shared" si="46"/>
        <v>1369400000</v>
      </c>
      <c r="Q1534">
        <f t="shared" si="47"/>
        <v>0.13207183226279343</v>
      </c>
    </row>
    <row r="1535" spans="1:17" hidden="1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N1535">
        <v>0.26627393225331375</v>
      </c>
      <c r="O1535" s="36">
        <v>2802400000</v>
      </c>
      <c r="P1535" s="4">
        <f t="shared" si="46"/>
        <v>709500000</v>
      </c>
      <c r="Q1535">
        <f t="shared" si="47"/>
        <v>6.7414128937241677E-2</v>
      </c>
    </row>
    <row r="1536" spans="1:17" hidden="1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N1536">
        <v>0.32818950173790684</v>
      </c>
      <c r="O1536" s="36">
        <v>3521900000</v>
      </c>
      <c r="P1536" s="4">
        <f t="shared" si="46"/>
        <v>1391100000</v>
      </c>
      <c r="Q1536">
        <f t="shared" si="47"/>
        <v>0.12963014732604625</v>
      </c>
    </row>
    <row r="1537" spans="1:17" hidden="1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N1537">
        <v>0.73368847607339616</v>
      </c>
      <c r="O1537" s="36">
        <v>16114000000</v>
      </c>
      <c r="P1537" s="4">
        <f t="shared" si="46"/>
        <v>7446000000</v>
      </c>
      <c r="Q1537">
        <f t="shared" si="47"/>
        <v>0.33902472339844286</v>
      </c>
    </row>
    <row r="1538" spans="1:17" hidden="1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N1538">
        <v>0.74583124895781228</v>
      </c>
      <c r="O1538" s="36">
        <v>17891000000</v>
      </c>
      <c r="P1538" s="4">
        <f t="shared" si="46"/>
        <v>8753000000</v>
      </c>
      <c r="Q1538">
        <f t="shared" si="47"/>
        <v>0.36489077872269465</v>
      </c>
    </row>
    <row r="1539" spans="1:17" hidden="1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N1539">
        <v>0.7967267225966167</v>
      </c>
      <c r="O1539" s="36">
        <v>17379000000</v>
      </c>
      <c r="P1539" s="4">
        <f t="shared" ref="P1539:P1602" si="48">O1539-SUM(G1539:I1539)</f>
        <v>8052000000</v>
      </c>
      <c r="Q1539">
        <f t="shared" ref="Q1539:Q1602" si="49">P1539/E1539</f>
        <v>0.36913767019667171</v>
      </c>
    </row>
    <row r="1540" spans="1:17" hidden="1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N1540">
        <v>0.81209568226267492</v>
      </c>
      <c r="O1540" s="36">
        <v>16194000000</v>
      </c>
      <c r="P1540" s="4">
        <f t="shared" si="48"/>
        <v>7272000000</v>
      </c>
      <c r="Q1540">
        <f t="shared" si="49"/>
        <v>0.3646757935910937</v>
      </c>
    </row>
    <row r="1541" spans="1:17" hidden="1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N1541">
        <v>0.74921942838139932</v>
      </c>
      <c r="O1541" s="36">
        <v>40553000000</v>
      </c>
      <c r="P1541" s="4">
        <f t="shared" si="48"/>
        <v>1343000000</v>
      </c>
      <c r="Q1541">
        <f t="shared" si="49"/>
        <v>2.4812016184159475E-2</v>
      </c>
    </row>
    <row r="1542" spans="1:17" hidden="1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N1542">
        <v>0.7528229734117392</v>
      </c>
      <c r="O1542" s="36">
        <v>41735000000</v>
      </c>
      <c r="P1542" s="4">
        <f t="shared" si="48"/>
        <v>7034000000</v>
      </c>
      <c r="Q1542">
        <f t="shared" si="49"/>
        <v>0.1268804790937624</v>
      </c>
    </row>
    <row r="1543" spans="1:17" hidden="1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N1543">
        <v>0.74656546228877585</v>
      </c>
      <c r="O1543" s="36">
        <v>43474000000</v>
      </c>
      <c r="P1543" s="4">
        <f t="shared" si="48"/>
        <v>4968000000</v>
      </c>
      <c r="Q1543">
        <f t="shared" si="49"/>
        <v>8.5313916746805885E-2</v>
      </c>
    </row>
    <row r="1544" spans="1:17" hidden="1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N1544">
        <v>0.77816424789678396</v>
      </c>
      <c r="O1544" s="36">
        <v>45416000000</v>
      </c>
      <c r="P1544" s="4">
        <f t="shared" si="48"/>
        <v>7668000000</v>
      </c>
      <c r="Q1544">
        <f t="shared" si="49"/>
        <v>0.13138461011257133</v>
      </c>
    </row>
    <row r="1545" spans="1:17" hidden="1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N1545">
        <v>0.36907287315402026</v>
      </c>
      <c r="O1545" s="36">
        <v>1031531000</v>
      </c>
      <c r="P1545" s="4">
        <f t="shared" si="48"/>
        <v>374285000</v>
      </c>
      <c r="Q1545">
        <f t="shared" si="49"/>
        <v>0.13391593692138429</v>
      </c>
    </row>
    <row r="1546" spans="1:17" hidden="1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N1546">
        <v>0.37625185964657648</v>
      </c>
      <c r="O1546" s="36">
        <v>1161342000</v>
      </c>
      <c r="P1546" s="4">
        <f t="shared" si="48"/>
        <v>426831000</v>
      </c>
      <c r="Q1546">
        <f t="shared" si="49"/>
        <v>0.13828480973288476</v>
      </c>
    </row>
    <row r="1547" spans="1:17" hidden="1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N1547">
        <v>0.35356688996372942</v>
      </c>
      <c r="O1547" s="36">
        <v>1174930000</v>
      </c>
      <c r="P1547" s="4">
        <f t="shared" si="48"/>
        <v>365385000</v>
      </c>
      <c r="Q1547">
        <f t="shared" si="49"/>
        <v>0.1099538168992172</v>
      </c>
    </row>
    <row r="1548" spans="1:17" hidden="1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N1548">
        <v>0.34886944890967952</v>
      </c>
      <c r="O1548" s="36">
        <v>1201902000</v>
      </c>
      <c r="P1548" s="4">
        <f t="shared" si="48"/>
        <v>353579000</v>
      </c>
      <c r="Q1548">
        <f t="shared" si="49"/>
        <v>0.10263142159347068</v>
      </c>
    </row>
    <row r="1549" spans="1:17" hidden="1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N1549">
        <v>0.34761800415930089</v>
      </c>
      <c r="O1549" s="36">
        <v>847127000</v>
      </c>
      <c r="P1549" s="4">
        <f t="shared" si="48"/>
        <v>343329000</v>
      </c>
      <c r="Q1549">
        <f t="shared" si="49"/>
        <v>0.14088482807183411</v>
      </c>
    </row>
    <row r="1550" spans="1:17" hidden="1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N1550">
        <v>0.35488174651303817</v>
      </c>
      <c r="O1550" s="36">
        <v>877800000</v>
      </c>
      <c r="P1550" s="4">
        <f t="shared" si="48"/>
        <v>355700000</v>
      </c>
      <c r="Q1550">
        <f t="shared" si="49"/>
        <v>0.14380432585405295</v>
      </c>
    </row>
    <row r="1551" spans="1:17" hidden="1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N1551">
        <v>0.34100877192982459</v>
      </c>
      <c r="O1551" s="36">
        <v>808600000</v>
      </c>
      <c r="P1551" s="4">
        <f t="shared" si="48"/>
        <v>288300000</v>
      </c>
      <c r="Q1551">
        <f t="shared" si="49"/>
        <v>0.12158400809716599</v>
      </c>
    </row>
    <row r="1552" spans="1:17" hidden="1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N1552">
        <v>0.33995406026212671</v>
      </c>
      <c r="O1552" s="36">
        <v>754800000</v>
      </c>
      <c r="P1552" s="4">
        <f t="shared" si="48"/>
        <v>274200000</v>
      </c>
      <c r="Q1552">
        <f t="shared" si="49"/>
        <v>0.1234968247534117</v>
      </c>
    </row>
    <row r="1553" spans="1:17" hidden="1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N1553">
        <v>0.28501766784452298</v>
      </c>
      <c r="O1553" s="36">
        <v>16132000000</v>
      </c>
      <c r="P1553" s="4">
        <f t="shared" si="48"/>
        <v>8549000000</v>
      </c>
      <c r="Q1553">
        <f t="shared" si="49"/>
        <v>0.15104240282685513</v>
      </c>
    </row>
    <row r="1554" spans="1:17" hidden="1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N1554">
        <v>0.29364421416234887</v>
      </c>
      <c r="O1554" s="36">
        <v>17002000000</v>
      </c>
      <c r="P1554" s="4">
        <f t="shared" si="48"/>
        <v>9593000000</v>
      </c>
      <c r="Q1554">
        <f t="shared" si="49"/>
        <v>0.16568221070811745</v>
      </c>
    </row>
    <row r="1555" spans="1:17" hidden="1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N1555">
        <v>0.27927911868515809</v>
      </c>
      <c r="O1555" s="36">
        <v>15667000000</v>
      </c>
      <c r="P1555" s="4">
        <f t="shared" si="48"/>
        <v>7291000000</v>
      </c>
      <c r="Q1555">
        <f t="shared" si="49"/>
        <v>0.12996898285143854</v>
      </c>
    </row>
    <row r="1556" spans="1:17" hidden="1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N1556">
        <v>0.27573195444064003</v>
      </c>
      <c r="O1556" s="36">
        <v>15784000000</v>
      </c>
      <c r="P1556" s="4">
        <f t="shared" si="48"/>
        <v>8172000000</v>
      </c>
      <c r="Q1556">
        <f t="shared" si="49"/>
        <v>0.1427573195444064</v>
      </c>
    </row>
    <row r="1557" spans="1:17" hidden="1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N1557">
        <v>0.83596535914416714</v>
      </c>
      <c r="O1557" s="36">
        <v>9846000000</v>
      </c>
      <c r="P1557" s="4">
        <f t="shared" si="48"/>
        <v>7242000000</v>
      </c>
      <c r="Q1557">
        <f t="shared" si="49"/>
        <v>0.61487519103413146</v>
      </c>
    </row>
    <row r="1558" spans="1:17" hidden="1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N1558">
        <v>0.85238545111006148</v>
      </c>
      <c r="O1558" s="36">
        <v>10827000000</v>
      </c>
      <c r="P1558" s="4">
        <f t="shared" si="48"/>
        <v>8150000000</v>
      </c>
      <c r="Q1558">
        <f t="shared" si="49"/>
        <v>0.64163123917493303</v>
      </c>
    </row>
    <row r="1559" spans="1:17" hidden="1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N1559">
        <v>0.85021613832853027</v>
      </c>
      <c r="O1559" s="36">
        <v>11801000000</v>
      </c>
      <c r="P1559" s="4">
        <f t="shared" si="48"/>
        <v>9078000000</v>
      </c>
      <c r="Q1559">
        <f t="shared" si="49"/>
        <v>0.65403458213256482</v>
      </c>
    </row>
    <row r="1560" spans="1:17" hidden="1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N1560">
        <v>0.85240684259382049</v>
      </c>
      <c r="O1560" s="36">
        <v>12856000000</v>
      </c>
      <c r="P1560" s="4">
        <f t="shared" si="48"/>
        <v>7885000000</v>
      </c>
      <c r="Q1560">
        <f t="shared" si="49"/>
        <v>0.52280864606816069</v>
      </c>
    </row>
    <row r="1561" spans="1:17" hidden="1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N1561">
        <v>0.42464517106782873</v>
      </c>
      <c r="O1561" s="36">
        <v>1249687000</v>
      </c>
      <c r="P1561" s="4">
        <f t="shared" si="48"/>
        <v>608890000</v>
      </c>
      <c r="Q1561">
        <f t="shared" si="49"/>
        <v>0.20690156672149926</v>
      </c>
    </row>
    <row r="1562" spans="1:17" hidden="1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N1562">
        <v>0.42681487310643318</v>
      </c>
      <c r="O1562" s="36">
        <v>1301700000</v>
      </c>
      <c r="P1562" s="4">
        <f t="shared" si="48"/>
        <v>596300000</v>
      </c>
      <c r="Q1562">
        <f t="shared" si="49"/>
        <v>0.19552101777165715</v>
      </c>
    </row>
    <row r="1563" spans="1:17" hidden="1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N1563">
        <v>0.41389435642605921</v>
      </c>
      <c r="O1563" s="36">
        <v>1282700000</v>
      </c>
      <c r="P1563" s="4">
        <f t="shared" si="48"/>
        <v>549000000</v>
      </c>
      <c r="Q1563">
        <f t="shared" si="49"/>
        <v>0.17714820431738246</v>
      </c>
    </row>
    <row r="1564" spans="1:17" hidden="1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N1564">
        <v>0.42305301758965752</v>
      </c>
      <c r="O1564" s="36">
        <v>1361300000</v>
      </c>
      <c r="P1564" s="4">
        <f t="shared" si="48"/>
        <v>550800000</v>
      </c>
      <c r="Q1564">
        <f t="shared" si="49"/>
        <v>0.17117285101622226</v>
      </c>
    </row>
    <row r="1565" spans="1:17" hidden="1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N1565">
        <v>0.46526125577960364</v>
      </c>
      <c r="O1565" s="36">
        <v>5061975000</v>
      </c>
      <c r="P1565" s="4">
        <f t="shared" si="48"/>
        <v>1465267000</v>
      </c>
      <c r="Q1565">
        <f t="shared" si="49"/>
        <v>0.1346770706043417</v>
      </c>
    </row>
    <row r="1566" spans="1:17" hidden="1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N1566">
        <v>0.48059090788087344</v>
      </c>
      <c r="O1566" s="36">
        <v>5488179000</v>
      </c>
      <c r="P1566" s="4">
        <f t="shared" si="48"/>
        <v>1647147000</v>
      </c>
      <c r="Q1566">
        <f t="shared" si="49"/>
        <v>0.14423798351753048</v>
      </c>
    </row>
    <row r="1567" spans="1:17" hidden="1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N1567">
        <v>0.48802250678850412</v>
      </c>
      <c r="O1567" s="36">
        <v>5993971000</v>
      </c>
      <c r="P1567" s="4">
        <f t="shared" si="48"/>
        <v>1834086000</v>
      </c>
      <c r="Q1567">
        <f t="shared" si="49"/>
        <v>0.1493292589146161</v>
      </c>
    </row>
    <row r="1568" spans="1:17" hidden="1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N1568">
        <v>0.48340209670653278</v>
      </c>
      <c r="O1568" s="36">
        <v>5982944000</v>
      </c>
      <c r="P1568" s="4">
        <f t="shared" si="48"/>
        <v>1804558000</v>
      </c>
      <c r="Q1568">
        <f t="shared" si="49"/>
        <v>0.14580232086888117</v>
      </c>
    </row>
    <row r="1569" spans="1:17" hidden="1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N1569">
        <v>0.50710453820501666</v>
      </c>
      <c r="O1569" s="36">
        <v>6995000000</v>
      </c>
      <c r="P1569" s="4">
        <f t="shared" si="48"/>
        <v>3929000000</v>
      </c>
      <c r="Q1569">
        <f t="shared" si="49"/>
        <v>0.28483398579092362</v>
      </c>
    </row>
    <row r="1570" spans="1:17" hidden="1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N1570">
        <v>0.52535732424000581</v>
      </c>
      <c r="O1570" s="36">
        <v>7241000000</v>
      </c>
      <c r="P1570" s="4">
        <f t="shared" si="48"/>
        <v>4125000000</v>
      </c>
      <c r="Q1570">
        <f t="shared" si="49"/>
        <v>0.29928172386272944</v>
      </c>
    </row>
    <row r="1571" spans="1:17" hidden="1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N1571">
        <v>0.48236358154959302</v>
      </c>
      <c r="O1571" s="36">
        <v>6400000000</v>
      </c>
      <c r="P1571" s="4">
        <f t="shared" si="48"/>
        <v>3318000000</v>
      </c>
      <c r="Q1571">
        <f t="shared" si="49"/>
        <v>0.2500753693096171</v>
      </c>
    </row>
    <row r="1572" spans="1:17" hidden="1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N1572">
        <v>0.46476617552850741</v>
      </c>
      <c r="O1572" s="36">
        <v>5804000000</v>
      </c>
      <c r="P1572" s="4">
        <f t="shared" si="48"/>
        <v>2732000000</v>
      </c>
      <c r="Q1572">
        <f t="shared" si="49"/>
        <v>0.21877001921844971</v>
      </c>
    </row>
    <row r="1573" spans="1:17" hidden="1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N1573">
        <v>8.6044814405352832E-2</v>
      </c>
      <c r="O1573" s="36">
        <v>11908000000</v>
      </c>
      <c r="P1573" s="4">
        <f t="shared" si="48"/>
        <v>5130000000</v>
      </c>
      <c r="Q1573">
        <f t="shared" si="49"/>
        <v>3.7068348832672175E-2</v>
      </c>
    </row>
    <row r="1574" spans="1:17" hidden="1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N1574">
        <v>7.7914741370569418E-2</v>
      </c>
      <c r="O1574" s="36">
        <v>10758000000</v>
      </c>
      <c r="P1574" s="4">
        <f t="shared" si="48"/>
        <v>3957000000</v>
      </c>
      <c r="Q1574">
        <f t="shared" si="49"/>
        <v>2.8658545417674579E-2</v>
      </c>
    </row>
    <row r="1575" spans="1:17" hidden="1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N1575">
        <v>9.7085078413989168E-2</v>
      </c>
      <c r="O1575" s="36">
        <v>12703000000</v>
      </c>
      <c r="P1575" s="4">
        <f t="shared" si="48"/>
        <v>5902000000</v>
      </c>
      <c r="Q1575">
        <f t="shared" si="49"/>
        <v>4.5107150499831862E-2</v>
      </c>
    </row>
    <row r="1576" spans="1:17" hidden="1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N1576">
        <v>0.14979955355109109</v>
      </c>
      <c r="O1576" s="36">
        <v>13153000000</v>
      </c>
      <c r="P1576" s="4">
        <f t="shared" si="48"/>
        <v>6358000000</v>
      </c>
      <c r="Q1576">
        <f t="shared" si="49"/>
        <v>7.2411279668352244E-2</v>
      </c>
    </row>
    <row r="1577" spans="1:17" hidden="1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N1577">
        <v>0.13010738866751581</v>
      </c>
      <c r="O1577" s="36">
        <v>334026000</v>
      </c>
      <c r="P1577" s="4">
        <f t="shared" si="48"/>
        <v>25883000</v>
      </c>
      <c r="Q1577">
        <f t="shared" si="49"/>
        <v>1.0081758728007135E-2</v>
      </c>
    </row>
    <row r="1578" spans="1:17" hidden="1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N1578">
        <v>0.15406886829327804</v>
      </c>
      <c r="O1578" s="36">
        <v>426880000</v>
      </c>
      <c r="P1578" s="4">
        <f t="shared" si="48"/>
        <v>152663000</v>
      </c>
      <c r="Q1578">
        <f t="shared" si="49"/>
        <v>5.5098893460121576E-2</v>
      </c>
    </row>
    <row r="1579" spans="1:17" hidden="1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N1579">
        <v>0.19624209588703911</v>
      </c>
      <c r="O1579" s="36">
        <v>587582000</v>
      </c>
      <c r="P1579" s="4">
        <f t="shared" si="48"/>
        <v>295224000</v>
      </c>
      <c r="Q1579">
        <f t="shared" si="49"/>
        <v>9.8599644843026565E-2</v>
      </c>
    </row>
    <row r="1580" spans="1:17" hidden="1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N1580">
        <v>0.25058084303547945</v>
      </c>
      <c r="O1580" s="36">
        <v>857533000</v>
      </c>
      <c r="P1580" s="4">
        <f t="shared" si="48"/>
        <v>544839000</v>
      </c>
      <c r="Q1580">
        <f t="shared" si="49"/>
        <v>0.15920811903286239</v>
      </c>
    </row>
    <row r="1581" spans="1:17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N1581">
        <v>0.59613139663949166</v>
      </c>
      <c r="O1581" s="36">
        <v>1370611000</v>
      </c>
      <c r="P1581" s="4">
        <f t="shared" si="48"/>
        <v>699408000</v>
      </c>
      <c r="Q1581">
        <f t="shared" si="49"/>
        <v>0.30419941753045437</v>
      </c>
    </row>
    <row r="1582" spans="1:17" hidden="1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N1582">
        <v>0.58762981554257876</v>
      </c>
      <c r="O1582" s="36">
        <v>1358901000</v>
      </c>
      <c r="P1582" s="4">
        <f t="shared" si="48"/>
        <v>708328000</v>
      </c>
      <c r="Q1582">
        <f t="shared" si="49"/>
        <v>0.30630241053884261</v>
      </c>
    </row>
    <row r="1583" spans="1:17" hidden="1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N1583">
        <v>0.59586686792416632</v>
      </c>
      <c r="O1583" s="36">
        <v>1491018000</v>
      </c>
      <c r="P1583" s="4">
        <f t="shared" si="48"/>
        <v>772759000</v>
      </c>
      <c r="Q1583">
        <f t="shared" si="49"/>
        <v>0.308823558796883</v>
      </c>
    </row>
    <row r="1584" spans="1:17" hidden="1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N1584">
        <v>0.59127955368322271</v>
      </c>
      <c r="O1584" s="36">
        <v>1481866000</v>
      </c>
      <c r="P1584" s="4">
        <f t="shared" si="48"/>
        <v>737528000</v>
      </c>
      <c r="Q1584">
        <f t="shared" si="49"/>
        <v>0.29428114732970445</v>
      </c>
    </row>
    <row r="1585" spans="1:17" hidden="1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N1585">
        <v>0.6329802649149624</v>
      </c>
      <c r="O1585" s="36">
        <v>891140000</v>
      </c>
      <c r="P1585" s="4">
        <f t="shared" si="48"/>
        <v>572228000</v>
      </c>
      <c r="Q1585">
        <f t="shared" si="49"/>
        <v>0.40645581057045932</v>
      </c>
    </row>
    <row r="1586" spans="1:17" hidden="1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N1586">
        <v>0.60987539661202617</v>
      </c>
      <c r="O1586" s="36">
        <v>973180000</v>
      </c>
      <c r="P1586" s="4">
        <f t="shared" si="48"/>
        <v>614267000</v>
      </c>
      <c r="Q1586">
        <f t="shared" si="49"/>
        <v>0.38495070824583272</v>
      </c>
    </row>
    <row r="1587" spans="1:17" hidden="1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N1587">
        <v>0.58974790551008005</v>
      </c>
      <c r="O1587" s="36">
        <v>1030128000</v>
      </c>
      <c r="P1587" s="4">
        <f t="shared" si="48"/>
        <v>660446000</v>
      </c>
      <c r="Q1587">
        <f t="shared" si="49"/>
        <v>0.37810509490326472</v>
      </c>
    </row>
    <row r="1588" spans="1:17" hidden="1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N1588">
        <v>0.61157151077606009</v>
      </c>
      <c r="O1588" s="36">
        <v>1264736000</v>
      </c>
      <c r="P1588" s="4">
        <f t="shared" si="48"/>
        <v>736562000</v>
      </c>
      <c r="Q1588">
        <f t="shared" si="49"/>
        <v>0.35616945759449908</v>
      </c>
    </row>
    <row r="1589" spans="1:17" hidden="1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N1589">
        <v>0.80814842626763983</v>
      </c>
      <c r="O1589" s="36">
        <v>705992000</v>
      </c>
      <c r="P1589" s="4">
        <f t="shared" si="48"/>
        <v>457327000</v>
      </c>
      <c r="Q1589">
        <f t="shared" si="49"/>
        <v>0.52350181778221416</v>
      </c>
    </row>
    <row r="1590" spans="1:17" hidden="1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N1590">
        <v>0.80622161525333991</v>
      </c>
      <c r="O1590" s="36">
        <v>778074000</v>
      </c>
      <c r="P1590" s="4">
        <f t="shared" si="48"/>
        <v>528232000</v>
      </c>
      <c r="Q1590">
        <f t="shared" si="49"/>
        <v>0.54734132777666678</v>
      </c>
    </row>
    <row r="1591" spans="1:17" hidden="1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N1591">
        <v>0.81346220289332827</v>
      </c>
      <c r="O1591" s="36">
        <v>821692000</v>
      </c>
      <c r="P1591" s="4">
        <f t="shared" si="48"/>
        <v>564427000</v>
      </c>
      <c r="Q1591">
        <f t="shared" si="49"/>
        <v>0.55877388460940658</v>
      </c>
    </row>
    <row r="1592" spans="1:17" hidden="1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N1592">
        <v>0.8180156810771726</v>
      </c>
      <c r="O1592" s="36">
        <v>866578000</v>
      </c>
      <c r="P1592" s="4">
        <f t="shared" si="48"/>
        <v>605946000</v>
      </c>
      <c r="Q1592">
        <f t="shared" si="49"/>
        <v>0.57198928415675032</v>
      </c>
    </row>
    <row r="1593" spans="1:17" hidden="1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N1593">
        <v>0.81671427504940919</v>
      </c>
      <c r="O1593" s="36">
        <v>1247157000</v>
      </c>
      <c r="P1593" s="4">
        <f t="shared" si="48"/>
        <v>48571000</v>
      </c>
      <c r="Q1593">
        <f t="shared" si="49"/>
        <v>3.1807245642228567E-2</v>
      </c>
    </row>
    <row r="1594" spans="1:17" hidden="1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N1594">
        <v>0.89250850883887867</v>
      </c>
      <c r="O1594" s="36">
        <v>1081698000</v>
      </c>
      <c r="P1594" s="4">
        <f t="shared" si="48"/>
        <v>-156587000</v>
      </c>
      <c r="Q1594">
        <f t="shared" si="49"/>
        <v>-0.12919985973308029</v>
      </c>
    </row>
    <row r="1595" spans="1:17" hidden="1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N1595">
        <v>0.89492518284331035</v>
      </c>
      <c r="O1595" s="36">
        <v>519428000</v>
      </c>
      <c r="P1595" s="4">
        <f t="shared" si="48"/>
        <v>-641487000</v>
      </c>
      <c r="Q1595">
        <f t="shared" si="49"/>
        <v>-1.1052212640955179</v>
      </c>
    </row>
    <row r="1596" spans="1:17" hidden="1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N1596">
        <v>0.87938810619798202</v>
      </c>
      <c r="O1596" s="36">
        <v>907824000</v>
      </c>
      <c r="P1596" s="4">
        <f t="shared" si="48"/>
        <v>-464673000</v>
      </c>
      <c r="Q1596">
        <f t="shared" si="49"/>
        <v>-0.45011798484214444</v>
      </c>
    </row>
    <row r="1597" spans="1:17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N1597">
        <v>0.55530015767946728</v>
      </c>
      <c r="O1597" s="36">
        <v>1396355000</v>
      </c>
      <c r="P1597" s="4">
        <f t="shared" si="48"/>
        <v>634000000</v>
      </c>
      <c r="Q1597">
        <f t="shared" si="49"/>
        <v>0.2521280762906154</v>
      </c>
    </row>
    <row r="1598" spans="1:17" hidden="1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N1598">
        <v>0.56268417161097184</v>
      </c>
      <c r="O1598" s="36">
        <v>1560070000</v>
      </c>
      <c r="P1598" s="4">
        <f t="shared" si="48"/>
        <v>687373000</v>
      </c>
      <c r="Q1598">
        <f t="shared" si="49"/>
        <v>0.24792086707182917</v>
      </c>
    </row>
    <row r="1599" spans="1:17" hidden="1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N1599">
        <v>0.570759061602644</v>
      </c>
      <c r="O1599" s="36">
        <v>1875141000</v>
      </c>
      <c r="P1599" s="4">
        <f t="shared" si="48"/>
        <v>835092000</v>
      </c>
      <c r="Q1599">
        <f t="shared" si="49"/>
        <v>0.25418692582151164</v>
      </c>
    </row>
    <row r="1600" spans="1:17" hidden="1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N1600">
        <v>0.58111493310668594</v>
      </c>
      <c r="O1600" s="36">
        <v>2000573000</v>
      </c>
      <c r="P1600" s="4">
        <f t="shared" si="48"/>
        <v>964786000</v>
      </c>
      <c r="Q1600">
        <f t="shared" si="49"/>
        <v>0.28024548559451073</v>
      </c>
    </row>
    <row r="1601" spans="1:17" hidden="1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N1601">
        <v>0.60054727828323817</v>
      </c>
      <c r="O1601" s="36">
        <v>69571000000</v>
      </c>
      <c r="P1601" s="4">
        <f t="shared" si="48"/>
        <v>13160000000</v>
      </c>
      <c r="Q1601">
        <f t="shared" si="49"/>
        <v>0.11359908844500458</v>
      </c>
    </row>
    <row r="1602" spans="1:17" hidden="1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N1602">
        <v>0.62764827872252171</v>
      </c>
      <c r="O1602" s="36">
        <v>75663000000</v>
      </c>
      <c r="P1602" s="4">
        <f t="shared" si="48"/>
        <v>31968000000</v>
      </c>
      <c r="Q1602">
        <f t="shared" si="49"/>
        <v>0.26518457071754459</v>
      </c>
    </row>
    <row r="1603" spans="1:17" hidden="1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N1603">
        <v>0.60708693017729132</v>
      </c>
      <c r="O1603" s="36">
        <v>77148000000</v>
      </c>
      <c r="P1603" s="4">
        <f t="shared" ref="P1603:P1666" si="50">O1603-SUM(G1603:I1603)</f>
        <v>19599000000</v>
      </c>
      <c r="Q1603">
        <f t="shared" ref="Q1603:Q1666" si="51">P1603/E1603</f>
        <v>0.15422689822866092</v>
      </c>
    </row>
    <row r="1604" spans="1:17" hidden="1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N1604">
        <v>0.60069138428810209</v>
      </c>
      <c r="O1604" s="36">
        <v>79063000000</v>
      </c>
      <c r="P1604" s="4">
        <f t="shared" si="50"/>
        <v>33060000000</v>
      </c>
      <c r="Q1604">
        <f t="shared" si="51"/>
        <v>0.25117763257863546</v>
      </c>
    </row>
    <row r="1605" spans="1:17" hidden="1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N1605">
        <v>0.59991451698025811</v>
      </c>
      <c r="O1605" s="36">
        <v>1106027000</v>
      </c>
      <c r="P1605" s="4">
        <f t="shared" si="50"/>
        <v>518924000</v>
      </c>
      <c r="Q1605">
        <f t="shared" si="51"/>
        <v>0.28146694502888575</v>
      </c>
    </row>
    <row r="1606" spans="1:17" hidden="1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N1606">
        <v>0.58856811562541678</v>
      </c>
      <c r="O1606" s="36">
        <v>1120762000</v>
      </c>
      <c r="P1606" s="4">
        <f t="shared" si="50"/>
        <v>517343000</v>
      </c>
      <c r="Q1606">
        <f t="shared" si="51"/>
        <v>0.27168265398184449</v>
      </c>
    </row>
    <row r="1607" spans="1:17" hidden="1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N1607">
        <v>0.58533416040664665</v>
      </c>
      <c r="O1607" s="36">
        <v>1164431000</v>
      </c>
      <c r="P1607" s="4">
        <f t="shared" si="50"/>
        <v>533364000</v>
      </c>
      <c r="Q1607">
        <f t="shared" si="51"/>
        <v>0.26811049270513293</v>
      </c>
    </row>
    <row r="1608" spans="1:17" hidden="1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N1608">
        <v>0.58739715188323938</v>
      </c>
      <c r="O1608" s="36">
        <v>1199660000</v>
      </c>
      <c r="P1608" s="4">
        <f t="shared" si="50"/>
        <v>575245000</v>
      </c>
      <c r="Q1608">
        <f t="shared" si="51"/>
        <v>0.28166086610795893</v>
      </c>
    </row>
    <row r="1609" spans="1:17" hidden="1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N1609">
        <v>0.28421601198618984</v>
      </c>
      <c r="O1609" s="36">
        <v>4363000000</v>
      </c>
      <c r="P1609" s="4">
        <f t="shared" si="50"/>
        <v>1266000000</v>
      </c>
      <c r="Q1609">
        <f t="shared" si="51"/>
        <v>8.2470197381278088E-2</v>
      </c>
    </row>
    <row r="1610" spans="1:17" hidden="1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N1610">
        <v>0.28816920026437542</v>
      </c>
      <c r="O1610" s="36">
        <v>4360000000</v>
      </c>
      <c r="P1610" s="4">
        <f t="shared" si="50"/>
        <v>1791000000</v>
      </c>
      <c r="Q1610">
        <f t="shared" si="51"/>
        <v>0.11837409120951752</v>
      </c>
    </row>
    <row r="1611" spans="1:17" hidden="1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N1611">
        <v>0.28966511117211091</v>
      </c>
      <c r="O1611" s="36">
        <v>4221000000</v>
      </c>
      <c r="P1611" s="4">
        <f t="shared" si="50"/>
        <v>1611000000</v>
      </c>
      <c r="Q1611">
        <f t="shared" si="51"/>
        <v>0.11055448805929179</v>
      </c>
    </row>
    <row r="1612" spans="1:17" hidden="1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N1612">
        <v>0.26435277820532554</v>
      </c>
      <c r="O1612" s="36">
        <v>3435000000</v>
      </c>
      <c r="P1612" s="4">
        <f t="shared" si="50"/>
        <v>466000000</v>
      </c>
      <c r="Q1612">
        <f t="shared" si="51"/>
        <v>3.5862705864245038E-2</v>
      </c>
    </row>
    <row r="1613" spans="1:17" hidden="1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N1613">
        <v>0.34991993217784478</v>
      </c>
      <c r="O1613" s="36">
        <v>1485900000</v>
      </c>
      <c r="P1613" s="4">
        <f t="shared" si="50"/>
        <v>1000300000</v>
      </c>
      <c r="Q1613">
        <f t="shared" si="51"/>
        <v>0.23556424265259984</v>
      </c>
    </row>
    <row r="1614" spans="1:17" hidden="1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N1614">
        <v>0.34009736667404289</v>
      </c>
      <c r="O1614" s="36">
        <v>1536900000</v>
      </c>
      <c r="P1614" s="4">
        <f t="shared" si="50"/>
        <v>1080100000</v>
      </c>
      <c r="Q1614">
        <f t="shared" si="51"/>
        <v>0.23901305598583758</v>
      </c>
    </row>
    <row r="1615" spans="1:17" hidden="1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N1615">
        <v>0.32524864421364397</v>
      </c>
      <c r="O1615" s="36">
        <v>1625300000</v>
      </c>
      <c r="P1615" s="4">
        <f t="shared" si="50"/>
        <v>1112100000</v>
      </c>
      <c r="Q1615">
        <f t="shared" si="51"/>
        <v>0.22254907846551</v>
      </c>
    </row>
    <row r="1616" spans="1:17" hidden="1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N1616">
        <v>0.33355832672415253</v>
      </c>
      <c r="O1616" s="36">
        <v>1976700000</v>
      </c>
      <c r="P1616" s="4">
        <f t="shared" si="50"/>
        <v>1250500000</v>
      </c>
      <c r="Q1616">
        <f t="shared" si="51"/>
        <v>0.21101567641450533</v>
      </c>
    </row>
    <row r="1617" spans="1:17" hidden="1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N1617">
        <v>0.98107335035672405</v>
      </c>
      <c r="O1617" s="36">
        <v>89520000000</v>
      </c>
      <c r="P1617" s="4">
        <f t="shared" si="50"/>
        <v>31905000000</v>
      </c>
      <c r="Q1617">
        <f t="shared" si="51"/>
        <v>0.3496553311341743</v>
      </c>
    </row>
    <row r="1618" spans="1:17" hidden="1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N1618">
        <v>0.98481872168413398</v>
      </c>
      <c r="O1618" s="36">
        <v>86732000000</v>
      </c>
      <c r="P1618" s="4">
        <f t="shared" si="50"/>
        <v>35581000000</v>
      </c>
      <c r="Q1618">
        <f t="shared" si="51"/>
        <v>0.40401276272013992</v>
      </c>
    </row>
    <row r="1619" spans="1:17" hidden="1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N1619">
        <v>0.9875978816819807</v>
      </c>
      <c r="O1619" s="36">
        <v>87276000000</v>
      </c>
      <c r="P1619" s="4">
        <f t="shared" si="50"/>
        <v>36844000000</v>
      </c>
      <c r="Q1619">
        <f t="shared" si="51"/>
        <v>0.41691938623093289</v>
      </c>
    </row>
    <row r="1620" spans="1:17" hidden="1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N1620">
        <v>0.98930392189530503</v>
      </c>
      <c r="O1620" s="36">
        <v>89070000000</v>
      </c>
      <c r="P1620" s="4">
        <f t="shared" si="50"/>
        <v>36654000000</v>
      </c>
      <c r="Q1620">
        <f t="shared" si="51"/>
        <v>0.40711739029022692</v>
      </c>
    </row>
    <row r="1621" spans="1:17" hidden="1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N1621">
        <v>0.35836494542076336</v>
      </c>
      <c r="O1621" s="36">
        <v>4629000000</v>
      </c>
      <c r="P1621" s="4">
        <f t="shared" si="50"/>
        <v>947000000</v>
      </c>
      <c r="Q1621">
        <f t="shared" si="51"/>
        <v>7.3314237051947048E-2</v>
      </c>
    </row>
    <row r="1622" spans="1:17" hidden="1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N1622">
        <v>0.35536142031844442</v>
      </c>
      <c r="O1622" s="36">
        <v>5044000000</v>
      </c>
      <c r="P1622" s="4">
        <f t="shared" si="50"/>
        <v>1012000000</v>
      </c>
      <c r="Q1622">
        <f t="shared" si="51"/>
        <v>7.1297731435817954E-2</v>
      </c>
    </row>
    <row r="1623" spans="1:17" hidden="1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N1623">
        <v>0.35193969718630191</v>
      </c>
      <c r="O1623" s="36">
        <v>5416000000</v>
      </c>
      <c r="P1623" s="4">
        <f t="shared" si="50"/>
        <v>944000000</v>
      </c>
      <c r="Q1623">
        <f t="shared" si="51"/>
        <v>6.1342517382545973E-2</v>
      </c>
    </row>
    <row r="1624" spans="1:17" hidden="1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N1624">
        <v>0.34412363266344437</v>
      </c>
      <c r="O1624" s="36">
        <v>5411000000</v>
      </c>
      <c r="P1624" s="4">
        <f t="shared" si="50"/>
        <v>934000000</v>
      </c>
      <c r="Q1624">
        <f t="shared" si="51"/>
        <v>5.9399643856525054E-2</v>
      </c>
    </row>
    <row r="1625" spans="1:17" hidden="1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N1625">
        <v>0.17571527518780972</v>
      </c>
      <c r="O1625" s="36">
        <v>3298000000</v>
      </c>
      <c r="P1625" s="4">
        <f t="shared" si="50"/>
        <v>1445000000</v>
      </c>
      <c r="Q1625">
        <f t="shared" si="51"/>
        <v>7.6988651499813529E-2</v>
      </c>
    </row>
    <row r="1626" spans="1:17" hidden="1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N1626">
        <v>0.17084339774557167</v>
      </c>
      <c r="O1626" s="36">
        <v>3395000000</v>
      </c>
      <c r="P1626" s="4">
        <f t="shared" si="50"/>
        <v>1324000000</v>
      </c>
      <c r="Q1626">
        <f t="shared" si="51"/>
        <v>6.662640901771337E-2</v>
      </c>
    </row>
    <row r="1627" spans="1:17" hidden="1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N1627">
        <v>0.17663108515628745</v>
      </c>
      <c r="O1627" s="36">
        <v>3690000000</v>
      </c>
      <c r="P1627" s="4">
        <f t="shared" si="50"/>
        <v>1486000000</v>
      </c>
      <c r="Q1627">
        <f t="shared" si="51"/>
        <v>7.1131109090038766E-2</v>
      </c>
    </row>
    <row r="1628" spans="1:17" hidden="1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N1628">
        <v>0.17771985712906646</v>
      </c>
      <c r="O1628" s="36">
        <v>3682000000</v>
      </c>
      <c r="P1628" s="4">
        <f t="shared" si="50"/>
        <v>1527000000</v>
      </c>
      <c r="Q1628">
        <f t="shared" si="51"/>
        <v>7.3704025485085436E-2</v>
      </c>
    </row>
    <row r="1629" spans="1:17" hidden="1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N1629">
        <v>0.34835156976328396</v>
      </c>
      <c r="O1629" s="36">
        <v>4871000000</v>
      </c>
      <c r="P1629" s="4">
        <f t="shared" si="50"/>
        <v>2070000000</v>
      </c>
      <c r="Q1629">
        <f t="shared" si="51"/>
        <v>0.14803690195237074</v>
      </c>
    </row>
    <row r="1630" spans="1:17" hidden="1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N1630">
        <v>0.35681623320948841</v>
      </c>
      <c r="O1630" s="36">
        <v>4994000000</v>
      </c>
      <c r="P1630" s="4">
        <f t="shared" si="50"/>
        <v>2221000000</v>
      </c>
      <c r="Q1630">
        <f t="shared" si="51"/>
        <v>0.15868819662760789</v>
      </c>
    </row>
    <row r="1631" spans="1:17" hidden="1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N1631">
        <v>0.36494097677648329</v>
      </c>
      <c r="O1631" s="36">
        <v>4730000000</v>
      </c>
      <c r="P1631" s="4">
        <f t="shared" si="50"/>
        <v>2142000000</v>
      </c>
      <c r="Q1631">
        <f t="shared" si="51"/>
        <v>0.16526502584677108</v>
      </c>
    </row>
    <row r="1632" spans="1:17" hidden="1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N1632">
        <v>0.37644206040120509</v>
      </c>
      <c r="O1632" s="36">
        <v>5123000000</v>
      </c>
      <c r="P1632" s="4">
        <f t="shared" si="50"/>
        <v>2412000000</v>
      </c>
      <c r="Q1632">
        <f t="shared" si="51"/>
        <v>0.17723565287677273</v>
      </c>
    </row>
    <row r="1633" spans="1:17" hidden="1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N1633">
        <v>0.39580550360673261</v>
      </c>
      <c r="O1633" s="36">
        <v>2963000000</v>
      </c>
      <c r="P1633" s="4">
        <f t="shared" si="50"/>
        <v>1612000000</v>
      </c>
      <c r="Q1633">
        <f t="shared" si="51"/>
        <v>0.21533529254608602</v>
      </c>
    </row>
    <row r="1634" spans="1:17" hidden="1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N1634">
        <v>0.39883381924198247</v>
      </c>
      <c r="O1634" s="36">
        <v>2736000000</v>
      </c>
      <c r="P1634" s="4">
        <f t="shared" si="50"/>
        <v>1375000000</v>
      </c>
      <c r="Q1634">
        <f t="shared" si="51"/>
        <v>0.20043731778425655</v>
      </c>
    </row>
    <row r="1635" spans="1:17" hidden="1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N1635">
        <v>0.40971585701191571</v>
      </c>
      <c r="O1635" s="36">
        <v>3129000000</v>
      </c>
      <c r="P1635" s="4">
        <f t="shared" si="50"/>
        <v>1569000000</v>
      </c>
      <c r="Q1635">
        <f t="shared" si="51"/>
        <v>0.2054471651171926</v>
      </c>
    </row>
    <row r="1636" spans="1:17" hidden="1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N1636">
        <v>0.53342391304347825</v>
      </c>
      <c r="O1636" s="36">
        <v>3926000000</v>
      </c>
      <c r="P1636" s="4">
        <f t="shared" si="50"/>
        <v>1324000000</v>
      </c>
      <c r="Q1636">
        <f t="shared" si="51"/>
        <v>0.17989130434782608</v>
      </c>
    </row>
    <row r="1637" spans="1:17" hidden="1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N1637">
        <v>0.24827430219929114</v>
      </c>
      <c r="O1637" s="36">
        <v>116354000000</v>
      </c>
      <c r="P1637" s="4">
        <f t="shared" si="50"/>
        <v>27725000000</v>
      </c>
      <c r="Q1637">
        <f t="shared" si="51"/>
        <v>5.9159161081487076E-2</v>
      </c>
    </row>
    <row r="1638" spans="1:17" hidden="1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N1638">
        <v>0.2482185372899931</v>
      </c>
      <c r="O1638" s="36">
        <v>118225000000</v>
      </c>
      <c r="P1638" s="4">
        <f t="shared" si="50"/>
        <v>26872000000</v>
      </c>
      <c r="Q1638">
        <f t="shared" si="51"/>
        <v>5.6418934523634563E-2</v>
      </c>
    </row>
    <row r="1639" spans="1:17" hidden="1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N1639">
        <v>0.24825440491216944</v>
      </c>
      <c r="O1639" s="36">
        <v>120565000000</v>
      </c>
      <c r="P1639" s="4">
        <f t="shared" si="50"/>
        <v>27147000000</v>
      </c>
      <c r="Q1639">
        <f t="shared" si="51"/>
        <v>5.5898165555100264E-2</v>
      </c>
    </row>
    <row r="1640" spans="1:17" hidden="1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N1640">
        <v>0.25127247837720112</v>
      </c>
      <c r="O1640" s="36">
        <v>121146000000</v>
      </c>
      <c r="P1640" s="4">
        <f t="shared" si="50"/>
        <v>24105000000</v>
      </c>
      <c r="Q1640">
        <f t="shared" si="51"/>
        <v>4.9996888805923713E-2</v>
      </c>
    </row>
    <row r="1641" spans="1:17" hidden="1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N1641">
        <v>0.19540984931936012</v>
      </c>
      <c r="O1641" s="36">
        <v>1933600000</v>
      </c>
      <c r="P1641" s="4">
        <f t="shared" si="50"/>
        <v>910000000</v>
      </c>
      <c r="Q1641">
        <f t="shared" si="51"/>
        <v>9.1964709805863507E-2</v>
      </c>
    </row>
    <row r="1642" spans="1:17" hidden="1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N1642">
        <v>0.19221019703725006</v>
      </c>
      <c r="O1642" s="36">
        <v>2138300000</v>
      </c>
      <c r="P1642" s="4">
        <f t="shared" si="50"/>
        <v>993300000</v>
      </c>
      <c r="Q1642">
        <f t="shared" si="51"/>
        <v>8.9286998417949084E-2</v>
      </c>
    </row>
    <row r="1643" spans="1:17" hidden="1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N1643">
        <v>0.19465417237048221</v>
      </c>
      <c r="O1643" s="36">
        <v>2758600000</v>
      </c>
      <c r="P1643" s="4">
        <f t="shared" si="50"/>
        <v>796700000</v>
      </c>
      <c r="Q1643">
        <f t="shared" si="51"/>
        <v>5.6217276563315884E-2</v>
      </c>
    </row>
    <row r="1644" spans="1:17" hidden="1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N1644">
        <v>0.43613190227369014</v>
      </c>
      <c r="O1644" s="36">
        <v>2470600000</v>
      </c>
      <c r="P1644" s="4">
        <f t="shared" si="50"/>
        <v>1330000000</v>
      </c>
      <c r="Q1644">
        <f t="shared" si="51"/>
        <v>0.23478322270865698</v>
      </c>
    </row>
    <row r="1645" spans="1:17" hidden="1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N1645">
        <v>0.41627571273908337</v>
      </c>
      <c r="O1645" s="36">
        <v>2307000000</v>
      </c>
      <c r="P1645" s="4">
        <f t="shared" si="50"/>
        <v>1107400000</v>
      </c>
      <c r="Q1645">
        <f t="shared" si="51"/>
        <v>0.19981955972573079</v>
      </c>
    </row>
    <row r="1646" spans="1:17" hidden="1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N1646">
        <v>0.4119346554430019</v>
      </c>
      <c r="O1646" s="36">
        <v>2309800000</v>
      </c>
      <c r="P1646" s="4">
        <f t="shared" si="50"/>
        <v>1140500000</v>
      </c>
      <c r="Q1646">
        <f t="shared" si="51"/>
        <v>0.20339920102725068</v>
      </c>
    </row>
    <row r="1647" spans="1:17" hidden="1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N1647">
        <v>0.41656181045644369</v>
      </c>
      <c r="O1647" s="36">
        <v>2284300000</v>
      </c>
      <c r="P1647" s="4">
        <f t="shared" si="50"/>
        <v>1109400000</v>
      </c>
      <c r="Q1647">
        <f t="shared" si="51"/>
        <v>0.20230866021117128</v>
      </c>
    </row>
    <row r="1648" spans="1:17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N1648">
        <v>0.16630489230255463</v>
      </c>
      <c r="O1648" s="36">
        <v>996000000</v>
      </c>
      <c r="P1648" s="4">
        <f t="shared" si="50"/>
        <v>644000000</v>
      </c>
      <c r="Q1648">
        <f t="shared" si="51"/>
        <v>0.10753047253297712</v>
      </c>
    </row>
    <row r="1649" spans="1:17" hidden="1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N1649">
        <v>0.21202095395643783</v>
      </c>
      <c r="O1649" s="36">
        <v>1538000000</v>
      </c>
      <c r="P1649" s="4">
        <f t="shared" si="50"/>
        <v>1011000000</v>
      </c>
      <c r="Q1649">
        <f t="shared" si="51"/>
        <v>0.13937138130686519</v>
      </c>
    </row>
    <row r="1650" spans="1:17" hidden="1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N1650">
        <v>0.22153181142779954</v>
      </c>
      <c r="O1650" s="36">
        <v>1640000000</v>
      </c>
      <c r="P1650" s="4">
        <f t="shared" si="50"/>
        <v>1364000000</v>
      </c>
      <c r="Q1650">
        <f t="shared" si="51"/>
        <v>0.18424962852897475</v>
      </c>
    </row>
    <row r="1651" spans="1:17" hidden="1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N1651">
        <v>0.19598983338040099</v>
      </c>
      <c r="O1651" s="36">
        <v>1388000000</v>
      </c>
      <c r="P1651" s="4">
        <f t="shared" si="50"/>
        <v>944000000</v>
      </c>
      <c r="Q1651">
        <f t="shared" si="51"/>
        <v>0.13329567918667043</v>
      </c>
    </row>
    <row r="1652" spans="1:17" hidden="1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N1652">
        <v>0.53837670930745474</v>
      </c>
      <c r="O1652" s="36">
        <v>2441000000</v>
      </c>
      <c r="P1652" s="4">
        <f t="shared" si="50"/>
        <v>867000000</v>
      </c>
      <c r="Q1652">
        <f t="shared" si="51"/>
        <v>0.19122187913542127</v>
      </c>
    </row>
    <row r="1653" spans="1:17" hidden="1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N1653">
        <v>0.52206029147534438</v>
      </c>
      <c r="O1653" s="36">
        <v>2615000000</v>
      </c>
      <c r="P1653" s="4">
        <f t="shared" si="50"/>
        <v>928000000</v>
      </c>
      <c r="Q1653">
        <f t="shared" si="51"/>
        <v>0.18526652026352566</v>
      </c>
    </row>
    <row r="1654" spans="1:17" hidden="1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N1654">
        <v>0.52584737739064569</v>
      </c>
      <c r="O1654" s="36">
        <v>2777000000</v>
      </c>
      <c r="P1654" s="4">
        <f t="shared" si="50"/>
        <v>987000000</v>
      </c>
      <c r="Q1654">
        <f t="shared" si="51"/>
        <v>0.1868964211323613</v>
      </c>
    </row>
    <row r="1655" spans="1:17" hidden="1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N1655">
        <v>0.51228323699421963</v>
      </c>
      <c r="O1655" s="36">
        <v>2836000000</v>
      </c>
      <c r="P1655" s="4">
        <f t="shared" si="50"/>
        <v>1028000000</v>
      </c>
      <c r="Q1655">
        <f t="shared" si="51"/>
        <v>0.18569364161849711</v>
      </c>
    </row>
    <row r="1656" spans="1:17" hidden="1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N1656">
        <v>0.36915098197926233</v>
      </c>
      <c r="O1656" s="36">
        <v>1902709000</v>
      </c>
      <c r="P1656" s="4">
        <f t="shared" si="50"/>
        <v>1047833000</v>
      </c>
      <c r="Q1656">
        <f t="shared" si="51"/>
        <v>0.20329360974288571</v>
      </c>
    </row>
    <row r="1657" spans="1:17" hidden="1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N1657">
        <v>0.38109560400616549</v>
      </c>
      <c r="O1657" s="36">
        <v>2142114000</v>
      </c>
      <c r="P1657" s="4">
        <f t="shared" si="50"/>
        <v>1305137000</v>
      </c>
      <c r="Q1657">
        <f t="shared" si="51"/>
        <v>0.23219211177640164</v>
      </c>
    </row>
    <row r="1658" spans="1:17" hidden="1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N1658">
        <v>0.38967281911771823</v>
      </c>
      <c r="O1658" s="36">
        <v>2117350000</v>
      </c>
      <c r="P1658" s="4">
        <f t="shared" si="50"/>
        <v>1300330000</v>
      </c>
      <c r="Q1658">
        <f t="shared" si="51"/>
        <v>0.23931010786282031</v>
      </c>
    </row>
    <row r="1659" spans="1:17" hidden="1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N1659">
        <v>0.37918384801526439</v>
      </c>
      <c r="O1659" s="36">
        <v>1545509000</v>
      </c>
      <c r="P1659" s="4">
        <f t="shared" si="50"/>
        <v>747552000</v>
      </c>
      <c r="Q1659">
        <f t="shared" si="51"/>
        <v>0.18340860127731831</v>
      </c>
    </row>
    <row r="1660" spans="1:17" hidden="1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N1660">
        <v>0.79192370644692101</v>
      </c>
      <c r="O1660" s="36">
        <v>1286035000</v>
      </c>
      <c r="P1660" s="4">
        <f t="shared" si="50"/>
        <v>583817000</v>
      </c>
      <c r="Q1660">
        <f t="shared" si="51"/>
        <v>0.35950695162007418</v>
      </c>
    </row>
    <row r="1661" spans="1:17" hidden="1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N1661">
        <v>0.79670288696334579</v>
      </c>
      <c r="O1661" s="36">
        <v>1591853000</v>
      </c>
      <c r="P1661" s="4">
        <f t="shared" si="50"/>
        <v>903836000</v>
      </c>
      <c r="Q1661">
        <f t="shared" si="51"/>
        <v>0.45235882367366997</v>
      </c>
    </row>
    <row r="1662" spans="1:17" hidden="1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N1662">
        <v>0.76370073790021853</v>
      </c>
      <c r="O1662" s="36">
        <v>1851345000</v>
      </c>
      <c r="P1662" s="4">
        <f t="shared" si="50"/>
        <v>820254000</v>
      </c>
      <c r="Q1662">
        <f t="shared" si="51"/>
        <v>0.33836404617486521</v>
      </c>
    </row>
    <row r="1663" spans="1:17" hidden="1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N1663">
        <v>0.6421126255404892</v>
      </c>
      <c r="O1663" s="36">
        <v>932745000</v>
      </c>
      <c r="P1663" s="4">
        <f t="shared" si="50"/>
        <v>-26045000</v>
      </c>
      <c r="Q1663">
        <f t="shared" si="51"/>
        <v>-1.7929684246178797E-2</v>
      </c>
    </row>
    <row r="1664" spans="1:17" hidden="1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N1664">
        <v>0.3374912854900608</v>
      </c>
      <c r="O1664" s="36">
        <v>3418187000</v>
      </c>
      <c r="P1664" s="4">
        <f t="shared" si="50"/>
        <v>1822683000</v>
      </c>
      <c r="Q1664">
        <f t="shared" si="51"/>
        <v>0.17996078877805119</v>
      </c>
    </row>
    <row r="1665" spans="1:17" hidden="1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N1665">
        <v>0.32127064215392465</v>
      </c>
      <c r="O1665" s="36">
        <v>3506644000</v>
      </c>
      <c r="P1665" s="4">
        <f t="shared" si="50"/>
        <v>1847555000</v>
      </c>
      <c r="Q1665">
        <f t="shared" si="51"/>
        <v>0.16926873137526774</v>
      </c>
    </row>
    <row r="1666" spans="1:17" hidden="1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N1666">
        <v>0.31959095115707636</v>
      </c>
      <c r="O1666" s="36">
        <v>3734783000</v>
      </c>
      <c r="P1666" s="4">
        <f t="shared" si="50"/>
        <v>1948130000</v>
      </c>
      <c r="Q1666">
        <f t="shared" si="51"/>
        <v>0.16670438943243424</v>
      </c>
    </row>
    <row r="1667" spans="1:17" hidden="1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N1667">
        <v>0.36199900838914389</v>
      </c>
      <c r="O1667" s="36">
        <v>3990853000</v>
      </c>
      <c r="P1667" s="4">
        <f t="shared" ref="P1667:P1711" si="52">O1667-SUM(G1667:I1667)</f>
        <v>2000512000</v>
      </c>
      <c r="Q1667">
        <f t="shared" ref="Q1667:Q1711" si="53">P1667/E1667</f>
        <v>0.1814607955418511</v>
      </c>
    </row>
    <row r="1668" spans="1:17" hidden="1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N1668">
        <v>0.28582888909444548</v>
      </c>
      <c r="O1668" s="36">
        <v>2067228000</v>
      </c>
      <c r="P1668" s="4">
        <f t="shared" si="52"/>
        <v>893273000</v>
      </c>
      <c r="Q1668">
        <f t="shared" si="53"/>
        <v>0.12350995112685324</v>
      </c>
    </row>
    <row r="1669" spans="1:17" hidden="1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N1669">
        <v>0.32285763841832782</v>
      </c>
      <c r="O1669" s="36">
        <v>2434745000</v>
      </c>
      <c r="P1669" s="4">
        <f t="shared" si="52"/>
        <v>1221567000</v>
      </c>
      <c r="Q1669">
        <f t="shared" si="53"/>
        <v>0.16198502791452965</v>
      </c>
    </row>
    <row r="1670" spans="1:17" hidden="1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N1670">
        <v>0.35787601440535499</v>
      </c>
      <c r="O1670" s="36">
        <v>2362793000</v>
      </c>
      <c r="P1670" s="4">
        <f t="shared" si="52"/>
        <v>1021478000</v>
      </c>
      <c r="Q1670">
        <f t="shared" si="53"/>
        <v>0.15471625125127475</v>
      </c>
    </row>
    <row r="1671" spans="1:17" hidden="1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N1671">
        <v>0.33401071186944664</v>
      </c>
      <c r="O1671" s="36">
        <v>3109281000</v>
      </c>
      <c r="P1671" s="4">
        <f t="shared" si="52"/>
        <v>1142342000</v>
      </c>
      <c r="Q1671">
        <f t="shared" si="53"/>
        <v>0.12271469340286946</v>
      </c>
    </row>
    <row r="1672" spans="1:17" hidden="1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N1672">
        <v>0.66006256421039433</v>
      </c>
      <c r="O1672" s="36">
        <v>1431446000</v>
      </c>
      <c r="P1672" s="4">
        <f t="shared" si="52"/>
        <v>580732000</v>
      </c>
      <c r="Q1672">
        <f t="shared" si="53"/>
        <v>0.26778478059181465</v>
      </c>
    </row>
    <row r="1673" spans="1:17" hidden="1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N1673">
        <v>0.68804057533773955</v>
      </c>
      <c r="O1673" s="36">
        <v>1639278000</v>
      </c>
      <c r="P1673" s="4">
        <f t="shared" si="52"/>
        <v>758337000</v>
      </c>
      <c r="Q1673">
        <f t="shared" si="53"/>
        <v>0.3182905070280303</v>
      </c>
    </row>
    <row r="1674" spans="1:17" hidden="1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N1674">
        <v>0.70184247630969687</v>
      </c>
      <c r="O1674" s="36">
        <v>1668521000</v>
      </c>
      <c r="P1674" s="4">
        <f t="shared" si="52"/>
        <v>779569000</v>
      </c>
      <c r="Q1674">
        <f t="shared" si="53"/>
        <v>0.32791594317019329</v>
      </c>
    </row>
    <row r="1675" spans="1:17" hidden="1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N1675">
        <v>0.69650265755024776</v>
      </c>
      <c r="O1675" s="36">
        <v>1541974000</v>
      </c>
      <c r="P1675" s="4">
        <f t="shared" si="52"/>
        <v>669881000</v>
      </c>
      <c r="Q1675">
        <f t="shared" si="53"/>
        <v>0.30258220744475428</v>
      </c>
    </row>
    <row r="1676" spans="1:17" hidden="1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N1676">
        <v>0.33100779829416471</v>
      </c>
      <c r="O1676" s="36">
        <v>149453000000</v>
      </c>
      <c r="P1676" s="4">
        <f t="shared" si="52"/>
        <v>51721000000</v>
      </c>
      <c r="Q1676">
        <f t="shared" si="53"/>
        <v>0.11455142643889712</v>
      </c>
    </row>
    <row r="1677" spans="1:17" hidden="1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N1677">
        <v>0.32353458354323295</v>
      </c>
      <c r="O1677" s="36">
        <v>136155000000</v>
      </c>
      <c r="P1677" s="4">
        <f t="shared" si="52"/>
        <v>42277000000</v>
      </c>
      <c r="Q1677">
        <f t="shared" si="53"/>
        <v>0.10045956144436312</v>
      </c>
    </row>
    <row r="1678" spans="1:17" hidden="1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N1678">
        <v>0.3229443929917154</v>
      </c>
      <c r="O1678" s="36">
        <v>127274000000</v>
      </c>
      <c r="P1678" s="4">
        <f t="shared" si="52"/>
        <v>35751000000</v>
      </c>
      <c r="Q1678">
        <f t="shared" si="53"/>
        <v>9.0714403521904061E-2</v>
      </c>
    </row>
    <row r="1679" spans="1:17" hidden="1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N1679">
        <v>0.36185873720557404</v>
      </c>
      <c r="O1679" s="36">
        <v>93898000000</v>
      </c>
      <c r="P1679" s="4">
        <f t="shared" si="52"/>
        <v>14406000000</v>
      </c>
      <c r="Q1679">
        <f t="shared" si="53"/>
        <v>5.551701812800592E-2</v>
      </c>
    </row>
    <row r="1680" spans="1:17" hidden="1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N1680">
        <v>0.53147506734839745</v>
      </c>
      <c r="O1680" s="36">
        <v>1556387000</v>
      </c>
      <c r="P1680" s="4">
        <f t="shared" si="52"/>
        <v>407656000</v>
      </c>
      <c r="Q1680">
        <f t="shared" si="53"/>
        <v>0.13920637993955121</v>
      </c>
    </row>
    <row r="1681" spans="1:17" hidden="1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N1681">
        <v>0.53456689711264738</v>
      </c>
      <c r="O1681" s="36">
        <v>1577400000</v>
      </c>
      <c r="P1681" s="4">
        <f t="shared" si="52"/>
        <v>432600000</v>
      </c>
      <c r="Q1681">
        <f t="shared" si="53"/>
        <v>0.14660431069540464</v>
      </c>
    </row>
    <row r="1682" spans="1:17" hidden="1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N1682">
        <v>0.54738931088756582</v>
      </c>
      <c r="O1682" s="36">
        <v>1599800000</v>
      </c>
      <c r="P1682" s="4">
        <f t="shared" si="52"/>
        <v>456700000</v>
      </c>
      <c r="Q1682">
        <f t="shared" si="53"/>
        <v>0.15626496954766303</v>
      </c>
    </row>
    <row r="1683" spans="1:17" hidden="1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N1683">
        <v>0.56732602924129671</v>
      </c>
      <c r="O1683" s="36">
        <v>1517200000</v>
      </c>
      <c r="P1683" s="4">
        <f t="shared" si="52"/>
        <v>439900000</v>
      </c>
      <c r="Q1683">
        <f t="shared" si="53"/>
        <v>0.16449164267284896</v>
      </c>
    </row>
    <row r="1684" spans="1:17" hidden="1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N1684">
        <v>0.33235394936584883</v>
      </c>
      <c r="O1684" s="36">
        <v>6787000000</v>
      </c>
      <c r="P1684" s="4">
        <f t="shared" si="52"/>
        <v>1433000000</v>
      </c>
      <c r="Q1684">
        <f t="shared" si="53"/>
        <v>7.0172861270261011E-2</v>
      </c>
    </row>
    <row r="1685" spans="1:17" hidden="1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N1685">
        <v>0.32415275417374789</v>
      </c>
      <c r="O1685" s="36">
        <v>6485000000</v>
      </c>
      <c r="P1685" s="4">
        <f t="shared" si="52"/>
        <v>1358000000</v>
      </c>
      <c r="Q1685">
        <f t="shared" si="53"/>
        <v>6.7879636109167252E-2</v>
      </c>
    </row>
    <row r="1686" spans="1:17" hidden="1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N1686">
        <v>0.31965199590583415</v>
      </c>
      <c r="O1686" s="36">
        <v>6246000000</v>
      </c>
      <c r="P1686" s="4">
        <f t="shared" si="52"/>
        <v>1334000000</v>
      </c>
      <c r="Q1686">
        <f t="shared" si="53"/>
        <v>6.8270214943705221E-2</v>
      </c>
    </row>
    <row r="1687" spans="1:17" hidden="1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N1687">
        <v>0.29165973954003876</v>
      </c>
      <c r="O1687" s="36">
        <v>5263000000</v>
      </c>
      <c r="P1687" s="4">
        <f t="shared" si="52"/>
        <v>598000000</v>
      </c>
      <c r="Q1687">
        <f t="shared" si="53"/>
        <v>3.3139373787752842E-2</v>
      </c>
    </row>
    <row r="1688" spans="1:17" hidden="1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N1688">
        <v>0.39620152993933</v>
      </c>
      <c r="O1688" s="36">
        <v>1502000000</v>
      </c>
      <c r="P1688" s="4">
        <f t="shared" si="52"/>
        <v>460000000</v>
      </c>
      <c r="Q1688">
        <f t="shared" si="53"/>
        <v>0.12134001582695858</v>
      </c>
    </row>
    <row r="1689" spans="1:17" hidden="1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N1689">
        <v>0.39066979410998171</v>
      </c>
      <c r="O1689" s="36">
        <v>1499000000</v>
      </c>
      <c r="P1689" s="4">
        <f t="shared" si="52"/>
        <v>405000000</v>
      </c>
      <c r="Q1689">
        <f t="shared" si="53"/>
        <v>0.1055512118842846</v>
      </c>
    </row>
    <row r="1690" spans="1:17" hidden="1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N1690">
        <v>0.38636363636363635</v>
      </c>
      <c r="O1690" s="36">
        <v>1513000000</v>
      </c>
      <c r="P1690" s="4">
        <f t="shared" si="52"/>
        <v>489000000</v>
      </c>
      <c r="Q1690">
        <f t="shared" si="53"/>
        <v>0.12487231869254341</v>
      </c>
    </row>
    <row r="1691" spans="1:17" hidden="1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N1691">
        <v>0.38434163701067614</v>
      </c>
      <c r="O1691" s="36">
        <v>1404000000</v>
      </c>
      <c r="P1691" s="4">
        <f t="shared" si="52"/>
        <v>455000000</v>
      </c>
      <c r="Q1691">
        <f t="shared" si="53"/>
        <v>0.12455516014234876</v>
      </c>
    </row>
    <row r="1692" spans="1:17" hidden="1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N1692">
        <v>0.67501362661198105</v>
      </c>
      <c r="O1692" s="36">
        <v>3366000000</v>
      </c>
      <c r="P1692" s="4">
        <f t="shared" si="52"/>
        <v>802538000</v>
      </c>
      <c r="Q1692">
        <f t="shared" si="53"/>
        <v>0.16094001362861737</v>
      </c>
    </row>
    <row r="1693" spans="1:17" hidden="1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N1693">
        <v>0.71169434960409195</v>
      </c>
      <c r="O1693" s="36">
        <v>3331000000</v>
      </c>
      <c r="P1693" s="4">
        <f t="shared" si="52"/>
        <v>577297000</v>
      </c>
      <c r="Q1693">
        <f t="shared" si="53"/>
        <v>0.12334404471431806</v>
      </c>
    </row>
    <row r="1694" spans="1:17" hidden="1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N1694">
        <v>0.69958097785403761</v>
      </c>
      <c r="O1694" s="36">
        <v>3230758000</v>
      </c>
      <c r="P1694" s="4">
        <f t="shared" si="52"/>
        <v>236912000</v>
      </c>
      <c r="Q1694">
        <f t="shared" si="53"/>
        <v>5.1300384809185876E-2</v>
      </c>
    </row>
    <row r="1695" spans="1:17" hidden="1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N1695">
        <v>0.58179908986995754</v>
      </c>
      <c r="O1695" s="36">
        <v>2890553000</v>
      </c>
      <c r="P1695" s="4">
        <f t="shared" si="52"/>
        <v>-134934000</v>
      </c>
      <c r="Q1695">
        <f t="shared" si="53"/>
        <v>-2.7158982517363581E-2</v>
      </c>
    </row>
    <row r="1696" spans="1:17" hidden="1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N1696">
        <v>0.2773417442969266</v>
      </c>
      <c r="O1696" s="36">
        <v>3781000000</v>
      </c>
      <c r="P1696" s="4">
        <f t="shared" si="52"/>
        <v>2331000000</v>
      </c>
      <c r="Q1696">
        <f t="shared" si="53"/>
        <v>0.17098217560331549</v>
      </c>
    </row>
    <row r="1697" spans="1:17" hidden="1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N1697">
        <v>0.27384591867930297</v>
      </c>
      <c r="O1697" s="36">
        <v>3583000000</v>
      </c>
      <c r="P1697" s="4">
        <f t="shared" si="52"/>
        <v>2129000000</v>
      </c>
      <c r="Q1697">
        <f t="shared" si="53"/>
        <v>0.16271782329562826</v>
      </c>
    </row>
    <row r="1698" spans="1:17" hidden="1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N1698">
        <v>0.27087883123729195</v>
      </c>
      <c r="O1698" s="36">
        <v>3597000000</v>
      </c>
      <c r="P1698" s="4">
        <f t="shared" si="52"/>
        <v>2092000000</v>
      </c>
      <c r="Q1698">
        <f t="shared" si="53"/>
        <v>0.15754198358310115</v>
      </c>
    </row>
    <row r="1699" spans="1:17" hidden="1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N1699">
        <v>0.28584509729111029</v>
      </c>
      <c r="O1699" s="36">
        <v>3746000000</v>
      </c>
      <c r="P1699" s="4">
        <f t="shared" si="52"/>
        <v>2000000000</v>
      </c>
      <c r="Q1699">
        <f t="shared" si="53"/>
        <v>0.15261350629530712</v>
      </c>
    </row>
    <row r="1700" spans="1:17" hidden="1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N1700">
        <v>0.74837310195227769</v>
      </c>
      <c r="O1700" s="36">
        <v>3346500000</v>
      </c>
      <c r="P1700" s="4">
        <f t="shared" si="52"/>
        <v>1298800000</v>
      </c>
      <c r="Q1700">
        <f t="shared" si="53"/>
        <v>0.29044882259543353</v>
      </c>
    </row>
    <row r="1701" spans="1:17" hidden="1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N1701">
        <v>0.72602413808020072</v>
      </c>
      <c r="O1701" s="36">
        <v>3356700000</v>
      </c>
      <c r="P1701" s="4">
        <f t="shared" si="52"/>
        <v>1278900000</v>
      </c>
      <c r="Q1701">
        <f t="shared" si="53"/>
        <v>0.27661461262274517</v>
      </c>
    </row>
    <row r="1702" spans="1:17" hidden="1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N1702">
        <v>0.73406372370701645</v>
      </c>
      <c r="O1702" s="36">
        <v>3430500000</v>
      </c>
      <c r="P1702" s="4">
        <f t="shared" si="52"/>
        <v>1378400000</v>
      </c>
      <c r="Q1702">
        <f t="shared" si="53"/>
        <v>0.29495217512250443</v>
      </c>
    </row>
    <row r="1703" spans="1:17" hidden="1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N1703">
        <v>0.69978992297175635</v>
      </c>
      <c r="O1703" s="36">
        <v>4197200000</v>
      </c>
      <c r="P1703" s="4">
        <f t="shared" si="52"/>
        <v>1299100000</v>
      </c>
      <c r="Q1703">
        <f t="shared" si="53"/>
        <v>0.21659608523125146</v>
      </c>
    </row>
    <row r="1704" spans="1:17" hidden="1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N1704">
        <v>0.96740166729575305</v>
      </c>
      <c r="O1704" s="36">
        <v>2378446000</v>
      </c>
      <c r="P1704" s="4">
        <f t="shared" si="52"/>
        <v>768202000</v>
      </c>
      <c r="Q1704">
        <f t="shared" si="53"/>
        <v>0.31245607241868517</v>
      </c>
    </row>
    <row r="1705" spans="1:17" hidden="1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N1705">
        <v>0.97414749439620296</v>
      </c>
      <c r="O1705" s="36">
        <v>2219899000</v>
      </c>
      <c r="P1705" s="4">
        <f t="shared" si="52"/>
        <v>592596000</v>
      </c>
      <c r="Q1705">
        <f t="shared" si="53"/>
        <v>0.26004602398091636</v>
      </c>
    </row>
    <row r="1706" spans="1:17" hidden="1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N1706">
        <v>0.97893997834547397</v>
      </c>
      <c r="O1706" s="36">
        <v>2311895000</v>
      </c>
      <c r="P1706" s="4">
        <f t="shared" si="52"/>
        <v>744685000</v>
      </c>
      <c r="Q1706">
        <f t="shared" si="53"/>
        <v>0.31532656879927473</v>
      </c>
    </row>
    <row r="1707" spans="1:17" hidden="1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N1707">
        <v>0.97767836745919978</v>
      </c>
      <c r="O1707" s="36">
        <v>2161247000</v>
      </c>
      <c r="P1707" s="4">
        <f t="shared" si="52"/>
        <v>520726000</v>
      </c>
      <c r="Q1707">
        <f t="shared" si="53"/>
        <v>0.23555963088603907</v>
      </c>
    </row>
    <row r="1708" spans="1:17" hidden="1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N1708">
        <v>0.63407147555360666</v>
      </c>
      <c r="O1708" s="36">
        <v>2892000000</v>
      </c>
      <c r="P1708" s="4">
        <f t="shared" si="52"/>
        <v>820000000</v>
      </c>
      <c r="Q1708">
        <f t="shared" si="53"/>
        <v>0.17978513483885114</v>
      </c>
    </row>
    <row r="1709" spans="1:17" hidden="1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N1709">
        <v>0.64117032392894457</v>
      </c>
      <c r="O1709" s="36">
        <v>3068000000</v>
      </c>
      <c r="P1709" s="4">
        <f t="shared" si="52"/>
        <v>969000000</v>
      </c>
      <c r="Q1709">
        <f t="shared" si="53"/>
        <v>0.2025078369905956</v>
      </c>
    </row>
    <row r="1710" spans="1:17" hidden="1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N1710">
        <v>0.63525708289611749</v>
      </c>
      <c r="O1710" s="36">
        <v>3027000000</v>
      </c>
      <c r="P1710" s="4">
        <f t="shared" si="52"/>
        <v>1070000000</v>
      </c>
      <c r="Q1710">
        <f t="shared" si="53"/>
        <v>0.22455403987408185</v>
      </c>
    </row>
    <row r="1711" spans="1:17" hidden="1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N1711">
        <v>0.6591653027823241</v>
      </c>
      <c r="O1711" s="36">
        <v>3222000000</v>
      </c>
      <c r="P1711" s="4">
        <f t="shared" si="52"/>
        <v>1397000000</v>
      </c>
      <c r="Q1711">
        <f t="shared" si="53"/>
        <v>0.28580196399345337</v>
      </c>
    </row>
  </sheetData>
  <autoFilter ref="A1:Q1711" xr:uid="{E6A932DD-1F0F-42D8-9384-BAD015D45D97}">
    <filterColumn colId="2">
      <filters>
        <filter val="Year 1"/>
      </filters>
    </filterColumn>
    <filterColumn colId="9">
      <filters>
        <filter val="Real Esta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E496-50F0-48B9-B7DE-2DA8B79614F1}">
  <dimension ref="A1:J87"/>
  <sheetViews>
    <sheetView tabSelected="1" topLeftCell="G1" zoomScale="70" zoomScaleNormal="70" workbookViewId="0">
      <selection activeCell="O30" sqref="O30"/>
    </sheetView>
  </sheetViews>
  <sheetFormatPr defaultRowHeight="14.5" x14ac:dyDescent="0.35"/>
  <cols>
    <col min="1" max="1" width="21.08984375" customWidth="1"/>
    <col min="2" max="2" width="18.453125" customWidth="1"/>
    <col min="3" max="3" width="21.90625" customWidth="1"/>
    <col min="4" max="4" width="20.54296875" customWidth="1"/>
    <col min="5" max="5" width="19.1796875" customWidth="1"/>
    <col min="6" max="6" width="19.26953125" customWidth="1"/>
    <col min="7" max="7" width="16.81640625" customWidth="1"/>
    <col min="8" max="8" width="17.6328125" customWidth="1"/>
    <col min="9" max="9" width="17" customWidth="1"/>
    <col min="10" max="10" width="17.36328125" customWidth="1"/>
    <col min="20" max="20" width="26.1796875" customWidth="1"/>
    <col min="21" max="21" width="19.6328125" customWidth="1"/>
  </cols>
  <sheetData>
    <row r="1" spans="1:10" x14ac:dyDescent="0.35">
      <c r="A1" s="26" t="s">
        <v>591</v>
      </c>
      <c r="B1" s="26"/>
    </row>
    <row r="2" spans="1:10" x14ac:dyDescent="0.35">
      <c r="A2" s="26" t="s">
        <v>592</v>
      </c>
      <c r="B2" s="26"/>
    </row>
    <row r="5" spans="1:10" x14ac:dyDescent="0.35">
      <c r="A5" t="s">
        <v>11</v>
      </c>
      <c r="B5" t="s">
        <v>15</v>
      </c>
      <c r="C5" t="s">
        <v>16</v>
      </c>
      <c r="D5" t="s">
        <v>17</v>
      </c>
      <c r="F5" s="84" t="s">
        <v>593</v>
      </c>
      <c r="G5" s="84"/>
      <c r="H5" s="84"/>
      <c r="I5" s="84"/>
      <c r="J5" s="84"/>
    </row>
    <row r="6" spans="1:10" x14ac:dyDescent="0.35">
      <c r="A6" s="2">
        <v>958511000</v>
      </c>
      <c r="B6" s="2">
        <v>974053000</v>
      </c>
      <c r="C6" s="2">
        <v>984363000</v>
      </c>
      <c r="D6" s="2">
        <v>981310000</v>
      </c>
      <c r="F6" s="17"/>
      <c r="G6" s="19" t="s">
        <v>11</v>
      </c>
      <c r="H6" s="19" t="s">
        <v>615</v>
      </c>
      <c r="I6" s="19" t="s">
        <v>16</v>
      </c>
      <c r="J6" s="20" t="s">
        <v>17</v>
      </c>
    </row>
    <row r="7" spans="1:10" x14ac:dyDescent="0.35">
      <c r="A7" s="2">
        <v>2875960000</v>
      </c>
      <c r="B7" s="2">
        <v>3361407000</v>
      </c>
      <c r="C7" s="2">
        <v>4100048000</v>
      </c>
      <c r="D7" s="2">
        <v>4771516000</v>
      </c>
      <c r="F7" s="71" t="s">
        <v>594</v>
      </c>
      <c r="G7" s="72">
        <f>SUM(Table1[Year 1])</f>
        <v>55010248000</v>
      </c>
      <c r="H7" s="72">
        <f>SUM(Table1[Year 2])</f>
        <v>61768962000</v>
      </c>
      <c r="I7" s="72">
        <f>SUM(C6:C31)</f>
        <v>69673022000</v>
      </c>
      <c r="J7" s="73">
        <f>SUM(D6:D31)</f>
        <v>74766197000</v>
      </c>
    </row>
    <row r="8" spans="1:10" x14ac:dyDescent="0.35">
      <c r="A8" s="2">
        <v>1847186000</v>
      </c>
      <c r="B8" s="2">
        <v>2135539000</v>
      </c>
      <c r="C8" s="2">
        <v>2396998000</v>
      </c>
      <c r="D8" s="2">
        <v>2490821000</v>
      </c>
      <c r="F8" s="14" t="s">
        <v>595</v>
      </c>
      <c r="G8" s="67">
        <f>MIN(Table1[Year 1])</f>
        <v>409396000</v>
      </c>
      <c r="H8" s="67">
        <f>MIN(Table1[Year 2])</f>
        <v>520613000</v>
      </c>
      <c r="I8" s="68">
        <f>MIN(C6:C31)</f>
        <v>647155000</v>
      </c>
      <c r="J8" s="7">
        <f>MIN(D6:D31)</f>
        <v>782270000</v>
      </c>
    </row>
    <row r="9" spans="1:10" x14ac:dyDescent="0.35">
      <c r="A9" s="2">
        <v>6514099000</v>
      </c>
      <c r="B9" s="2">
        <v>7184794000</v>
      </c>
      <c r="C9" s="2">
        <v>9049918000</v>
      </c>
      <c r="D9" s="2">
        <v>10855810000</v>
      </c>
      <c r="F9" s="14" t="s">
        <v>603</v>
      </c>
      <c r="G9" s="67">
        <f>_xlfn.QUARTILE.EXC(Table1[Year 1],1)</f>
        <v>774182750</v>
      </c>
      <c r="H9" s="67">
        <f>_xlfn.QUARTILE.EXC(Table1[Year 2],1)</f>
        <v>841197500</v>
      </c>
      <c r="I9" s="8">
        <f>_xlfn.QUARTILE.EXC(C6:C31,1)</f>
        <v>990339750</v>
      </c>
      <c r="J9" s="9">
        <f>_xlfn.QUARTILE.EXC(D6:D31,1)</f>
        <v>1135771500</v>
      </c>
    </row>
    <row r="10" spans="1:10" x14ac:dyDescent="0.35">
      <c r="A10" s="2">
        <v>2432680000</v>
      </c>
      <c r="B10" s="2">
        <v>2865751000</v>
      </c>
      <c r="C10" s="2">
        <v>3538756000</v>
      </c>
      <c r="D10" s="2">
        <v>3663851000</v>
      </c>
      <c r="F10" s="74" t="s">
        <v>596</v>
      </c>
      <c r="G10" s="75">
        <f>AVERAGE(Table1[Year 1])</f>
        <v>2115778769.2307692</v>
      </c>
      <c r="H10" s="75">
        <f>AVERAGE(Table1[Year 2])</f>
        <v>2375729307.6923075</v>
      </c>
      <c r="I10" s="76">
        <f>AVERAGE(C6:C31)</f>
        <v>2679731615.3846154</v>
      </c>
      <c r="J10" s="77">
        <f>AVERAGE(D6:D31)</f>
        <v>2875622961.5384617</v>
      </c>
    </row>
    <row r="11" spans="1:10" x14ac:dyDescent="0.35">
      <c r="A11" s="2">
        <v>1279067000</v>
      </c>
      <c r="B11" s="2">
        <v>1482259000</v>
      </c>
      <c r="C11" s="2">
        <v>1616438000</v>
      </c>
      <c r="D11" s="2">
        <v>1763336000</v>
      </c>
      <c r="F11" s="14" t="s">
        <v>604</v>
      </c>
      <c r="G11" s="67">
        <f>_xlfn.QUARTILE.EXC(Table1[Year 1],3)</f>
        <v>2604936250</v>
      </c>
      <c r="H11" s="67">
        <f>_xlfn.QUARTILE.EXC(Table1[Year 2],3)</f>
        <v>2905469000</v>
      </c>
      <c r="I11" s="8">
        <f>_xlfn.QUARTILE.EXC(C6:C31,3)</f>
        <v>3364098250</v>
      </c>
      <c r="J11" s="9">
        <f>_xlfn.QUARTILE.EXC(D6:D31,3)</f>
        <v>3691809500</v>
      </c>
    </row>
    <row r="12" spans="1:10" x14ac:dyDescent="0.35">
      <c r="A12" s="2">
        <v>1887376000</v>
      </c>
      <c r="B12" s="2">
        <v>2152766000</v>
      </c>
      <c r="C12" s="2">
        <v>2443776000</v>
      </c>
      <c r="D12" s="2">
        <v>2725867000</v>
      </c>
      <c r="F12" s="14" t="s">
        <v>597</v>
      </c>
      <c r="G12" s="67">
        <f>MAX(Table1[Year 1])</f>
        <v>6514099000</v>
      </c>
      <c r="H12" s="67">
        <f>MAX(Table1[Year 2])</f>
        <v>7254000000</v>
      </c>
      <c r="I12" s="68">
        <f>MAX(C6:C31)</f>
        <v>9049918000</v>
      </c>
      <c r="J12" s="7">
        <f>MAX(D6:D31)</f>
        <v>10855810000</v>
      </c>
    </row>
    <row r="13" spans="1:10" x14ac:dyDescent="0.35">
      <c r="A13" s="2">
        <v>1747502000</v>
      </c>
      <c r="B13" s="2">
        <v>2387702000</v>
      </c>
      <c r="C13" s="2">
        <v>2614748000</v>
      </c>
      <c r="D13" s="2">
        <v>2744965000</v>
      </c>
      <c r="F13" s="14" t="s">
        <v>598</v>
      </c>
      <c r="G13" s="67">
        <f>MEDIAN(Table1[Year 1])</f>
        <v>1806582500</v>
      </c>
      <c r="H13" s="67">
        <f>MEDIAN(Table1[Year 2])</f>
        <v>2144152500</v>
      </c>
      <c r="I13" s="68">
        <f>MEDIAN(C6:C31)</f>
        <v>2420387000</v>
      </c>
      <c r="J13" s="7">
        <f>MEDIAN(D6:D31)</f>
        <v>2447363500</v>
      </c>
    </row>
    <row r="14" spans="1:10" x14ac:dyDescent="0.35">
      <c r="A14" s="2">
        <v>535153000</v>
      </c>
      <c r="B14" s="2">
        <v>610590000</v>
      </c>
      <c r="C14" s="2">
        <v>970938000</v>
      </c>
      <c r="D14" s="2">
        <v>1194407000</v>
      </c>
      <c r="F14" s="14" t="s">
        <v>599</v>
      </c>
      <c r="G14" s="67">
        <f>G11-G9</f>
        <v>1830753500</v>
      </c>
      <c r="H14" s="67">
        <f>H11-H9</f>
        <v>2064271500</v>
      </c>
      <c r="I14" s="8">
        <f>I11-I9</f>
        <v>2373758500</v>
      </c>
      <c r="J14" s="9">
        <f>J11-J9</f>
        <v>2556038000</v>
      </c>
    </row>
    <row r="15" spans="1:10" x14ac:dyDescent="0.35">
      <c r="A15" s="2">
        <v>409396000</v>
      </c>
      <c r="B15" s="2">
        <v>520613000</v>
      </c>
      <c r="C15" s="2">
        <v>647155000</v>
      </c>
      <c r="D15" s="2">
        <v>782270000</v>
      </c>
      <c r="F15" s="14" t="s">
        <v>600</v>
      </c>
      <c r="G15" s="67">
        <f>G12-G8</f>
        <v>6104703000</v>
      </c>
      <c r="H15" s="67">
        <f>H12-H8</f>
        <v>6733387000</v>
      </c>
      <c r="I15" s="68">
        <f>I12-I8</f>
        <v>8402763000</v>
      </c>
      <c r="J15" s="7">
        <f>J12-J8</f>
        <v>10073540000</v>
      </c>
    </row>
    <row r="16" spans="1:10" x14ac:dyDescent="0.35">
      <c r="A16" s="2">
        <v>637413000</v>
      </c>
      <c r="B16" s="2">
        <v>686090000</v>
      </c>
      <c r="C16" s="2">
        <v>744012000</v>
      </c>
      <c r="D16" s="2">
        <v>801591000</v>
      </c>
      <c r="F16" s="14" t="s">
        <v>601</v>
      </c>
      <c r="G16" s="10">
        <f>_xlfn.VAR.P(Table1[Year 1])</f>
        <v>2.7250373593504097E+18</v>
      </c>
      <c r="H16" s="10">
        <f>_xlfn.VAR.P(Table1[Year 2])</f>
        <v>3.3725325404122127E+18</v>
      </c>
      <c r="I16" s="10">
        <f>_xlfn.VAR.P(C6:C31)</f>
        <v>4.242146242272234E+18</v>
      </c>
      <c r="J16" s="11">
        <f>_xlfn.VAR.P(D6:D31)</f>
        <v>5.1526538045271142E+18</v>
      </c>
    </row>
    <row r="17" spans="1:10" x14ac:dyDescent="0.35">
      <c r="A17" s="2">
        <v>2426301000</v>
      </c>
      <c r="B17" s="2">
        <v>2486017000</v>
      </c>
      <c r="C17" s="2">
        <v>2535559000</v>
      </c>
      <c r="D17" s="2">
        <v>2403906000</v>
      </c>
      <c r="F17" s="15" t="s">
        <v>602</v>
      </c>
      <c r="G17" s="69">
        <f>_xlfn.STDEV.P(Table1[Year 1])</f>
        <v>1650768717.7040913</v>
      </c>
      <c r="H17" s="69">
        <f>_xlfn.STDEV.P(Table1[Year 2])</f>
        <v>1836445626.8597262</v>
      </c>
      <c r="I17" s="69">
        <f>_xlfn.STDEV.P(C6:C31)</f>
        <v>2059647115.9575453</v>
      </c>
      <c r="J17" s="70">
        <f>_xlfn.STDEV.P(D6:D31)</f>
        <v>2269945771.2745285</v>
      </c>
    </row>
    <row r="18" spans="1:10" x14ac:dyDescent="0.35">
      <c r="A18" s="2">
        <v>1765979000</v>
      </c>
      <c r="B18" s="2">
        <v>2847945000</v>
      </c>
      <c r="C18" s="2">
        <v>3305879000</v>
      </c>
      <c r="D18" s="2">
        <v>3775685000</v>
      </c>
    </row>
    <row r="19" spans="1:10" x14ac:dyDescent="0.35">
      <c r="A19" s="2">
        <v>2013719000</v>
      </c>
      <c r="B19" s="2">
        <v>1563210000</v>
      </c>
      <c r="C19" s="2">
        <v>1828305000</v>
      </c>
      <c r="D19" s="2">
        <v>2040486000</v>
      </c>
    </row>
    <row r="20" spans="1:10" x14ac:dyDescent="0.35">
      <c r="A20" s="2">
        <v>5059000000</v>
      </c>
      <c r="B20" s="2">
        <v>5166000000</v>
      </c>
      <c r="C20" s="2">
        <v>5354000000</v>
      </c>
      <c r="D20" s="2">
        <v>5387000000</v>
      </c>
    </row>
    <row r="21" spans="1:10" x14ac:dyDescent="0.35">
      <c r="A21" s="2">
        <v>3003955000</v>
      </c>
      <c r="B21" s="2">
        <v>3024623000</v>
      </c>
      <c r="C21" s="2">
        <v>3117693000</v>
      </c>
      <c r="D21" s="2">
        <v>3007976000</v>
      </c>
    </row>
    <row r="22" spans="1:10" x14ac:dyDescent="0.35">
      <c r="A22" s="2">
        <v>793373000</v>
      </c>
      <c r="B22" s="2">
        <v>861527000</v>
      </c>
      <c r="C22" s="2">
        <v>993897000</v>
      </c>
      <c r="D22" s="2">
        <v>1166769000</v>
      </c>
    </row>
    <row r="23" spans="1:10" x14ac:dyDescent="0.35">
      <c r="A23" s="2">
        <v>475888000</v>
      </c>
      <c r="B23" s="2">
        <v>635490000</v>
      </c>
      <c r="C23" s="2">
        <v>992332000</v>
      </c>
      <c r="D23" s="2">
        <v>1042779000</v>
      </c>
    </row>
    <row r="24" spans="1:10" x14ac:dyDescent="0.35">
      <c r="A24" s="2">
        <v>797517000</v>
      </c>
      <c r="B24" s="2">
        <v>1029475000</v>
      </c>
      <c r="C24" s="2">
        <v>1105247000</v>
      </c>
      <c r="D24" s="2">
        <v>1288149000</v>
      </c>
    </row>
    <row r="25" spans="1:10" x14ac:dyDescent="0.35">
      <c r="A25" s="2">
        <v>484581000</v>
      </c>
      <c r="B25" s="2">
        <v>780209000</v>
      </c>
      <c r="C25" s="2">
        <v>933505000</v>
      </c>
      <c r="D25" s="2">
        <v>1023285000</v>
      </c>
    </row>
    <row r="26" spans="1:10" x14ac:dyDescent="0.35">
      <c r="A26" s="2">
        <v>1290052000</v>
      </c>
      <c r="B26" s="2">
        <v>1371065000</v>
      </c>
      <c r="C26" s="2">
        <v>1519978000</v>
      </c>
      <c r="D26" s="2">
        <v>1662829000</v>
      </c>
    </row>
    <row r="27" spans="1:10" x14ac:dyDescent="0.35">
      <c r="A27" s="2">
        <v>4256157000</v>
      </c>
      <c r="B27" s="2">
        <v>4543849000</v>
      </c>
      <c r="C27" s="2">
        <v>4870818000</v>
      </c>
      <c r="D27" s="2">
        <v>5266103000</v>
      </c>
    </row>
    <row r="28" spans="1:10" x14ac:dyDescent="0.35">
      <c r="A28" s="2">
        <v>716612000</v>
      </c>
      <c r="B28" s="2">
        <v>758926000</v>
      </c>
      <c r="C28" s="2">
        <v>818046000</v>
      </c>
      <c r="D28" s="2">
        <v>894638000</v>
      </c>
    </row>
    <row r="29" spans="1:10" x14ac:dyDescent="0.35">
      <c r="A29" s="2">
        <v>2299176000</v>
      </c>
      <c r="B29" s="2">
        <v>2312512000</v>
      </c>
      <c r="C29" s="2">
        <v>2502267000</v>
      </c>
      <c r="D29" s="2">
        <v>2506202000</v>
      </c>
    </row>
    <row r="30" spans="1:10" x14ac:dyDescent="0.35">
      <c r="A30" s="2">
        <v>2514595000</v>
      </c>
      <c r="B30" s="2">
        <v>2772550000</v>
      </c>
      <c r="C30" s="2">
        <v>3285346000</v>
      </c>
      <c r="D30" s="2">
        <v>3442646000</v>
      </c>
    </row>
    <row r="31" spans="1:10" x14ac:dyDescent="0.35">
      <c r="A31" s="2">
        <v>5989000000</v>
      </c>
      <c r="B31" s="2">
        <v>7254000000</v>
      </c>
      <c r="C31" s="2">
        <v>7403000000</v>
      </c>
      <c r="D31" s="2">
        <v>7082000000</v>
      </c>
    </row>
    <row r="38" spans="1:6" ht="16" x14ac:dyDescent="0.4">
      <c r="A38" s="85"/>
      <c r="B38" s="86"/>
      <c r="C38" s="86"/>
      <c r="D38" s="86"/>
    </row>
    <row r="40" spans="1:6" x14ac:dyDescent="0.35">
      <c r="A40" s="2"/>
      <c r="B40" s="2"/>
      <c r="C40" s="2"/>
      <c r="D40" s="2"/>
      <c r="E40" s="2"/>
      <c r="F40" s="2"/>
    </row>
    <row r="41" spans="1:6" x14ac:dyDescent="0.35">
      <c r="A41" s="2"/>
      <c r="B41" s="2"/>
      <c r="C41" s="2"/>
      <c r="D41" s="2"/>
    </row>
    <row r="42" spans="1:6" x14ac:dyDescent="0.35">
      <c r="A42" s="2"/>
      <c r="B42" s="2"/>
      <c r="C42" s="2"/>
      <c r="D42" s="2"/>
    </row>
    <row r="43" spans="1:6" x14ac:dyDescent="0.35">
      <c r="A43" s="2"/>
      <c r="B43" s="2"/>
    </row>
    <row r="44" spans="1:6" x14ac:dyDescent="0.35">
      <c r="A44" s="2"/>
    </row>
    <row r="45" spans="1:6" x14ac:dyDescent="0.35">
      <c r="A45" s="2"/>
    </row>
    <row r="46" spans="1:6" x14ac:dyDescent="0.35">
      <c r="A46" s="2"/>
    </row>
    <row r="47" spans="1:6" x14ac:dyDescent="0.35">
      <c r="A47" s="2"/>
    </row>
    <row r="48" spans="1:6" x14ac:dyDescent="0.35">
      <c r="A48" s="2"/>
    </row>
    <row r="49" spans="1:6" x14ac:dyDescent="0.35">
      <c r="A49" s="2"/>
    </row>
    <row r="50" spans="1:6" x14ac:dyDescent="0.35">
      <c r="A50" s="2"/>
    </row>
    <row r="51" spans="1:6" x14ac:dyDescent="0.35">
      <c r="A51" s="2"/>
    </row>
    <row r="52" spans="1:6" x14ac:dyDescent="0.35">
      <c r="A52" s="2"/>
    </row>
    <row r="53" spans="1:6" x14ac:dyDescent="0.35">
      <c r="A53" s="2"/>
    </row>
    <row r="54" spans="1:6" x14ac:dyDescent="0.35">
      <c r="A54" s="2"/>
    </row>
    <row r="55" spans="1:6" x14ac:dyDescent="0.35">
      <c r="A55" s="2"/>
      <c r="B55" s="2"/>
      <c r="C55" s="2"/>
      <c r="D55" s="2"/>
      <c r="E55" s="2"/>
      <c r="F55" s="2"/>
    </row>
    <row r="58" spans="1:6" x14ac:dyDescent="0.35">
      <c r="A58" s="78"/>
      <c r="B58" s="79"/>
      <c r="C58" s="79"/>
      <c r="D58" s="79"/>
      <c r="E58" s="79"/>
      <c r="F58" s="80"/>
    </row>
    <row r="59" spans="1:6" x14ac:dyDescent="0.35">
      <c r="A59" s="2"/>
      <c r="B59" s="2"/>
      <c r="C59" s="2"/>
      <c r="D59" s="2"/>
      <c r="E59" s="2"/>
      <c r="F59" s="2"/>
    </row>
    <row r="60" spans="1:6" x14ac:dyDescent="0.35">
      <c r="A60" s="2"/>
      <c r="B60" s="2"/>
      <c r="C60" s="2"/>
      <c r="D60" s="2"/>
    </row>
    <row r="61" spans="1:6" x14ac:dyDescent="0.35">
      <c r="A61" s="2"/>
      <c r="B61" s="2"/>
      <c r="C61" s="2"/>
      <c r="D61" s="2"/>
    </row>
    <row r="62" spans="1:6" x14ac:dyDescent="0.35">
      <c r="A62" s="2"/>
      <c r="B62" s="2"/>
    </row>
    <row r="63" spans="1:6" x14ac:dyDescent="0.35">
      <c r="A63" s="2"/>
    </row>
    <row r="64" spans="1:6" x14ac:dyDescent="0.35">
      <c r="A64" s="2"/>
    </row>
    <row r="65" spans="1:6" x14ac:dyDescent="0.35">
      <c r="A65" s="2"/>
    </row>
    <row r="66" spans="1:6" x14ac:dyDescent="0.35">
      <c r="A66" s="2"/>
    </row>
    <row r="67" spans="1:6" x14ac:dyDescent="0.35">
      <c r="A67" s="2"/>
    </row>
    <row r="68" spans="1:6" x14ac:dyDescent="0.35">
      <c r="A68" s="2"/>
    </row>
    <row r="69" spans="1:6" x14ac:dyDescent="0.35">
      <c r="A69" s="2"/>
    </row>
    <row r="70" spans="1:6" x14ac:dyDescent="0.35">
      <c r="A70" s="2"/>
    </row>
    <row r="71" spans="1:6" x14ac:dyDescent="0.35">
      <c r="A71" s="2"/>
    </row>
    <row r="72" spans="1:6" x14ac:dyDescent="0.35">
      <c r="A72" s="2"/>
    </row>
    <row r="73" spans="1:6" x14ac:dyDescent="0.35">
      <c r="A73" s="83"/>
      <c r="B73" s="81"/>
      <c r="C73" s="81"/>
      <c r="D73" s="81"/>
      <c r="E73" s="81"/>
      <c r="F73" s="82"/>
    </row>
    <row r="74" spans="1:6" x14ac:dyDescent="0.35">
      <c r="A74" s="2"/>
      <c r="B74" s="2"/>
      <c r="C74" s="2"/>
      <c r="D74" s="2"/>
      <c r="E74" s="2"/>
      <c r="F74" s="2"/>
    </row>
    <row r="82" spans="2:3" x14ac:dyDescent="0.35">
      <c r="B82" s="2"/>
      <c r="C82" s="2"/>
    </row>
    <row r="83" spans="2:3" x14ac:dyDescent="0.35">
      <c r="B83" s="2"/>
      <c r="C83" s="2"/>
    </row>
    <row r="84" spans="2:3" x14ac:dyDescent="0.35">
      <c r="B84" s="2"/>
      <c r="C84" s="2"/>
    </row>
    <row r="85" spans="2:3" x14ac:dyDescent="0.35">
      <c r="B85" s="2"/>
      <c r="C85" s="2"/>
    </row>
    <row r="86" spans="2:3" x14ac:dyDescent="0.35">
      <c r="B86" s="2"/>
      <c r="C86" s="2"/>
    </row>
    <row r="87" spans="2:3" x14ac:dyDescent="0.35">
      <c r="B87" s="2"/>
      <c r="C87" s="2"/>
    </row>
  </sheetData>
  <mergeCells count="2">
    <mergeCell ref="F5:J5"/>
    <mergeCell ref="A38:D38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8694-1859-47D4-9BCE-5EBCCDF4B33E}">
  <dimension ref="A2:G14"/>
  <sheetViews>
    <sheetView zoomScale="70" zoomScaleNormal="70" workbookViewId="0">
      <selection activeCell="A2" sqref="A2"/>
    </sheetView>
  </sheetViews>
  <sheetFormatPr defaultRowHeight="14.5" x14ac:dyDescent="0.35"/>
  <cols>
    <col min="1" max="1" width="10.08984375" customWidth="1"/>
    <col min="2" max="2" width="13.26953125" customWidth="1"/>
    <col min="4" max="4" width="20.1796875" customWidth="1"/>
    <col min="5" max="5" width="18.81640625" customWidth="1"/>
    <col min="6" max="6" width="17.54296875" customWidth="1"/>
    <col min="7" max="7" width="17.26953125" customWidth="1"/>
  </cols>
  <sheetData>
    <row r="2" spans="1:7" x14ac:dyDescent="0.35">
      <c r="A2" s="26" t="s">
        <v>10</v>
      </c>
    </row>
    <row r="4" spans="1:7" x14ac:dyDescent="0.35">
      <c r="B4" s="87" t="s">
        <v>576</v>
      </c>
      <c r="C4" s="88"/>
      <c r="D4" s="88"/>
      <c r="E4" s="88"/>
      <c r="F4" s="88"/>
      <c r="G4" s="89"/>
    </row>
    <row r="5" spans="1:7" x14ac:dyDescent="0.35">
      <c r="B5" s="90" t="s">
        <v>577</v>
      </c>
      <c r="C5" s="91"/>
      <c r="D5" s="91"/>
      <c r="E5" s="91"/>
      <c r="F5" s="91"/>
      <c r="G5" s="92"/>
    </row>
    <row r="6" spans="1:7" x14ac:dyDescent="0.35">
      <c r="B6" s="17"/>
      <c r="C6" s="18"/>
      <c r="D6" s="19" t="s">
        <v>11</v>
      </c>
      <c r="E6" s="19" t="s">
        <v>15</v>
      </c>
      <c r="F6" s="19" t="s">
        <v>16</v>
      </c>
      <c r="G6" s="20" t="s">
        <v>17</v>
      </c>
    </row>
    <row r="7" spans="1:7" x14ac:dyDescent="0.35">
      <c r="B7" s="21" t="s">
        <v>580</v>
      </c>
      <c r="C7" s="22"/>
      <c r="D7" s="23" cm="1">
        <f t="array" ref="D7">INDEX(Total_Revenue, MATCH(1,(A2 = Ticker_Symbol)*(D6 = Years),0))</f>
        <v>24855000000</v>
      </c>
      <c r="E7" s="23" cm="1">
        <f t="array" ref="E7">INDEX(Total_Revenue, MATCH(1,(A2 = Ticker_Symbol)*(E6 = Years),0))</f>
        <v>26743000000</v>
      </c>
      <c r="F7" s="23" cm="1">
        <f t="array" ref="F7">INDEX(Total_Revenue, MATCH(1,(A2 = Ticker_Symbol)*(F6 = Years),0))</f>
        <v>42650000000</v>
      </c>
      <c r="G7" s="24" cm="1">
        <f t="array" ref="G7">INDEX(Total_Revenue, MATCH(1,(A2 = Ticker_Symbol)*(G6 = Years),0))</f>
        <v>40990000000</v>
      </c>
    </row>
    <row r="8" spans="1:7" x14ac:dyDescent="0.35">
      <c r="B8" s="6" t="s">
        <v>605</v>
      </c>
      <c r="C8" s="10"/>
      <c r="D8" s="8" cm="1">
        <f t="array" ref="D8">INDEX(COGS, MATCH(1,(A2 = Ticker_Symbol)*(D6 = Years),0))</f>
        <v>10499000000</v>
      </c>
      <c r="E8" s="8" cm="1">
        <f t="array" ref="E8">INDEX(COGS, MATCH(1,(A2 = Ticker_Symbol)*(E6 = Years),0))</f>
        <v>11019000000</v>
      </c>
      <c r="F8" s="8" cm="1">
        <f t="array" ref="F8">INDEX(COGS, MATCH(1,(A2 = Ticker_Symbol)*(F6 = Years),0))</f>
        <v>15620000000</v>
      </c>
      <c r="G8" s="9" cm="1">
        <f t="array" ref="G8">INDEX(COGS, MATCH(1,(A2 = Ticker_Symbol)*(G6 = Years),0))</f>
        <v>11096000000</v>
      </c>
    </row>
    <row r="9" spans="1:7" x14ac:dyDescent="0.35">
      <c r="B9" s="25" t="s">
        <v>581</v>
      </c>
      <c r="C9" s="26"/>
      <c r="D9" s="27">
        <f>D7-D8</f>
        <v>14356000000</v>
      </c>
      <c r="E9" s="27">
        <f>E7-E8</f>
        <v>15724000000</v>
      </c>
      <c r="F9" s="27">
        <f>F7-F8</f>
        <v>27030000000</v>
      </c>
      <c r="G9" s="28">
        <f>G7-G8</f>
        <v>29894000000</v>
      </c>
    </row>
    <row r="10" spans="1:7" x14ac:dyDescent="0.35">
      <c r="B10" s="6" t="s">
        <v>606</v>
      </c>
      <c r="C10" s="10"/>
      <c r="D10" s="8" cm="1">
        <f t="array" ref="D10">INDEX(SGA, MATCH(1,(A2 = Ticker_Symbol)*(D6 = Years),0))</f>
        <v>12977000000</v>
      </c>
      <c r="E10" s="8" cm="1">
        <f t="array" ref="E10">INDEX(SGA, MATCH(1,(A2 = Ticker_Symbol)*(E6= Years),0))</f>
        <v>12913000000</v>
      </c>
      <c r="F10" s="8" cm="1">
        <f t="array" ref="F10">INDEX(SGA, MATCH(1,(A2 = Ticker_Symbol)*(F6 = Years),0))</f>
        <v>20686000000</v>
      </c>
      <c r="G10" s="9" cm="1">
        <f t="array" ref="G10">INDEX(SGA, MATCH(1,(A2 = Ticker_Symbol)*(G6 = Years),0))</f>
        <v>21275000000</v>
      </c>
    </row>
    <row r="11" spans="1:7" x14ac:dyDescent="0.35">
      <c r="B11" s="6" t="s">
        <v>607</v>
      </c>
      <c r="C11" s="10"/>
      <c r="D11" s="8" cm="1">
        <f t="array" ref="D11">INDEX(Other_Operating_Items, MATCH(1,(A2 = Ticker_Symbol)*(D6 = Years),0))</f>
        <v>845000000</v>
      </c>
      <c r="E11" s="8" cm="1">
        <f t="array" ref="E11">INDEX(Other_Operating_Items, MATCH(1,(A2 = Ticker_Symbol)*(E6 = Years),0))</f>
        <v>853000000</v>
      </c>
      <c r="F11" s="8" cm="1">
        <f t="array" ref="F11">INDEX(Other_Operating_Items, MATCH(1,(A2 = Ticker_Symbol)*(F6 = Years),0))</f>
        <v>1295000000</v>
      </c>
      <c r="G11" s="9" cm="1">
        <f t="array" ref="G11">INDEX(Other_Operating_Items, MATCH(1,(A2 = Ticker_Symbol)*(G6 = Years),0))</f>
        <v>1364000000</v>
      </c>
    </row>
    <row r="12" spans="1:7" x14ac:dyDescent="0.35">
      <c r="B12" s="6" t="s">
        <v>608</v>
      </c>
      <c r="C12" s="10"/>
      <c r="D12" s="8" t="str" cm="1">
        <f t="array" ref="D12">INDEX(RD_Expense, MATCH(1,(A2 = Ticker_Symbol)*(D6 = Years),0))</f>
        <v xml:space="preserve"> $-   </v>
      </c>
      <c r="E12" s="8" t="str" cm="1">
        <f t="array" ref="E12">INDEX(RD_Expense, MATCH(1,(A2 = Ticker_Symbol)*(E6 = Years),0))</f>
        <v xml:space="preserve"> $-   </v>
      </c>
      <c r="F12" s="8" t="str" cm="1">
        <f t="array" ref="F12">INDEX(RD_Expense, MATCH(1,(A2 = Ticker_Symbol)*(F6 = Years),0))</f>
        <v xml:space="preserve"> $-   </v>
      </c>
      <c r="G12" s="9" t="str" cm="1">
        <f t="array" ref="G12">INDEX(RD_Expense, MATCH(1,(A2 = Ticker_Symbol)*(G6 = Years),0))</f>
        <v xml:space="preserve"> $-   </v>
      </c>
    </row>
    <row r="13" spans="1:7" x14ac:dyDescent="0.35">
      <c r="B13" s="6" t="s">
        <v>609</v>
      </c>
      <c r="C13" s="10"/>
      <c r="D13" s="8">
        <f>SUM(D10:D12)</f>
        <v>13822000000</v>
      </c>
      <c r="E13" s="8">
        <f t="shared" ref="E13:G13" si="0">SUM(E10:E12)</f>
        <v>13766000000</v>
      </c>
      <c r="F13" s="8">
        <f t="shared" si="0"/>
        <v>21981000000</v>
      </c>
      <c r="G13" s="9">
        <f t="shared" si="0"/>
        <v>22639000000</v>
      </c>
    </row>
    <row r="14" spans="1:7" x14ac:dyDescent="0.35">
      <c r="B14" s="29" t="s">
        <v>582</v>
      </c>
      <c r="C14" s="30"/>
      <c r="D14" s="31">
        <f>D9-D13</f>
        <v>534000000</v>
      </c>
      <c r="E14" s="31">
        <f t="shared" ref="E14:G14" si="1">E9-E13</f>
        <v>1958000000</v>
      </c>
      <c r="F14" s="31">
        <f t="shared" si="1"/>
        <v>5049000000</v>
      </c>
      <c r="G14" s="32">
        <f t="shared" si="1"/>
        <v>7255000000</v>
      </c>
    </row>
  </sheetData>
  <mergeCells count="2">
    <mergeCell ref="B4:G4"/>
    <mergeCell ref="B5:G5"/>
  </mergeCells>
  <dataValidations count="1">
    <dataValidation type="list" allowBlank="1" showInputMessage="1" showErrorMessage="1" sqref="A2" xr:uid="{5012CFAE-AA35-4A26-8684-1EEA41E1EA42}">
      <formula1>TickerSymbol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A3DC-0B65-4E85-B2F4-BC6ACE83790A}">
  <dimension ref="A1:I39"/>
  <sheetViews>
    <sheetView zoomScale="60" zoomScaleNormal="60" workbookViewId="0">
      <selection activeCell="A2" sqref="A2"/>
    </sheetView>
  </sheetViews>
  <sheetFormatPr defaultRowHeight="14.5" x14ac:dyDescent="0.35"/>
  <cols>
    <col min="1" max="1" width="11.6328125" customWidth="1"/>
    <col min="2" max="2" width="16.36328125" customWidth="1"/>
    <col min="4" max="4" width="15.54296875" customWidth="1"/>
    <col min="5" max="5" width="16.36328125" customWidth="1"/>
    <col min="6" max="6" width="16.54296875" customWidth="1"/>
    <col min="7" max="7" width="16.453125" customWidth="1"/>
    <col min="8" max="8" width="18.7265625" customWidth="1"/>
    <col min="9" max="9" width="21.1796875" customWidth="1"/>
  </cols>
  <sheetData>
    <row r="1" spans="1:9" ht="15" thickBot="1" x14ac:dyDescent="0.4"/>
    <row r="2" spans="1:9" ht="15" thickBot="1" x14ac:dyDescent="0.4">
      <c r="A2" s="66" t="s">
        <v>10</v>
      </c>
    </row>
    <row r="3" spans="1:9" ht="15" thickBot="1" x14ac:dyDescent="0.4"/>
    <row r="4" spans="1:9" x14ac:dyDescent="0.35">
      <c r="B4" s="96" t="s">
        <v>576</v>
      </c>
      <c r="C4" s="88"/>
      <c r="D4" s="88"/>
      <c r="E4" s="88"/>
      <c r="F4" s="88"/>
      <c r="G4" s="88"/>
      <c r="H4" s="98" t="s">
        <v>610</v>
      </c>
      <c r="I4" s="99"/>
    </row>
    <row r="5" spans="1:9" x14ac:dyDescent="0.35">
      <c r="B5" s="97" t="s">
        <v>577</v>
      </c>
      <c r="C5" s="91"/>
      <c r="D5" s="91"/>
      <c r="E5" s="91"/>
      <c r="F5" s="91"/>
      <c r="G5" s="91"/>
      <c r="H5" s="100"/>
      <c r="I5" s="101"/>
    </row>
    <row r="6" spans="1:9" x14ac:dyDescent="0.35">
      <c r="B6" s="17"/>
      <c r="C6" s="18"/>
      <c r="D6" s="19" t="s">
        <v>11</v>
      </c>
      <c r="E6" s="19" t="s">
        <v>15</v>
      </c>
      <c r="F6" s="19" t="s">
        <v>16</v>
      </c>
      <c r="G6" s="19" t="s">
        <v>17</v>
      </c>
      <c r="H6" s="46" t="s">
        <v>578</v>
      </c>
      <c r="I6" s="47" t="s">
        <v>579</v>
      </c>
    </row>
    <row r="7" spans="1:9" x14ac:dyDescent="0.35">
      <c r="B7" s="21" t="s">
        <v>580</v>
      </c>
      <c r="C7" s="22"/>
      <c r="D7" s="23" cm="1">
        <f t="array" ref="D7">INDEX(Total_Revenue, MATCH(1,(A2 = Ticker_Symbol)*(D6 = Years),0))</f>
        <v>24855000000</v>
      </c>
      <c r="E7" s="23" cm="1">
        <f t="array" ref="E7">INDEX(Total_Revenue, MATCH(1,(A2 = Ticker_Symbol)*(E6 = Years),0))</f>
        <v>26743000000</v>
      </c>
      <c r="F7" s="23" cm="1">
        <f t="array" ref="F7">INDEX(Total_Revenue, MATCH(1,(A2 = Ticker_Symbol)*(F6 = Years),0))</f>
        <v>42650000000</v>
      </c>
      <c r="G7" s="23" cm="1">
        <f t="array" ref="G7">INDEX(Total_Revenue, MATCH(1,(A2 = Ticker_Symbol)*(G6 = Years),0))</f>
        <v>40990000000</v>
      </c>
      <c r="H7" s="38">
        <f ca="1">G7*(1+H21)</f>
        <v>60923473639.593147</v>
      </c>
      <c r="I7" s="39">
        <f ca="1">H7*(1+I21)</f>
        <v>90550613327.987335</v>
      </c>
    </row>
    <row r="8" spans="1:9" x14ac:dyDescent="0.35">
      <c r="B8" s="6" t="s">
        <v>605</v>
      </c>
      <c r="C8" s="10"/>
      <c r="D8" s="8" cm="1">
        <f t="array" ref="D8">INDEX(COGS, MATCH(1,(A2 = Ticker_Symbol)*(D6 = Years),0))</f>
        <v>10499000000</v>
      </c>
      <c r="E8" s="8" cm="1">
        <f t="array" ref="E8">INDEX(COGS, MATCH(1,(A2 = Ticker_Symbol)*(E6 = Years),0))</f>
        <v>11019000000</v>
      </c>
      <c r="F8" s="8" cm="1">
        <f t="array" ref="F8">INDEX(COGS, MATCH(1,(A2 = Ticker_Symbol)*(F6 = Years),0))</f>
        <v>15620000000</v>
      </c>
      <c r="G8" s="8" cm="1">
        <f t="array" ref="G8">INDEX(COGS, MATCH(1,(A2 = Ticker_Symbol)*(G6 = Years),0))</f>
        <v>11096000000</v>
      </c>
      <c r="H8" s="54"/>
      <c r="I8" s="55"/>
    </row>
    <row r="9" spans="1:9" x14ac:dyDescent="0.35">
      <c r="B9" s="25" t="s">
        <v>581</v>
      </c>
      <c r="C9" s="26"/>
      <c r="D9" s="27">
        <f>D7-D8</f>
        <v>14356000000</v>
      </c>
      <c r="E9" s="27">
        <f>E7-E8</f>
        <v>15724000000</v>
      </c>
      <c r="F9" s="27">
        <f>F7-F8</f>
        <v>27030000000</v>
      </c>
      <c r="G9" s="27">
        <f>G7-G8</f>
        <v>29894000000</v>
      </c>
      <c r="H9" s="40">
        <f ca="1">H7*H22</f>
        <v>42164629336.462868</v>
      </c>
      <c r="I9" s="41">
        <f ca="1">I7*I22</f>
        <v>62669326272.339867</v>
      </c>
    </row>
    <row r="10" spans="1:9" x14ac:dyDescent="0.35">
      <c r="B10" s="6" t="s">
        <v>606</v>
      </c>
      <c r="C10" s="10"/>
      <c r="D10" s="8" cm="1">
        <f t="array" ref="D10">INDEX(SGA, MATCH(1,(A2 = Ticker_Symbol)*(D6 = Years),0))</f>
        <v>12977000000</v>
      </c>
      <c r="E10" s="8" cm="1">
        <f t="array" ref="E10">INDEX(SGA, MATCH(1,(A2 = Ticker_Symbol)*(E6= Years),0))</f>
        <v>12913000000</v>
      </c>
      <c r="F10" s="8" cm="1">
        <f t="array" ref="F10">INDEX(SGA, MATCH(1,(A2 = Ticker_Symbol)*(F6 = Years),0))</f>
        <v>20686000000</v>
      </c>
      <c r="G10" s="8" cm="1">
        <f t="array" ref="G10">INDEX(SGA, MATCH(1,(A2 = Ticker_Symbol)*(G6 = Years),0))</f>
        <v>21275000000</v>
      </c>
      <c r="H10" s="56"/>
      <c r="I10" s="57"/>
    </row>
    <row r="11" spans="1:9" x14ac:dyDescent="0.35">
      <c r="B11" s="6" t="s">
        <v>607</v>
      </c>
      <c r="C11" s="10"/>
      <c r="D11" s="8" cm="1">
        <f t="array" ref="D11">INDEX(Other_Operating_Items, MATCH(1,(A2 = Ticker_Symbol)*(D6 = Years),0))</f>
        <v>845000000</v>
      </c>
      <c r="E11" s="8" cm="1">
        <f t="array" ref="E11">INDEX(Other_Operating_Items, MATCH(1,(A2 = Ticker_Symbol)*(E6 = Years),0))</f>
        <v>853000000</v>
      </c>
      <c r="F11" s="8" cm="1">
        <f t="array" ref="F11">INDEX(Other_Operating_Items, MATCH(1,(A2 = Ticker_Symbol)*(F6 = Years),0))</f>
        <v>1295000000</v>
      </c>
      <c r="G11" s="8" cm="1">
        <f t="array" ref="G11">INDEX(Other_Operating_Items, MATCH(1,(A2 = Ticker_Symbol)*(G6 = Years),0))</f>
        <v>1364000000</v>
      </c>
      <c r="H11" s="56"/>
      <c r="I11" s="57"/>
    </row>
    <row r="12" spans="1:9" x14ac:dyDescent="0.35">
      <c r="B12" s="6" t="s">
        <v>608</v>
      </c>
      <c r="C12" s="10"/>
      <c r="D12" s="8" t="str" cm="1">
        <f t="array" ref="D12">INDEX(RD_Expense, MATCH(1,(A2 = Ticker_Symbol)*(D6 = Years),0))</f>
        <v xml:space="preserve"> $-   </v>
      </c>
      <c r="E12" s="8" t="str" cm="1">
        <f t="array" ref="E12">INDEX(RD_Expense, MATCH(1,(A2 = Ticker_Symbol)*(E6 = Years),0))</f>
        <v xml:space="preserve"> $-   </v>
      </c>
      <c r="F12" s="8" t="str" cm="1">
        <f t="array" ref="F12">INDEX(RD_Expense, MATCH(1,(A2 = Ticker_Symbol)*(F6 = Years),0))</f>
        <v xml:space="preserve"> $-   </v>
      </c>
      <c r="G12" s="8" t="str" cm="1">
        <f t="array" ref="G12">INDEX(RD_Expense, MATCH(1,(A2 = Ticker_Symbol)*(G6 = Years),0))</f>
        <v xml:space="preserve"> $-   </v>
      </c>
      <c r="H12" s="56"/>
      <c r="I12" s="57"/>
    </row>
    <row r="13" spans="1:9" x14ac:dyDescent="0.35">
      <c r="B13" s="6" t="s">
        <v>609</v>
      </c>
      <c r="C13" s="10"/>
      <c r="D13" s="8">
        <f>SUM(D10:D12)</f>
        <v>13822000000</v>
      </c>
      <c r="E13" s="8">
        <f t="shared" ref="E13:G13" si="0">SUM(E10:E12)</f>
        <v>13766000000</v>
      </c>
      <c r="F13" s="8">
        <f t="shared" si="0"/>
        <v>21981000000</v>
      </c>
      <c r="G13" s="8">
        <f t="shared" si="0"/>
        <v>22639000000</v>
      </c>
      <c r="H13" s="56"/>
      <c r="I13" s="57"/>
    </row>
    <row r="14" spans="1:9" ht="15" thickBot="1" x14ac:dyDescent="0.4">
      <c r="B14" s="29" t="s">
        <v>582</v>
      </c>
      <c r="C14" s="30"/>
      <c r="D14" s="31">
        <f>D9-D13</f>
        <v>534000000</v>
      </c>
      <c r="E14" s="31">
        <f t="shared" ref="E14:G14" si="1">E9-E13</f>
        <v>1958000000</v>
      </c>
      <c r="F14" s="31">
        <f t="shared" si="1"/>
        <v>5049000000</v>
      </c>
      <c r="G14" s="31">
        <f t="shared" si="1"/>
        <v>7255000000</v>
      </c>
      <c r="H14" s="42">
        <f ca="1">H7*H23</f>
        <v>9430836596.9510937</v>
      </c>
      <c r="I14" s="43">
        <f ca="1">I7*I23</f>
        <v>14017060863.958534</v>
      </c>
    </row>
    <row r="17" spans="1:9" ht="15" thickBot="1" x14ac:dyDescent="0.4"/>
    <row r="18" spans="1:9" x14ac:dyDescent="0.35">
      <c r="B18" s="96" t="s">
        <v>583</v>
      </c>
      <c r="C18" s="88"/>
      <c r="D18" s="88"/>
      <c r="E18" s="88"/>
      <c r="F18" s="88"/>
      <c r="G18" s="88"/>
      <c r="H18" s="44"/>
      <c r="I18" s="45"/>
    </row>
    <row r="19" spans="1:9" x14ac:dyDescent="0.35">
      <c r="B19" s="97" t="s">
        <v>611</v>
      </c>
      <c r="C19" s="91"/>
      <c r="D19" s="91"/>
      <c r="E19" s="91"/>
      <c r="F19" s="91"/>
      <c r="G19" s="91"/>
      <c r="H19" s="100" t="s">
        <v>584</v>
      </c>
      <c r="I19" s="101"/>
    </row>
    <row r="20" spans="1:9" x14ac:dyDescent="0.35">
      <c r="B20" s="17"/>
      <c r="C20" s="18"/>
      <c r="D20" s="19" t="s">
        <v>11</v>
      </c>
      <c r="E20" s="19" t="s">
        <v>15</v>
      </c>
      <c r="F20" s="19" t="s">
        <v>16</v>
      </c>
      <c r="G20" s="19" t="s">
        <v>17</v>
      </c>
      <c r="H20" s="46" t="s">
        <v>578</v>
      </c>
      <c r="I20" s="47" t="s">
        <v>579</v>
      </c>
    </row>
    <row r="21" spans="1:9" x14ac:dyDescent="0.35">
      <c r="B21" s="5" t="s">
        <v>585</v>
      </c>
      <c r="C21" s="16"/>
      <c r="D21" s="16"/>
      <c r="E21" s="34">
        <f>(E7/D7)-1</f>
        <v>7.5960571313618885E-2</v>
      </c>
      <c r="F21" s="34">
        <f t="shared" ref="F21:G21" si="2">(F7/E7)-1</f>
        <v>0.59480985678495313</v>
      </c>
      <c r="G21" s="34">
        <f t="shared" si="2"/>
        <v>-3.8921453692848718E-2</v>
      </c>
      <c r="H21" s="48">
        <f ca="1">OFFSET(H28,MATCH(A25,B29:B31,0),0)</f>
        <v>0.48630089386662967</v>
      </c>
      <c r="I21" s="49">
        <f ca="1">OFFSET(I28,MATCH(A25,B29:B31,0),0)</f>
        <v>0.48630089386662967</v>
      </c>
    </row>
    <row r="22" spans="1:9" x14ac:dyDescent="0.35">
      <c r="B22" s="6" t="s">
        <v>586</v>
      </c>
      <c r="C22" s="10"/>
      <c r="D22" s="35" cm="1">
        <f t="array" ref="D22">INDEX(Gross_Margin, MATCH(1,(A2 = Ticker_Symbol)*(D6 = Years),0))</f>
        <v>0.57759002212834432</v>
      </c>
      <c r="E22" s="35" cm="1">
        <f t="array" ref="E22">INDEX(Gross_Margin, MATCH(1,(A2 = Ticker_Symbol)*(E6 = Years),0))</f>
        <v>0.58796694462102228</v>
      </c>
      <c r="F22" s="35" cm="1">
        <f t="array" ref="F22">INDEX(Gross_Margin, MATCH(1,(A2 = Ticker_Symbol)*(F6 = Years),0))</f>
        <v>0.63376318874560378</v>
      </c>
      <c r="G22" s="35" cm="1">
        <f t="array" ref="G22">INDEX(Gross_Margin, MATCH(1,(A2 = Ticker_Symbol)*(G6 = Years),0))</f>
        <v>0.72929982922664061</v>
      </c>
      <c r="H22" s="50">
        <f ca="1">OFFSET(H32,MATCH(A25,B33:B35,0),0)</f>
        <v>0.69209168186793568</v>
      </c>
      <c r="I22" s="51">
        <f ca="1">OFFSET(I32,MATCH(A25,B33:B35,0),0)</f>
        <v>0.69209168186793568</v>
      </c>
    </row>
    <row r="23" spans="1:9" ht="15" thickBot="1" x14ac:dyDescent="0.4">
      <c r="B23" s="12" t="s">
        <v>587</v>
      </c>
      <c r="C23" s="13"/>
      <c r="D23" s="37" cm="1">
        <f t="array" ref="D23">INDEX(Operating_Margin, MATCH(1,(A2 = Ticker_Symbol)*(D6 = Years),0))</f>
        <v>2.1484610742305371E-2</v>
      </c>
      <c r="E23" s="37" cm="1">
        <f t="array" ref="E23">INDEX(Operating_Margin, MATCH(1,(A2 = Ticker_Symbol)*(E6 = Years),0))</f>
        <v>7.3215420857794561E-2</v>
      </c>
      <c r="F23" s="37" cm="1">
        <f t="array" ref="F23">INDEX(Operating_Margin, MATCH(1,(A2 = Ticker_Symbol)*(F6 = Years),0))</f>
        <v>0.11838218053927316</v>
      </c>
      <c r="G23" s="37" cm="1">
        <f t="array" ref="G23">INDEX(Operating_Margin, MATCH(1,(A2 = Ticker_Symbol)*(G6 = Years),0))</f>
        <v>0.17699438887533545</v>
      </c>
      <c r="H23" s="52">
        <f ca="1">OFFSET(H36,MATCH(A25,B37:B39,0),0)</f>
        <v>0.1547980775479314</v>
      </c>
      <c r="I23" s="53">
        <f ca="1">OFFSET(I36,MATCH(A25,B37:B39,0),0)</f>
        <v>0.1547980775479314</v>
      </c>
    </row>
    <row r="24" spans="1:9" ht="15" thickBot="1" x14ac:dyDescent="0.4"/>
    <row r="25" spans="1:9" ht="15" thickBot="1" x14ac:dyDescent="0.4">
      <c r="A25" s="66" t="s">
        <v>588</v>
      </c>
    </row>
    <row r="26" spans="1:9" x14ac:dyDescent="0.35">
      <c r="B26" s="93" t="s">
        <v>612</v>
      </c>
      <c r="C26" s="94"/>
      <c r="D26" s="94"/>
      <c r="E26" s="94"/>
      <c r="F26" s="94"/>
      <c r="G26" s="95"/>
    </row>
    <row r="27" spans="1:9" ht="15" thickBot="1" x14ac:dyDescent="0.4"/>
    <row r="28" spans="1:9" x14ac:dyDescent="0.35">
      <c r="B28" s="33" t="s">
        <v>585</v>
      </c>
      <c r="C28" s="33"/>
      <c r="D28" s="33"/>
      <c r="E28" s="33"/>
      <c r="F28" s="33"/>
      <c r="G28" s="33"/>
      <c r="H28" s="58"/>
      <c r="I28" s="59"/>
    </row>
    <row r="29" spans="1:9" x14ac:dyDescent="0.35">
      <c r="B29" s="10" t="s">
        <v>588</v>
      </c>
      <c r="C29" s="10">
        <v>1</v>
      </c>
      <c r="D29" s="10"/>
      <c r="E29" s="10"/>
      <c r="F29" s="10"/>
      <c r="G29" s="10"/>
      <c r="H29" s="60">
        <f>H30+_xlfn.STDEV.P(D21:G21)</f>
        <v>0.48630089386662967</v>
      </c>
      <c r="I29" s="61">
        <f>I30+_xlfn.STDEV.P(E21:G21)</f>
        <v>0.48630089386662967</v>
      </c>
    </row>
    <row r="30" spans="1:9" x14ac:dyDescent="0.35">
      <c r="B30" s="10" t="s">
        <v>589</v>
      </c>
      <c r="C30" s="10">
        <v>2</v>
      </c>
      <c r="D30" s="10"/>
      <c r="E30" s="10"/>
      <c r="F30" s="10"/>
      <c r="G30" s="10"/>
      <c r="H30" s="60">
        <f>AVERAGE(E21:G21)</f>
        <v>0.21061632480190776</v>
      </c>
      <c r="I30" s="61">
        <f>AVERAGE(E21:G21)</f>
        <v>0.21061632480190776</v>
      </c>
    </row>
    <row r="31" spans="1:9" x14ac:dyDescent="0.35">
      <c r="B31" s="10" t="s">
        <v>590</v>
      </c>
      <c r="C31" s="10">
        <v>3</v>
      </c>
      <c r="D31" s="10"/>
      <c r="E31" s="10"/>
      <c r="F31" s="10"/>
      <c r="G31" s="10"/>
      <c r="H31" s="60">
        <f>H30-_xlfn.STDEV.P(E21:G21)</f>
        <v>-6.5068244262814184E-2</v>
      </c>
      <c r="I31" s="61">
        <f>I30-_xlfn.STDEV.P(E21:G21)</f>
        <v>-6.5068244262814184E-2</v>
      </c>
    </row>
    <row r="32" spans="1:9" x14ac:dyDescent="0.35">
      <c r="B32" s="33" t="s">
        <v>586</v>
      </c>
      <c r="C32" s="33"/>
      <c r="D32" s="33"/>
      <c r="E32" s="33"/>
      <c r="F32" s="33"/>
      <c r="G32" s="33"/>
      <c r="H32" s="62"/>
      <c r="I32" s="63"/>
    </row>
    <row r="33" spans="2:9" x14ac:dyDescent="0.35">
      <c r="B33" s="10" t="s">
        <v>588</v>
      </c>
      <c r="C33" s="10">
        <v>1</v>
      </c>
      <c r="D33" s="10"/>
      <c r="E33" s="10"/>
      <c r="F33" s="10"/>
      <c r="G33" s="10"/>
      <c r="H33" s="50">
        <f>H34+_xlfn.STDEV.P(D22:G22)</f>
        <v>0.69209168186793568</v>
      </c>
      <c r="I33" s="51">
        <f>I34+_xlfn.STDEV.P(D22:G22)</f>
        <v>0.69209168186793568</v>
      </c>
    </row>
    <row r="34" spans="2:9" x14ac:dyDescent="0.35">
      <c r="B34" s="10" t="s">
        <v>589</v>
      </c>
      <c r="C34" s="10">
        <v>2</v>
      </c>
      <c r="D34" s="10"/>
      <c r="E34" s="10"/>
      <c r="F34" s="10"/>
      <c r="G34" s="10"/>
      <c r="H34" s="50">
        <f>AVERAGE(D22:G22)</f>
        <v>0.63215499618040272</v>
      </c>
      <c r="I34" s="51">
        <f>AVERAGE(D22:G22)</f>
        <v>0.63215499618040272</v>
      </c>
    </row>
    <row r="35" spans="2:9" x14ac:dyDescent="0.35">
      <c r="B35" s="10" t="s">
        <v>590</v>
      </c>
      <c r="C35" s="10">
        <v>3</v>
      </c>
      <c r="D35" s="10"/>
      <c r="E35" s="10"/>
      <c r="F35" s="10"/>
      <c r="G35" s="10"/>
      <c r="H35" s="50">
        <f>H34-_xlfn.STDEV.P(D22:G22)</f>
        <v>0.57221831049286975</v>
      </c>
      <c r="I35" s="51">
        <f>I34-_xlfn.STDEV.P(D22:G22)</f>
        <v>0.57221831049286975</v>
      </c>
    </row>
    <row r="36" spans="2:9" x14ac:dyDescent="0.35">
      <c r="B36" s="33" t="s">
        <v>587</v>
      </c>
      <c r="C36" s="33"/>
      <c r="D36" s="33"/>
      <c r="E36" s="33"/>
      <c r="F36" s="33"/>
      <c r="G36" s="33"/>
      <c r="H36" s="62"/>
      <c r="I36" s="63"/>
    </row>
    <row r="37" spans="2:9" x14ac:dyDescent="0.35">
      <c r="B37" s="16" t="s">
        <v>588</v>
      </c>
      <c r="C37" s="16">
        <v>1</v>
      </c>
      <c r="D37" s="16"/>
      <c r="E37" s="16"/>
      <c r="F37" s="16"/>
      <c r="G37" s="16"/>
      <c r="H37" s="64">
        <f>H38+_xlfn.STDEV.P(D23:G23)</f>
        <v>0.1547980775479314</v>
      </c>
      <c r="I37" s="65">
        <f>I38+_xlfn.STDEV.P(D23:G23)</f>
        <v>0.1547980775479314</v>
      </c>
    </row>
    <row r="38" spans="2:9" x14ac:dyDescent="0.35">
      <c r="B38" s="10" t="s">
        <v>589</v>
      </c>
      <c r="C38" s="10">
        <v>2</v>
      </c>
      <c r="D38" s="10"/>
      <c r="E38" s="10"/>
      <c r="F38" s="10"/>
      <c r="G38" s="10"/>
      <c r="H38" s="50">
        <f>AVERAGE(D23:G23)</f>
        <v>9.7519150253677134E-2</v>
      </c>
      <c r="I38" s="51">
        <f>AVERAGE(D23:G23)</f>
        <v>9.7519150253677134E-2</v>
      </c>
    </row>
    <row r="39" spans="2:9" ht="15" thickBot="1" x14ac:dyDescent="0.4">
      <c r="B39" s="13" t="s">
        <v>590</v>
      </c>
      <c r="C39" s="13">
        <v>3</v>
      </c>
      <c r="D39" s="13"/>
      <c r="E39" s="13"/>
      <c r="F39" s="13"/>
      <c r="G39" s="13"/>
      <c r="H39" s="52">
        <f>H38-_xlfn.STDEV.P(D23:G23)</f>
        <v>4.0240222959422874E-2</v>
      </c>
      <c r="I39" s="53">
        <f>I38-_xlfn.STDEV.P(D23:G23)</f>
        <v>4.0240222959422874E-2</v>
      </c>
    </row>
  </sheetData>
  <mergeCells count="7">
    <mergeCell ref="B26:G26"/>
    <mergeCell ref="B4:G4"/>
    <mergeCell ref="B5:G5"/>
    <mergeCell ref="H4:I5"/>
    <mergeCell ref="B18:G18"/>
    <mergeCell ref="H19:I19"/>
    <mergeCell ref="B19:G19"/>
  </mergeCells>
  <dataValidations count="2">
    <dataValidation type="list" allowBlank="1" showInputMessage="1" showErrorMessage="1" sqref="A2" xr:uid="{7EAD48C1-0259-42FD-B2FF-DC825986BAFF}">
      <formula1>TickerSymbol</formula1>
    </dataValidation>
    <dataValidation type="list" allowBlank="1" showInputMessage="1" showErrorMessage="1" sqref="A25" xr:uid="{C6F068A6-B49D-4863-BDFE-793F6E5BB7B7}">
      <formula1>Case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CA52-DCB1-4F97-ACFE-E30C0AFD1BFA}">
  <dimension ref="A3:C1712"/>
  <sheetViews>
    <sheetView workbookViewId="0">
      <selection activeCell="C3" sqref="C3:C5"/>
    </sheetView>
  </sheetViews>
  <sheetFormatPr defaultRowHeight="14.5" x14ac:dyDescent="0.35"/>
  <sheetData>
    <row r="3" spans="1:3" x14ac:dyDescent="0.35">
      <c r="A3" t="s">
        <v>10</v>
      </c>
      <c r="C3" t="s">
        <v>588</v>
      </c>
    </row>
    <row r="4" spans="1:3" x14ac:dyDescent="0.35">
      <c r="A4" t="s">
        <v>10</v>
      </c>
      <c r="C4" t="s">
        <v>589</v>
      </c>
    </row>
    <row r="5" spans="1:3" x14ac:dyDescent="0.35">
      <c r="A5" t="s">
        <v>10</v>
      </c>
      <c r="C5" t="s">
        <v>590</v>
      </c>
    </row>
    <row r="6" spans="1:3" x14ac:dyDescent="0.35">
      <c r="A6" t="s">
        <v>10</v>
      </c>
    </row>
    <row r="7" spans="1:3" x14ac:dyDescent="0.35">
      <c r="A7" t="s">
        <v>18</v>
      </c>
    </row>
    <row r="8" spans="1:3" x14ac:dyDescent="0.35">
      <c r="A8" t="s">
        <v>18</v>
      </c>
    </row>
    <row r="9" spans="1:3" x14ac:dyDescent="0.35">
      <c r="A9" t="s">
        <v>18</v>
      </c>
    </row>
    <row r="10" spans="1:3" x14ac:dyDescent="0.35">
      <c r="A10" t="s">
        <v>18</v>
      </c>
    </row>
    <row r="11" spans="1:3" x14ac:dyDescent="0.35">
      <c r="A11" t="s">
        <v>21</v>
      </c>
    </row>
    <row r="12" spans="1:3" x14ac:dyDescent="0.35">
      <c r="A12" t="s">
        <v>21</v>
      </c>
    </row>
    <row r="13" spans="1:3" x14ac:dyDescent="0.35">
      <c r="A13" t="s">
        <v>21</v>
      </c>
    </row>
    <row r="14" spans="1:3" x14ac:dyDescent="0.35">
      <c r="A14" t="s">
        <v>21</v>
      </c>
    </row>
    <row r="15" spans="1:3" x14ac:dyDescent="0.35">
      <c r="A15" t="s">
        <v>24</v>
      </c>
    </row>
    <row r="16" spans="1:3" x14ac:dyDescent="0.35">
      <c r="A16" t="s">
        <v>24</v>
      </c>
    </row>
    <row r="17" spans="1:1" x14ac:dyDescent="0.35">
      <c r="A17" t="s">
        <v>24</v>
      </c>
    </row>
    <row r="18" spans="1:1" x14ac:dyDescent="0.35">
      <c r="A18" t="s">
        <v>24</v>
      </c>
    </row>
    <row r="19" spans="1:1" x14ac:dyDescent="0.35">
      <c r="A19" t="s">
        <v>27</v>
      </c>
    </row>
    <row r="20" spans="1:1" x14ac:dyDescent="0.35">
      <c r="A20" t="s">
        <v>27</v>
      </c>
    </row>
    <row r="21" spans="1:1" x14ac:dyDescent="0.35">
      <c r="A21" t="s">
        <v>27</v>
      </c>
    </row>
    <row r="22" spans="1:1" x14ac:dyDescent="0.35">
      <c r="A22" t="s">
        <v>27</v>
      </c>
    </row>
    <row r="23" spans="1:1" x14ac:dyDescent="0.35">
      <c r="A23" t="s">
        <v>29</v>
      </c>
    </row>
    <row r="24" spans="1:1" x14ac:dyDescent="0.35">
      <c r="A24" t="s">
        <v>29</v>
      </c>
    </row>
    <row r="25" spans="1:1" x14ac:dyDescent="0.35">
      <c r="A25" t="s">
        <v>29</v>
      </c>
    </row>
    <row r="26" spans="1:1" x14ac:dyDescent="0.35">
      <c r="A26" t="s">
        <v>29</v>
      </c>
    </row>
    <row r="27" spans="1:1" x14ac:dyDescent="0.35">
      <c r="A27" t="s">
        <v>31</v>
      </c>
    </row>
    <row r="28" spans="1:1" x14ac:dyDescent="0.35">
      <c r="A28" t="s">
        <v>31</v>
      </c>
    </row>
    <row r="29" spans="1:1" x14ac:dyDescent="0.35">
      <c r="A29" t="s">
        <v>31</v>
      </c>
    </row>
    <row r="30" spans="1:1" x14ac:dyDescent="0.35">
      <c r="A30" t="s">
        <v>31</v>
      </c>
    </row>
    <row r="31" spans="1:1" x14ac:dyDescent="0.35">
      <c r="A31" t="s">
        <v>33</v>
      </c>
    </row>
    <row r="32" spans="1:1" x14ac:dyDescent="0.35">
      <c r="A32" t="s">
        <v>33</v>
      </c>
    </row>
    <row r="33" spans="1:1" x14ac:dyDescent="0.35">
      <c r="A33" t="s">
        <v>33</v>
      </c>
    </row>
    <row r="34" spans="1:1" x14ac:dyDescent="0.35">
      <c r="A34" t="s">
        <v>33</v>
      </c>
    </row>
    <row r="35" spans="1:1" x14ac:dyDescent="0.35">
      <c r="A35" t="s">
        <v>35</v>
      </c>
    </row>
    <row r="36" spans="1:1" x14ac:dyDescent="0.35">
      <c r="A36" t="s">
        <v>35</v>
      </c>
    </row>
    <row r="37" spans="1:1" x14ac:dyDescent="0.35">
      <c r="A37" t="s">
        <v>35</v>
      </c>
    </row>
    <row r="38" spans="1:1" x14ac:dyDescent="0.35">
      <c r="A38" t="s">
        <v>35</v>
      </c>
    </row>
    <row r="39" spans="1:1" x14ac:dyDescent="0.35">
      <c r="A39" t="s">
        <v>38</v>
      </c>
    </row>
    <row r="40" spans="1:1" x14ac:dyDescent="0.35">
      <c r="A40" t="s">
        <v>38</v>
      </c>
    </row>
    <row r="41" spans="1:1" x14ac:dyDescent="0.35">
      <c r="A41" t="s">
        <v>38</v>
      </c>
    </row>
    <row r="42" spans="1:1" x14ac:dyDescent="0.35">
      <c r="A42" t="s">
        <v>38</v>
      </c>
    </row>
    <row r="43" spans="1:1" x14ac:dyDescent="0.35">
      <c r="A43" t="s">
        <v>40</v>
      </c>
    </row>
    <row r="44" spans="1:1" x14ac:dyDescent="0.35">
      <c r="A44" t="s">
        <v>40</v>
      </c>
    </row>
    <row r="45" spans="1:1" x14ac:dyDescent="0.35">
      <c r="A45" t="s">
        <v>40</v>
      </c>
    </row>
    <row r="46" spans="1:1" x14ac:dyDescent="0.35">
      <c r="A46" t="s">
        <v>40</v>
      </c>
    </row>
    <row r="47" spans="1:1" x14ac:dyDescent="0.35">
      <c r="A47" t="s">
        <v>41</v>
      </c>
    </row>
    <row r="48" spans="1:1" x14ac:dyDescent="0.35">
      <c r="A48" t="s">
        <v>41</v>
      </c>
    </row>
    <row r="49" spans="1:1" x14ac:dyDescent="0.35">
      <c r="A49" t="s">
        <v>41</v>
      </c>
    </row>
    <row r="50" spans="1:1" x14ac:dyDescent="0.35">
      <c r="A50" t="s">
        <v>41</v>
      </c>
    </row>
    <row r="51" spans="1:1" x14ac:dyDescent="0.35">
      <c r="A51" t="s">
        <v>44</v>
      </c>
    </row>
    <row r="52" spans="1:1" x14ac:dyDescent="0.35">
      <c r="A52" t="s">
        <v>44</v>
      </c>
    </row>
    <row r="53" spans="1:1" x14ac:dyDescent="0.35">
      <c r="A53" t="s">
        <v>44</v>
      </c>
    </row>
    <row r="54" spans="1:1" x14ac:dyDescent="0.35">
      <c r="A54" t="s">
        <v>44</v>
      </c>
    </row>
    <row r="55" spans="1:1" x14ac:dyDescent="0.35">
      <c r="A55" t="s">
        <v>46</v>
      </c>
    </row>
    <row r="56" spans="1:1" x14ac:dyDescent="0.35">
      <c r="A56" t="s">
        <v>46</v>
      </c>
    </row>
    <row r="57" spans="1:1" x14ac:dyDescent="0.35">
      <c r="A57" t="s">
        <v>46</v>
      </c>
    </row>
    <row r="58" spans="1:1" x14ac:dyDescent="0.35">
      <c r="A58" t="s">
        <v>46</v>
      </c>
    </row>
    <row r="59" spans="1:1" x14ac:dyDescent="0.35">
      <c r="A59" t="s">
        <v>49</v>
      </c>
    </row>
    <row r="60" spans="1:1" x14ac:dyDescent="0.35">
      <c r="A60" t="s">
        <v>49</v>
      </c>
    </row>
    <row r="61" spans="1:1" x14ac:dyDescent="0.35">
      <c r="A61" t="s">
        <v>49</v>
      </c>
    </row>
    <row r="62" spans="1:1" x14ac:dyDescent="0.35">
      <c r="A62" t="s">
        <v>49</v>
      </c>
    </row>
    <row r="63" spans="1:1" x14ac:dyDescent="0.35">
      <c r="A63" t="s">
        <v>51</v>
      </c>
    </row>
    <row r="64" spans="1:1" x14ac:dyDescent="0.35">
      <c r="A64" t="s">
        <v>51</v>
      </c>
    </row>
    <row r="65" spans="1:1" x14ac:dyDescent="0.35">
      <c r="A65" t="s">
        <v>51</v>
      </c>
    </row>
    <row r="66" spans="1:1" x14ac:dyDescent="0.35">
      <c r="A66" t="s">
        <v>51</v>
      </c>
    </row>
    <row r="67" spans="1:1" x14ac:dyDescent="0.35">
      <c r="A67" t="s">
        <v>54</v>
      </c>
    </row>
    <row r="68" spans="1:1" x14ac:dyDescent="0.35">
      <c r="A68" t="s">
        <v>54</v>
      </c>
    </row>
    <row r="69" spans="1:1" x14ac:dyDescent="0.35">
      <c r="A69" t="s">
        <v>54</v>
      </c>
    </row>
    <row r="70" spans="1:1" x14ac:dyDescent="0.35">
      <c r="A70" t="s">
        <v>54</v>
      </c>
    </row>
    <row r="71" spans="1:1" x14ac:dyDescent="0.35">
      <c r="A71" t="s">
        <v>56</v>
      </c>
    </row>
    <row r="72" spans="1:1" x14ac:dyDescent="0.35">
      <c r="A72" t="s">
        <v>56</v>
      </c>
    </row>
    <row r="73" spans="1:1" x14ac:dyDescent="0.35">
      <c r="A73" t="s">
        <v>56</v>
      </c>
    </row>
    <row r="74" spans="1:1" x14ac:dyDescent="0.35">
      <c r="A74" t="s">
        <v>56</v>
      </c>
    </row>
    <row r="75" spans="1:1" x14ac:dyDescent="0.35">
      <c r="A75" t="s">
        <v>58</v>
      </c>
    </row>
    <row r="76" spans="1:1" x14ac:dyDescent="0.35">
      <c r="A76" t="s">
        <v>58</v>
      </c>
    </row>
    <row r="77" spans="1:1" x14ac:dyDescent="0.35">
      <c r="A77" t="s">
        <v>58</v>
      </c>
    </row>
    <row r="78" spans="1:1" x14ac:dyDescent="0.35">
      <c r="A78" t="s">
        <v>58</v>
      </c>
    </row>
    <row r="79" spans="1:1" x14ac:dyDescent="0.35">
      <c r="A79" t="s">
        <v>61</v>
      </c>
    </row>
    <row r="80" spans="1:1" x14ac:dyDescent="0.35">
      <c r="A80" t="s">
        <v>61</v>
      </c>
    </row>
    <row r="81" spans="1:1" x14ac:dyDescent="0.35">
      <c r="A81" t="s">
        <v>61</v>
      </c>
    </row>
    <row r="82" spans="1:1" x14ac:dyDescent="0.35">
      <c r="A82" t="s">
        <v>61</v>
      </c>
    </row>
    <row r="83" spans="1:1" x14ac:dyDescent="0.35">
      <c r="A83" t="s">
        <v>62</v>
      </c>
    </row>
    <row r="84" spans="1:1" x14ac:dyDescent="0.35">
      <c r="A84" t="s">
        <v>62</v>
      </c>
    </row>
    <row r="85" spans="1:1" x14ac:dyDescent="0.35">
      <c r="A85" t="s">
        <v>62</v>
      </c>
    </row>
    <row r="86" spans="1:1" x14ac:dyDescent="0.35">
      <c r="A86" t="s">
        <v>62</v>
      </c>
    </row>
    <row r="87" spans="1:1" x14ac:dyDescent="0.35">
      <c r="A87" t="s">
        <v>63</v>
      </c>
    </row>
    <row r="88" spans="1:1" x14ac:dyDescent="0.35">
      <c r="A88" t="s">
        <v>63</v>
      </c>
    </row>
    <row r="89" spans="1:1" x14ac:dyDescent="0.35">
      <c r="A89" t="s">
        <v>63</v>
      </c>
    </row>
    <row r="90" spans="1:1" x14ac:dyDescent="0.35">
      <c r="A90" t="s">
        <v>63</v>
      </c>
    </row>
    <row r="91" spans="1:1" x14ac:dyDescent="0.35">
      <c r="A91" t="s">
        <v>65</v>
      </c>
    </row>
    <row r="92" spans="1:1" x14ac:dyDescent="0.35">
      <c r="A92" t="s">
        <v>65</v>
      </c>
    </row>
    <row r="93" spans="1:1" x14ac:dyDescent="0.35">
      <c r="A93" t="s">
        <v>65</v>
      </c>
    </row>
    <row r="94" spans="1:1" x14ac:dyDescent="0.35">
      <c r="A94" t="s">
        <v>65</v>
      </c>
    </row>
    <row r="95" spans="1:1" x14ac:dyDescent="0.35">
      <c r="A95" t="s">
        <v>67</v>
      </c>
    </row>
    <row r="96" spans="1:1" x14ac:dyDescent="0.35">
      <c r="A96" t="s">
        <v>67</v>
      </c>
    </row>
    <row r="97" spans="1:1" x14ac:dyDescent="0.35">
      <c r="A97" t="s">
        <v>67</v>
      </c>
    </row>
    <row r="98" spans="1:1" x14ac:dyDescent="0.35">
      <c r="A98" t="s">
        <v>67</v>
      </c>
    </row>
    <row r="99" spans="1:1" x14ac:dyDescent="0.35">
      <c r="A99" t="s">
        <v>69</v>
      </c>
    </row>
    <row r="100" spans="1:1" x14ac:dyDescent="0.35">
      <c r="A100" t="s">
        <v>69</v>
      </c>
    </row>
    <row r="101" spans="1:1" x14ac:dyDescent="0.35">
      <c r="A101" t="s">
        <v>69</v>
      </c>
    </row>
    <row r="102" spans="1:1" x14ac:dyDescent="0.35">
      <c r="A102" t="s">
        <v>69</v>
      </c>
    </row>
    <row r="103" spans="1:1" x14ac:dyDescent="0.35">
      <c r="A103" t="s">
        <v>71</v>
      </c>
    </row>
    <row r="104" spans="1:1" x14ac:dyDescent="0.35">
      <c r="A104" t="s">
        <v>71</v>
      </c>
    </row>
    <row r="105" spans="1:1" x14ac:dyDescent="0.35">
      <c r="A105" t="s">
        <v>71</v>
      </c>
    </row>
    <row r="106" spans="1:1" x14ac:dyDescent="0.35">
      <c r="A106" t="s">
        <v>71</v>
      </c>
    </row>
    <row r="107" spans="1:1" x14ac:dyDescent="0.35">
      <c r="A107" t="s">
        <v>72</v>
      </c>
    </row>
    <row r="108" spans="1:1" x14ac:dyDescent="0.35">
      <c r="A108" t="s">
        <v>72</v>
      </c>
    </row>
    <row r="109" spans="1:1" x14ac:dyDescent="0.35">
      <c r="A109" t="s">
        <v>72</v>
      </c>
    </row>
    <row r="110" spans="1:1" x14ac:dyDescent="0.35">
      <c r="A110" t="s">
        <v>72</v>
      </c>
    </row>
    <row r="111" spans="1:1" x14ac:dyDescent="0.35">
      <c r="A111" t="s">
        <v>74</v>
      </c>
    </row>
    <row r="112" spans="1:1" x14ac:dyDescent="0.35">
      <c r="A112" t="s">
        <v>74</v>
      </c>
    </row>
    <row r="113" spans="1:1" x14ac:dyDescent="0.35">
      <c r="A113" t="s">
        <v>74</v>
      </c>
    </row>
    <row r="114" spans="1:1" x14ac:dyDescent="0.35">
      <c r="A114" t="s">
        <v>74</v>
      </c>
    </row>
    <row r="115" spans="1:1" x14ac:dyDescent="0.35">
      <c r="A115" t="s">
        <v>76</v>
      </c>
    </row>
    <row r="116" spans="1:1" x14ac:dyDescent="0.35">
      <c r="A116" t="s">
        <v>76</v>
      </c>
    </row>
    <row r="117" spans="1:1" x14ac:dyDescent="0.35">
      <c r="A117" t="s">
        <v>76</v>
      </c>
    </row>
    <row r="118" spans="1:1" x14ac:dyDescent="0.35">
      <c r="A118" t="s">
        <v>76</v>
      </c>
    </row>
    <row r="119" spans="1:1" x14ac:dyDescent="0.35">
      <c r="A119" t="s">
        <v>78</v>
      </c>
    </row>
    <row r="120" spans="1:1" x14ac:dyDescent="0.35">
      <c r="A120" t="s">
        <v>78</v>
      </c>
    </row>
    <row r="121" spans="1:1" x14ac:dyDescent="0.35">
      <c r="A121" t="s">
        <v>78</v>
      </c>
    </row>
    <row r="122" spans="1:1" x14ac:dyDescent="0.35">
      <c r="A122" t="s">
        <v>78</v>
      </c>
    </row>
    <row r="123" spans="1:1" x14ac:dyDescent="0.35">
      <c r="A123" t="s">
        <v>80</v>
      </c>
    </row>
    <row r="124" spans="1:1" x14ac:dyDescent="0.35">
      <c r="A124" t="s">
        <v>80</v>
      </c>
    </row>
    <row r="125" spans="1:1" x14ac:dyDescent="0.35">
      <c r="A125" t="s">
        <v>80</v>
      </c>
    </row>
    <row r="126" spans="1:1" x14ac:dyDescent="0.35">
      <c r="A126" t="s">
        <v>80</v>
      </c>
    </row>
    <row r="127" spans="1:1" x14ac:dyDescent="0.35">
      <c r="A127" t="s">
        <v>82</v>
      </c>
    </row>
    <row r="128" spans="1:1" x14ac:dyDescent="0.35">
      <c r="A128" t="s">
        <v>82</v>
      </c>
    </row>
    <row r="129" spans="1:1" x14ac:dyDescent="0.35">
      <c r="A129" t="s">
        <v>82</v>
      </c>
    </row>
    <row r="130" spans="1:1" x14ac:dyDescent="0.35">
      <c r="A130" t="s">
        <v>82</v>
      </c>
    </row>
    <row r="131" spans="1:1" x14ac:dyDescent="0.35">
      <c r="A131" t="s">
        <v>85</v>
      </c>
    </row>
    <row r="132" spans="1:1" x14ac:dyDescent="0.35">
      <c r="A132" t="s">
        <v>85</v>
      </c>
    </row>
    <row r="133" spans="1:1" x14ac:dyDescent="0.35">
      <c r="A133" t="s">
        <v>85</v>
      </c>
    </row>
    <row r="134" spans="1:1" x14ac:dyDescent="0.35">
      <c r="A134" t="s">
        <v>85</v>
      </c>
    </row>
    <row r="135" spans="1:1" x14ac:dyDescent="0.35">
      <c r="A135" t="s">
        <v>86</v>
      </c>
    </row>
    <row r="136" spans="1:1" x14ac:dyDescent="0.35">
      <c r="A136" t="s">
        <v>86</v>
      </c>
    </row>
    <row r="137" spans="1:1" x14ac:dyDescent="0.35">
      <c r="A137" t="s">
        <v>86</v>
      </c>
    </row>
    <row r="138" spans="1:1" x14ac:dyDescent="0.35">
      <c r="A138" t="s">
        <v>86</v>
      </c>
    </row>
    <row r="139" spans="1:1" x14ac:dyDescent="0.35">
      <c r="A139" t="s">
        <v>88</v>
      </c>
    </row>
    <row r="140" spans="1:1" x14ac:dyDescent="0.35">
      <c r="A140" t="s">
        <v>88</v>
      </c>
    </row>
    <row r="141" spans="1:1" x14ac:dyDescent="0.35">
      <c r="A141" t="s">
        <v>88</v>
      </c>
    </row>
    <row r="142" spans="1:1" x14ac:dyDescent="0.35">
      <c r="A142" t="s">
        <v>88</v>
      </c>
    </row>
    <row r="143" spans="1:1" x14ac:dyDescent="0.35">
      <c r="A143" t="s">
        <v>90</v>
      </c>
    </row>
    <row r="144" spans="1:1" x14ac:dyDescent="0.35">
      <c r="A144" t="s">
        <v>90</v>
      </c>
    </row>
    <row r="145" spans="1:1" x14ac:dyDescent="0.35">
      <c r="A145" t="s">
        <v>90</v>
      </c>
    </row>
    <row r="146" spans="1:1" x14ac:dyDescent="0.35">
      <c r="A146" t="s">
        <v>90</v>
      </c>
    </row>
    <row r="147" spans="1:1" x14ac:dyDescent="0.35">
      <c r="A147" t="s">
        <v>92</v>
      </c>
    </row>
    <row r="148" spans="1:1" x14ac:dyDescent="0.35">
      <c r="A148" t="s">
        <v>92</v>
      </c>
    </row>
    <row r="149" spans="1:1" x14ac:dyDescent="0.35">
      <c r="A149" t="s">
        <v>92</v>
      </c>
    </row>
    <row r="150" spans="1:1" x14ac:dyDescent="0.35">
      <c r="A150" t="s">
        <v>92</v>
      </c>
    </row>
    <row r="151" spans="1:1" x14ac:dyDescent="0.35">
      <c r="A151" t="s">
        <v>94</v>
      </c>
    </row>
    <row r="152" spans="1:1" x14ac:dyDescent="0.35">
      <c r="A152" t="s">
        <v>94</v>
      </c>
    </row>
    <row r="153" spans="1:1" x14ac:dyDescent="0.35">
      <c r="A153" t="s">
        <v>95</v>
      </c>
    </row>
    <row r="154" spans="1:1" x14ac:dyDescent="0.35">
      <c r="A154" t="s">
        <v>95</v>
      </c>
    </row>
    <row r="155" spans="1:1" x14ac:dyDescent="0.35">
      <c r="A155" t="s">
        <v>95</v>
      </c>
    </row>
    <row r="156" spans="1:1" x14ac:dyDescent="0.35">
      <c r="A156" t="s">
        <v>95</v>
      </c>
    </row>
    <row r="157" spans="1:1" x14ac:dyDescent="0.35">
      <c r="A157" t="s">
        <v>97</v>
      </c>
    </row>
    <row r="158" spans="1:1" x14ac:dyDescent="0.35">
      <c r="A158" t="s">
        <v>97</v>
      </c>
    </row>
    <row r="159" spans="1:1" x14ac:dyDescent="0.35">
      <c r="A159" t="s">
        <v>97</v>
      </c>
    </row>
    <row r="160" spans="1:1" x14ac:dyDescent="0.35">
      <c r="A160" t="s">
        <v>97</v>
      </c>
    </row>
    <row r="161" spans="1:1" x14ac:dyDescent="0.35">
      <c r="A161" t="s">
        <v>99</v>
      </c>
    </row>
    <row r="162" spans="1:1" x14ac:dyDescent="0.35">
      <c r="A162" t="s">
        <v>99</v>
      </c>
    </row>
    <row r="163" spans="1:1" x14ac:dyDescent="0.35">
      <c r="A163" t="s">
        <v>99</v>
      </c>
    </row>
    <row r="164" spans="1:1" x14ac:dyDescent="0.35">
      <c r="A164" t="s">
        <v>99</v>
      </c>
    </row>
    <row r="165" spans="1:1" x14ac:dyDescent="0.35">
      <c r="A165" t="s">
        <v>101</v>
      </c>
    </row>
    <row r="166" spans="1:1" x14ac:dyDescent="0.35">
      <c r="A166" t="s">
        <v>101</v>
      </c>
    </row>
    <row r="167" spans="1:1" x14ac:dyDescent="0.35">
      <c r="A167" t="s">
        <v>101</v>
      </c>
    </row>
    <row r="168" spans="1:1" x14ac:dyDescent="0.35">
      <c r="A168" t="s">
        <v>101</v>
      </c>
    </row>
    <row r="169" spans="1:1" x14ac:dyDescent="0.35">
      <c r="A169" t="s">
        <v>102</v>
      </c>
    </row>
    <row r="170" spans="1:1" x14ac:dyDescent="0.35">
      <c r="A170" t="s">
        <v>102</v>
      </c>
    </row>
    <row r="171" spans="1:1" x14ac:dyDescent="0.35">
      <c r="A171" t="s">
        <v>102</v>
      </c>
    </row>
    <row r="172" spans="1:1" x14ac:dyDescent="0.35">
      <c r="A172" t="s">
        <v>102</v>
      </c>
    </row>
    <row r="173" spans="1:1" x14ac:dyDescent="0.35">
      <c r="A173" t="s">
        <v>103</v>
      </c>
    </row>
    <row r="174" spans="1:1" x14ac:dyDescent="0.35">
      <c r="A174" t="s">
        <v>103</v>
      </c>
    </row>
    <row r="175" spans="1:1" x14ac:dyDescent="0.35">
      <c r="A175" t="s">
        <v>103</v>
      </c>
    </row>
    <row r="176" spans="1:1" x14ac:dyDescent="0.35">
      <c r="A176" t="s">
        <v>103</v>
      </c>
    </row>
    <row r="177" spans="1:1" x14ac:dyDescent="0.35">
      <c r="A177" t="s">
        <v>104</v>
      </c>
    </row>
    <row r="178" spans="1:1" x14ac:dyDescent="0.35">
      <c r="A178" t="s">
        <v>104</v>
      </c>
    </row>
    <row r="179" spans="1:1" x14ac:dyDescent="0.35">
      <c r="A179" t="s">
        <v>104</v>
      </c>
    </row>
    <row r="180" spans="1:1" x14ac:dyDescent="0.35">
      <c r="A180" t="s">
        <v>104</v>
      </c>
    </row>
    <row r="181" spans="1:1" x14ac:dyDescent="0.35">
      <c r="A181" t="s">
        <v>106</v>
      </c>
    </row>
    <row r="182" spans="1:1" x14ac:dyDescent="0.35">
      <c r="A182" t="s">
        <v>106</v>
      </c>
    </row>
    <row r="183" spans="1:1" x14ac:dyDescent="0.35">
      <c r="A183" t="s">
        <v>106</v>
      </c>
    </row>
    <row r="184" spans="1:1" x14ac:dyDescent="0.35">
      <c r="A184" t="s">
        <v>106</v>
      </c>
    </row>
    <row r="185" spans="1:1" x14ac:dyDescent="0.35">
      <c r="A185" t="s">
        <v>107</v>
      </c>
    </row>
    <row r="186" spans="1:1" x14ac:dyDescent="0.35">
      <c r="A186" t="s">
        <v>107</v>
      </c>
    </row>
    <row r="187" spans="1:1" x14ac:dyDescent="0.35">
      <c r="A187" t="s">
        <v>107</v>
      </c>
    </row>
    <row r="188" spans="1:1" x14ac:dyDescent="0.35">
      <c r="A188" t="s">
        <v>107</v>
      </c>
    </row>
    <row r="189" spans="1:1" x14ac:dyDescent="0.35">
      <c r="A189" t="s">
        <v>108</v>
      </c>
    </row>
    <row r="190" spans="1:1" x14ac:dyDescent="0.35">
      <c r="A190" t="s">
        <v>108</v>
      </c>
    </row>
    <row r="191" spans="1:1" x14ac:dyDescent="0.35">
      <c r="A191" t="s">
        <v>108</v>
      </c>
    </row>
    <row r="192" spans="1:1" x14ac:dyDescent="0.35">
      <c r="A192" t="s">
        <v>108</v>
      </c>
    </row>
    <row r="193" spans="1:1" x14ac:dyDescent="0.35">
      <c r="A193" t="s">
        <v>109</v>
      </c>
    </row>
    <row r="194" spans="1:1" x14ac:dyDescent="0.35">
      <c r="A194" t="s">
        <v>109</v>
      </c>
    </row>
    <row r="195" spans="1:1" x14ac:dyDescent="0.35">
      <c r="A195" t="s">
        <v>109</v>
      </c>
    </row>
    <row r="196" spans="1:1" x14ac:dyDescent="0.35">
      <c r="A196" t="s">
        <v>109</v>
      </c>
    </row>
    <row r="197" spans="1:1" x14ac:dyDescent="0.35">
      <c r="A197" t="s">
        <v>111</v>
      </c>
    </row>
    <row r="198" spans="1:1" x14ac:dyDescent="0.35">
      <c r="A198" t="s">
        <v>111</v>
      </c>
    </row>
    <row r="199" spans="1:1" x14ac:dyDescent="0.35">
      <c r="A199" t="s">
        <v>111</v>
      </c>
    </row>
    <row r="200" spans="1:1" x14ac:dyDescent="0.35">
      <c r="A200" t="s">
        <v>111</v>
      </c>
    </row>
    <row r="201" spans="1:1" x14ac:dyDescent="0.35">
      <c r="A201" t="s">
        <v>112</v>
      </c>
    </row>
    <row r="202" spans="1:1" x14ac:dyDescent="0.35">
      <c r="A202" t="s">
        <v>112</v>
      </c>
    </row>
    <row r="203" spans="1:1" x14ac:dyDescent="0.35">
      <c r="A203" t="s">
        <v>112</v>
      </c>
    </row>
    <row r="204" spans="1:1" x14ac:dyDescent="0.35">
      <c r="A204" t="s">
        <v>112</v>
      </c>
    </row>
    <row r="205" spans="1:1" x14ac:dyDescent="0.35">
      <c r="A205" t="s">
        <v>113</v>
      </c>
    </row>
    <row r="206" spans="1:1" x14ac:dyDescent="0.35">
      <c r="A206" t="s">
        <v>113</v>
      </c>
    </row>
    <row r="207" spans="1:1" x14ac:dyDescent="0.35">
      <c r="A207" t="s">
        <v>113</v>
      </c>
    </row>
    <row r="208" spans="1:1" x14ac:dyDescent="0.35">
      <c r="A208" t="s">
        <v>113</v>
      </c>
    </row>
    <row r="209" spans="1:1" x14ac:dyDescent="0.35">
      <c r="A209" t="s">
        <v>115</v>
      </c>
    </row>
    <row r="210" spans="1:1" x14ac:dyDescent="0.35">
      <c r="A210" t="s">
        <v>115</v>
      </c>
    </row>
    <row r="211" spans="1:1" x14ac:dyDescent="0.35">
      <c r="A211" t="s">
        <v>115</v>
      </c>
    </row>
    <row r="212" spans="1:1" x14ac:dyDescent="0.35">
      <c r="A212" t="s">
        <v>115</v>
      </c>
    </row>
    <row r="213" spans="1:1" x14ac:dyDescent="0.35">
      <c r="A213" t="s">
        <v>116</v>
      </c>
    </row>
    <row r="214" spans="1:1" x14ac:dyDescent="0.35">
      <c r="A214" t="s">
        <v>116</v>
      </c>
    </row>
    <row r="215" spans="1:1" x14ac:dyDescent="0.35">
      <c r="A215" t="s">
        <v>116</v>
      </c>
    </row>
    <row r="216" spans="1:1" x14ac:dyDescent="0.35">
      <c r="A216" t="s">
        <v>116</v>
      </c>
    </row>
    <row r="217" spans="1:1" x14ac:dyDescent="0.35">
      <c r="A217" t="s">
        <v>118</v>
      </c>
    </row>
    <row r="218" spans="1:1" x14ac:dyDescent="0.35">
      <c r="A218" t="s">
        <v>118</v>
      </c>
    </row>
    <row r="219" spans="1:1" x14ac:dyDescent="0.35">
      <c r="A219" t="s">
        <v>118</v>
      </c>
    </row>
    <row r="220" spans="1:1" x14ac:dyDescent="0.35">
      <c r="A220" t="s">
        <v>118</v>
      </c>
    </row>
    <row r="221" spans="1:1" x14ac:dyDescent="0.35">
      <c r="A221" t="s">
        <v>119</v>
      </c>
    </row>
    <row r="222" spans="1:1" x14ac:dyDescent="0.35">
      <c r="A222" t="s">
        <v>119</v>
      </c>
    </row>
    <row r="223" spans="1:1" x14ac:dyDescent="0.35">
      <c r="A223" t="s">
        <v>119</v>
      </c>
    </row>
    <row r="224" spans="1:1" x14ac:dyDescent="0.35">
      <c r="A224" t="s">
        <v>119</v>
      </c>
    </row>
    <row r="225" spans="1:1" x14ac:dyDescent="0.35">
      <c r="A225" t="s">
        <v>120</v>
      </c>
    </row>
    <row r="226" spans="1:1" x14ac:dyDescent="0.35">
      <c r="A226" t="s">
        <v>120</v>
      </c>
    </row>
    <row r="227" spans="1:1" x14ac:dyDescent="0.35">
      <c r="A227" t="s">
        <v>120</v>
      </c>
    </row>
    <row r="228" spans="1:1" x14ac:dyDescent="0.35">
      <c r="A228" t="s">
        <v>120</v>
      </c>
    </row>
    <row r="229" spans="1:1" x14ac:dyDescent="0.35">
      <c r="A229" t="s">
        <v>122</v>
      </c>
    </row>
    <row r="230" spans="1:1" x14ac:dyDescent="0.35">
      <c r="A230" t="s">
        <v>122</v>
      </c>
    </row>
    <row r="231" spans="1:1" x14ac:dyDescent="0.35">
      <c r="A231" t="s">
        <v>122</v>
      </c>
    </row>
    <row r="232" spans="1:1" x14ac:dyDescent="0.35">
      <c r="A232" t="s">
        <v>122</v>
      </c>
    </row>
    <row r="233" spans="1:1" x14ac:dyDescent="0.35">
      <c r="A233" t="s">
        <v>123</v>
      </c>
    </row>
    <row r="234" spans="1:1" x14ac:dyDescent="0.35">
      <c r="A234" t="s">
        <v>123</v>
      </c>
    </row>
    <row r="235" spans="1:1" x14ac:dyDescent="0.35">
      <c r="A235" t="s">
        <v>123</v>
      </c>
    </row>
    <row r="236" spans="1:1" x14ac:dyDescent="0.35">
      <c r="A236" t="s">
        <v>123</v>
      </c>
    </row>
    <row r="237" spans="1:1" x14ac:dyDescent="0.35">
      <c r="A237" t="s">
        <v>125</v>
      </c>
    </row>
    <row r="238" spans="1:1" x14ac:dyDescent="0.35">
      <c r="A238" t="s">
        <v>125</v>
      </c>
    </row>
    <row r="239" spans="1:1" x14ac:dyDescent="0.35">
      <c r="A239" t="s">
        <v>125</v>
      </c>
    </row>
    <row r="240" spans="1:1" x14ac:dyDescent="0.35">
      <c r="A240" t="s">
        <v>125</v>
      </c>
    </row>
    <row r="241" spans="1:1" x14ac:dyDescent="0.35">
      <c r="A241" t="s">
        <v>126</v>
      </c>
    </row>
    <row r="242" spans="1:1" x14ac:dyDescent="0.35">
      <c r="A242" t="s">
        <v>126</v>
      </c>
    </row>
    <row r="243" spans="1:1" x14ac:dyDescent="0.35">
      <c r="A243" t="s">
        <v>126</v>
      </c>
    </row>
    <row r="244" spans="1:1" x14ac:dyDescent="0.35">
      <c r="A244" t="s">
        <v>126</v>
      </c>
    </row>
    <row r="245" spans="1:1" x14ac:dyDescent="0.35">
      <c r="A245" t="s">
        <v>128</v>
      </c>
    </row>
    <row r="246" spans="1:1" x14ac:dyDescent="0.35">
      <c r="A246" t="s">
        <v>128</v>
      </c>
    </row>
    <row r="247" spans="1:1" x14ac:dyDescent="0.35">
      <c r="A247" t="s">
        <v>128</v>
      </c>
    </row>
    <row r="248" spans="1:1" x14ac:dyDescent="0.35">
      <c r="A248" t="s">
        <v>128</v>
      </c>
    </row>
    <row r="249" spans="1:1" x14ac:dyDescent="0.35">
      <c r="A249" t="s">
        <v>129</v>
      </c>
    </row>
    <row r="250" spans="1:1" x14ac:dyDescent="0.35">
      <c r="A250" t="s">
        <v>129</v>
      </c>
    </row>
    <row r="251" spans="1:1" x14ac:dyDescent="0.35">
      <c r="A251" t="s">
        <v>129</v>
      </c>
    </row>
    <row r="252" spans="1:1" x14ac:dyDescent="0.35">
      <c r="A252" t="s">
        <v>129</v>
      </c>
    </row>
    <row r="253" spans="1:1" x14ac:dyDescent="0.35">
      <c r="A253" t="s">
        <v>131</v>
      </c>
    </row>
    <row r="254" spans="1:1" x14ac:dyDescent="0.35">
      <c r="A254" t="s">
        <v>131</v>
      </c>
    </row>
    <row r="255" spans="1:1" x14ac:dyDescent="0.35">
      <c r="A255" t="s">
        <v>131</v>
      </c>
    </row>
    <row r="256" spans="1:1" x14ac:dyDescent="0.35">
      <c r="A256" t="s">
        <v>131</v>
      </c>
    </row>
    <row r="257" spans="1:1" x14ac:dyDescent="0.35">
      <c r="A257" t="s">
        <v>132</v>
      </c>
    </row>
    <row r="258" spans="1:1" x14ac:dyDescent="0.35">
      <c r="A258" t="s">
        <v>132</v>
      </c>
    </row>
    <row r="259" spans="1:1" x14ac:dyDescent="0.35">
      <c r="A259" t="s">
        <v>132</v>
      </c>
    </row>
    <row r="260" spans="1:1" x14ac:dyDescent="0.35">
      <c r="A260" t="s">
        <v>132</v>
      </c>
    </row>
    <row r="261" spans="1:1" x14ac:dyDescent="0.35">
      <c r="A261" t="s">
        <v>134</v>
      </c>
    </row>
    <row r="262" spans="1:1" x14ac:dyDescent="0.35">
      <c r="A262" t="s">
        <v>134</v>
      </c>
    </row>
    <row r="263" spans="1:1" x14ac:dyDescent="0.35">
      <c r="A263" t="s">
        <v>134</v>
      </c>
    </row>
    <row r="264" spans="1:1" x14ac:dyDescent="0.35">
      <c r="A264" t="s">
        <v>134</v>
      </c>
    </row>
    <row r="265" spans="1:1" x14ac:dyDescent="0.35">
      <c r="A265" t="s">
        <v>135</v>
      </c>
    </row>
    <row r="266" spans="1:1" x14ac:dyDescent="0.35">
      <c r="A266" t="s">
        <v>135</v>
      </c>
    </row>
    <row r="267" spans="1:1" x14ac:dyDescent="0.35">
      <c r="A267" t="s">
        <v>135</v>
      </c>
    </row>
    <row r="268" spans="1:1" x14ac:dyDescent="0.35">
      <c r="A268" t="s">
        <v>135</v>
      </c>
    </row>
    <row r="269" spans="1:1" x14ac:dyDescent="0.35">
      <c r="A269" t="s">
        <v>137</v>
      </c>
    </row>
    <row r="270" spans="1:1" x14ac:dyDescent="0.35">
      <c r="A270" t="s">
        <v>137</v>
      </c>
    </row>
    <row r="271" spans="1:1" x14ac:dyDescent="0.35">
      <c r="A271" t="s">
        <v>137</v>
      </c>
    </row>
    <row r="272" spans="1:1" x14ac:dyDescent="0.35">
      <c r="A272" t="s">
        <v>137</v>
      </c>
    </row>
    <row r="273" spans="1:1" x14ac:dyDescent="0.35">
      <c r="A273" t="s">
        <v>139</v>
      </c>
    </row>
    <row r="274" spans="1:1" x14ac:dyDescent="0.35">
      <c r="A274" t="s">
        <v>139</v>
      </c>
    </row>
    <row r="275" spans="1:1" x14ac:dyDescent="0.35">
      <c r="A275" t="s">
        <v>139</v>
      </c>
    </row>
    <row r="276" spans="1:1" x14ac:dyDescent="0.35">
      <c r="A276" t="s">
        <v>139</v>
      </c>
    </row>
    <row r="277" spans="1:1" x14ac:dyDescent="0.35">
      <c r="A277" t="s">
        <v>141</v>
      </c>
    </row>
    <row r="278" spans="1:1" x14ac:dyDescent="0.35">
      <c r="A278" t="s">
        <v>141</v>
      </c>
    </row>
    <row r="279" spans="1:1" x14ac:dyDescent="0.35">
      <c r="A279" t="s">
        <v>141</v>
      </c>
    </row>
    <row r="280" spans="1:1" x14ac:dyDescent="0.35">
      <c r="A280" t="s">
        <v>141</v>
      </c>
    </row>
    <row r="281" spans="1:1" x14ac:dyDescent="0.35">
      <c r="A281" t="s">
        <v>143</v>
      </c>
    </row>
    <row r="282" spans="1:1" x14ac:dyDescent="0.35">
      <c r="A282" t="s">
        <v>143</v>
      </c>
    </row>
    <row r="283" spans="1:1" x14ac:dyDescent="0.35">
      <c r="A283" t="s">
        <v>143</v>
      </c>
    </row>
    <row r="284" spans="1:1" x14ac:dyDescent="0.35">
      <c r="A284" t="s">
        <v>143</v>
      </c>
    </row>
    <row r="285" spans="1:1" x14ac:dyDescent="0.35">
      <c r="A285" t="s">
        <v>145</v>
      </c>
    </row>
    <row r="286" spans="1:1" x14ac:dyDescent="0.35">
      <c r="A286" t="s">
        <v>145</v>
      </c>
    </row>
    <row r="287" spans="1:1" x14ac:dyDescent="0.35">
      <c r="A287" t="s">
        <v>145</v>
      </c>
    </row>
    <row r="288" spans="1:1" x14ac:dyDescent="0.35">
      <c r="A288" t="s">
        <v>145</v>
      </c>
    </row>
    <row r="289" spans="1:1" x14ac:dyDescent="0.35">
      <c r="A289" t="s">
        <v>147</v>
      </c>
    </row>
    <row r="290" spans="1:1" x14ac:dyDescent="0.35">
      <c r="A290" t="s">
        <v>147</v>
      </c>
    </row>
    <row r="291" spans="1:1" x14ac:dyDescent="0.35">
      <c r="A291" t="s">
        <v>147</v>
      </c>
    </row>
    <row r="292" spans="1:1" x14ac:dyDescent="0.35">
      <c r="A292" t="s">
        <v>147</v>
      </c>
    </row>
    <row r="293" spans="1:1" x14ac:dyDescent="0.35">
      <c r="A293" t="s">
        <v>149</v>
      </c>
    </row>
    <row r="294" spans="1:1" x14ac:dyDescent="0.35">
      <c r="A294" t="s">
        <v>149</v>
      </c>
    </row>
    <row r="295" spans="1:1" x14ac:dyDescent="0.35">
      <c r="A295" t="s">
        <v>149</v>
      </c>
    </row>
    <row r="296" spans="1:1" x14ac:dyDescent="0.35">
      <c r="A296" t="s">
        <v>149</v>
      </c>
    </row>
    <row r="297" spans="1:1" x14ac:dyDescent="0.35">
      <c r="A297" t="s">
        <v>150</v>
      </c>
    </row>
    <row r="298" spans="1:1" x14ac:dyDescent="0.35">
      <c r="A298" t="s">
        <v>150</v>
      </c>
    </row>
    <row r="299" spans="1:1" x14ac:dyDescent="0.35">
      <c r="A299" t="s">
        <v>150</v>
      </c>
    </row>
    <row r="300" spans="1:1" x14ac:dyDescent="0.35">
      <c r="A300" t="s">
        <v>150</v>
      </c>
    </row>
    <row r="301" spans="1:1" x14ac:dyDescent="0.35">
      <c r="A301" t="s">
        <v>151</v>
      </c>
    </row>
    <row r="302" spans="1:1" x14ac:dyDescent="0.35">
      <c r="A302" t="s">
        <v>151</v>
      </c>
    </row>
    <row r="303" spans="1:1" x14ac:dyDescent="0.35">
      <c r="A303" t="s">
        <v>151</v>
      </c>
    </row>
    <row r="304" spans="1:1" x14ac:dyDescent="0.35">
      <c r="A304" t="s">
        <v>151</v>
      </c>
    </row>
    <row r="305" spans="1:1" x14ac:dyDescent="0.35">
      <c r="A305" t="s">
        <v>152</v>
      </c>
    </row>
    <row r="306" spans="1:1" x14ac:dyDescent="0.35">
      <c r="A306" t="s">
        <v>152</v>
      </c>
    </row>
    <row r="307" spans="1:1" x14ac:dyDescent="0.35">
      <c r="A307" t="s">
        <v>152</v>
      </c>
    </row>
    <row r="308" spans="1:1" x14ac:dyDescent="0.35">
      <c r="A308" t="s">
        <v>152</v>
      </c>
    </row>
    <row r="309" spans="1:1" x14ac:dyDescent="0.35">
      <c r="A309" t="s">
        <v>153</v>
      </c>
    </row>
    <row r="310" spans="1:1" x14ac:dyDescent="0.35">
      <c r="A310" t="s">
        <v>153</v>
      </c>
    </row>
    <row r="311" spans="1:1" x14ac:dyDescent="0.35">
      <c r="A311" t="s">
        <v>153</v>
      </c>
    </row>
    <row r="312" spans="1:1" x14ac:dyDescent="0.35">
      <c r="A312" t="s">
        <v>153</v>
      </c>
    </row>
    <row r="313" spans="1:1" x14ac:dyDescent="0.35">
      <c r="A313" t="s">
        <v>154</v>
      </c>
    </row>
    <row r="314" spans="1:1" x14ac:dyDescent="0.35">
      <c r="A314" t="s">
        <v>154</v>
      </c>
    </row>
    <row r="315" spans="1:1" x14ac:dyDescent="0.35">
      <c r="A315" t="s">
        <v>154</v>
      </c>
    </row>
    <row r="316" spans="1:1" x14ac:dyDescent="0.35">
      <c r="A316" t="s">
        <v>154</v>
      </c>
    </row>
    <row r="317" spans="1:1" x14ac:dyDescent="0.35">
      <c r="A317" t="s">
        <v>156</v>
      </c>
    </row>
    <row r="318" spans="1:1" x14ac:dyDescent="0.35">
      <c r="A318" t="s">
        <v>156</v>
      </c>
    </row>
    <row r="319" spans="1:1" x14ac:dyDescent="0.35">
      <c r="A319" t="s">
        <v>156</v>
      </c>
    </row>
    <row r="320" spans="1:1" x14ac:dyDescent="0.35">
      <c r="A320" t="s">
        <v>156</v>
      </c>
    </row>
    <row r="321" spans="1:1" x14ac:dyDescent="0.35">
      <c r="A321" t="s">
        <v>158</v>
      </c>
    </row>
    <row r="322" spans="1:1" x14ac:dyDescent="0.35">
      <c r="A322" t="s">
        <v>158</v>
      </c>
    </row>
    <row r="323" spans="1:1" x14ac:dyDescent="0.35">
      <c r="A323" t="s">
        <v>158</v>
      </c>
    </row>
    <row r="324" spans="1:1" x14ac:dyDescent="0.35">
      <c r="A324" t="s">
        <v>158</v>
      </c>
    </row>
    <row r="325" spans="1:1" x14ac:dyDescent="0.35">
      <c r="A325" t="s">
        <v>159</v>
      </c>
    </row>
    <row r="326" spans="1:1" x14ac:dyDescent="0.35">
      <c r="A326" t="s">
        <v>159</v>
      </c>
    </row>
    <row r="327" spans="1:1" x14ac:dyDescent="0.35">
      <c r="A327" t="s">
        <v>159</v>
      </c>
    </row>
    <row r="328" spans="1:1" x14ac:dyDescent="0.35">
      <c r="A328" t="s">
        <v>159</v>
      </c>
    </row>
    <row r="329" spans="1:1" x14ac:dyDescent="0.35">
      <c r="A329" t="s">
        <v>160</v>
      </c>
    </row>
    <row r="330" spans="1:1" x14ac:dyDescent="0.35">
      <c r="A330" t="s">
        <v>160</v>
      </c>
    </row>
    <row r="331" spans="1:1" x14ac:dyDescent="0.35">
      <c r="A331" t="s">
        <v>160</v>
      </c>
    </row>
    <row r="332" spans="1:1" x14ac:dyDescent="0.35">
      <c r="A332" t="s">
        <v>160</v>
      </c>
    </row>
    <row r="333" spans="1:1" x14ac:dyDescent="0.35">
      <c r="A333" t="s">
        <v>161</v>
      </c>
    </row>
    <row r="334" spans="1:1" x14ac:dyDescent="0.35">
      <c r="A334" t="s">
        <v>161</v>
      </c>
    </row>
    <row r="335" spans="1:1" x14ac:dyDescent="0.35">
      <c r="A335" t="s">
        <v>161</v>
      </c>
    </row>
    <row r="336" spans="1:1" x14ac:dyDescent="0.35">
      <c r="A336" t="s">
        <v>161</v>
      </c>
    </row>
    <row r="337" spans="1:1" x14ac:dyDescent="0.35">
      <c r="A337" t="s">
        <v>162</v>
      </c>
    </row>
    <row r="338" spans="1:1" x14ac:dyDescent="0.35">
      <c r="A338" t="s">
        <v>162</v>
      </c>
    </row>
    <row r="339" spans="1:1" x14ac:dyDescent="0.35">
      <c r="A339" t="s">
        <v>162</v>
      </c>
    </row>
    <row r="340" spans="1:1" x14ac:dyDescent="0.35">
      <c r="A340" t="s">
        <v>162</v>
      </c>
    </row>
    <row r="341" spans="1:1" x14ac:dyDescent="0.35">
      <c r="A341" t="s">
        <v>163</v>
      </c>
    </row>
    <row r="342" spans="1:1" x14ac:dyDescent="0.35">
      <c r="A342" t="s">
        <v>163</v>
      </c>
    </row>
    <row r="343" spans="1:1" x14ac:dyDescent="0.35">
      <c r="A343" t="s">
        <v>163</v>
      </c>
    </row>
    <row r="344" spans="1:1" x14ac:dyDescent="0.35">
      <c r="A344" t="s">
        <v>163</v>
      </c>
    </row>
    <row r="345" spans="1:1" x14ac:dyDescent="0.35">
      <c r="A345" t="s">
        <v>165</v>
      </c>
    </row>
    <row r="346" spans="1:1" x14ac:dyDescent="0.35">
      <c r="A346" t="s">
        <v>165</v>
      </c>
    </row>
    <row r="347" spans="1:1" x14ac:dyDescent="0.35">
      <c r="A347" t="s">
        <v>165</v>
      </c>
    </row>
    <row r="348" spans="1:1" x14ac:dyDescent="0.35">
      <c r="A348" t="s">
        <v>165</v>
      </c>
    </row>
    <row r="349" spans="1:1" x14ac:dyDescent="0.35">
      <c r="A349" t="s">
        <v>167</v>
      </c>
    </row>
    <row r="350" spans="1:1" x14ac:dyDescent="0.35">
      <c r="A350" t="s">
        <v>167</v>
      </c>
    </row>
    <row r="351" spans="1:1" x14ac:dyDescent="0.35">
      <c r="A351" t="s">
        <v>167</v>
      </c>
    </row>
    <row r="352" spans="1:1" x14ac:dyDescent="0.35">
      <c r="A352" t="s">
        <v>167</v>
      </c>
    </row>
    <row r="353" spans="1:1" x14ac:dyDescent="0.35">
      <c r="A353" t="s">
        <v>169</v>
      </c>
    </row>
    <row r="354" spans="1:1" x14ac:dyDescent="0.35">
      <c r="A354" t="s">
        <v>169</v>
      </c>
    </row>
    <row r="355" spans="1:1" x14ac:dyDescent="0.35">
      <c r="A355" t="s">
        <v>169</v>
      </c>
    </row>
    <row r="356" spans="1:1" x14ac:dyDescent="0.35">
      <c r="A356" t="s">
        <v>169</v>
      </c>
    </row>
    <row r="357" spans="1:1" x14ac:dyDescent="0.35">
      <c r="A357" t="s">
        <v>171</v>
      </c>
    </row>
    <row r="358" spans="1:1" x14ac:dyDescent="0.35">
      <c r="A358" t="s">
        <v>171</v>
      </c>
    </row>
    <row r="359" spans="1:1" x14ac:dyDescent="0.35">
      <c r="A359" t="s">
        <v>171</v>
      </c>
    </row>
    <row r="360" spans="1:1" x14ac:dyDescent="0.35">
      <c r="A360" t="s">
        <v>171</v>
      </c>
    </row>
    <row r="361" spans="1:1" x14ac:dyDescent="0.35">
      <c r="A361" t="s">
        <v>172</v>
      </c>
    </row>
    <row r="362" spans="1:1" x14ac:dyDescent="0.35">
      <c r="A362" t="s">
        <v>172</v>
      </c>
    </row>
    <row r="363" spans="1:1" x14ac:dyDescent="0.35">
      <c r="A363" t="s">
        <v>172</v>
      </c>
    </row>
    <row r="364" spans="1:1" x14ac:dyDescent="0.35">
      <c r="A364" t="s">
        <v>172</v>
      </c>
    </row>
    <row r="365" spans="1:1" x14ac:dyDescent="0.35">
      <c r="A365" t="s">
        <v>173</v>
      </c>
    </row>
    <row r="366" spans="1:1" x14ac:dyDescent="0.35">
      <c r="A366" t="s">
        <v>173</v>
      </c>
    </row>
    <row r="367" spans="1:1" x14ac:dyDescent="0.35">
      <c r="A367" t="s">
        <v>173</v>
      </c>
    </row>
    <row r="368" spans="1:1" x14ac:dyDescent="0.35">
      <c r="A368" t="s">
        <v>173</v>
      </c>
    </row>
    <row r="369" spans="1:1" x14ac:dyDescent="0.35">
      <c r="A369" t="s">
        <v>175</v>
      </c>
    </row>
    <row r="370" spans="1:1" x14ac:dyDescent="0.35">
      <c r="A370" t="s">
        <v>175</v>
      </c>
    </row>
    <row r="371" spans="1:1" x14ac:dyDescent="0.35">
      <c r="A371" t="s">
        <v>177</v>
      </c>
    </row>
    <row r="372" spans="1:1" x14ac:dyDescent="0.35">
      <c r="A372" t="s">
        <v>177</v>
      </c>
    </row>
    <row r="373" spans="1:1" x14ac:dyDescent="0.35">
      <c r="A373" t="s">
        <v>177</v>
      </c>
    </row>
    <row r="374" spans="1:1" x14ac:dyDescent="0.35">
      <c r="A374" t="s">
        <v>177</v>
      </c>
    </row>
    <row r="375" spans="1:1" x14ac:dyDescent="0.35">
      <c r="A375" t="s">
        <v>179</v>
      </c>
    </row>
    <row r="376" spans="1:1" x14ac:dyDescent="0.35">
      <c r="A376" t="s">
        <v>179</v>
      </c>
    </row>
    <row r="377" spans="1:1" x14ac:dyDescent="0.35">
      <c r="A377" t="s">
        <v>179</v>
      </c>
    </row>
    <row r="378" spans="1:1" x14ac:dyDescent="0.35">
      <c r="A378" t="s">
        <v>179</v>
      </c>
    </row>
    <row r="379" spans="1:1" x14ac:dyDescent="0.35">
      <c r="A379" t="s">
        <v>181</v>
      </c>
    </row>
    <row r="380" spans="1:1" x14ac:dyDescent="0.35">
      <c r="A380" t="s">
        <v>181</v>
      </c>
    </row>
    <row r="381" spans="1:1" x14ac:dyDescent="0.35">
      <c r="A381" t="s">
        <v>181</v>
      </c>
    </row>
    <row r="382" spans="1:1" x14ac:dyDescent="0.35">
      <c r="A382" t="s">
        <v>181</v>
      </c>
    </row>
    <row r="383" spans="1:1" x14ac:dyDescent="0.35">
      <c r="A383" t="s">
        <v>184</v>
      </c>
    </row>
    <row r="384" spans="1:1" x14ac:dyDescent="0.35">
      <c r="A384" t="s">
        <v>184</v>
      </c>
    </row>
    <row r="385" spans="1:1" x14ac:dyDescent="0.35">
      <c r="A385" t="s">
        <v>184</v>
      </c>
    </row>
    <row r="386" spans="1:1" x14ac:dyDescent="0.35">
      <c r="A386" t="s">
        <v>184</v>
      </c>
    </row>
    <row r="387" spans="1:1" x14ac:dyDescent="0.35">
      <c r="A387" t="s">
        <v>185</v>
      </c>
    </row>
    <row r="388" spans="1:1" x14ac:dyDescent="0.35">
      <c r="A388" t="s">
        <v>185</v>
      </c>
    </row>
    <row r="389" spans="1:1" x14ac:dyDescent="0.35">
      <c r="A389" t="s">
        <v>185</v>
      </c>
    </row>
    <row r="390" spans="1:1" x14ac:dyDescent="0.35">
      <c r="A390" t="s">
        <v>185</v>
      </c>
    </row>
    <row r="391" spans="1:1" x14ac:dyDescent="0.35">
      <c r="A391" t="s">
        <v>186</v>
      </c>
    </row>
    <row r="392" spans="1:1" x14ac:dyDescent="0.35">
      <c r="A392" t="s">
        <v>186</v>
      </c>
    </row>
    <row r="393" spans="1:1" x14ac:dyDescent="0.35">
      <c r="A393" t="s">
        <v>186</v>
      </c>
    </row>
    <row r="394" spans="1:1" x14ac:dyDescent="0.35">
      <c r="A394" t="s">
        <v>186</v>
      </c>
    </row>
    <row r="395" spans="1:1" x14ac:dyDescent="0.35">
      <c r="A395" t="s">
        <v>188</v>
      </c>
    </row>
    <row r="396" spans="1:1" x14ac:dyDescent="0.35">
      <c r="A396" t="s">
        <v>188</v>
      </c>
    </row>
    <row r="397" spans="1:1" x14ac:dyDescent="0.35">
      <c r="A397" t="s">
        <v>188</v>
      </c>
    </row>
    <row r="398" spans="1:1" x14ac:dyDescent="0.35">
      <c r="A398" t="s">
        <v>188</v>
      </c>
    </row>
    <row r="399" spans="1:1" x14ac:dyDescent="0.35">
      <c r="A399" t="s">
        <v>189</v>
      </c>
    </row>
    <row r="400" spans="1:1" x14ac:dyDescent="0.35">
      <c r="A400" t="s">
        <v>189</v>
      </c>
    </row>
    <row r="401" spans="1:1" x14ac:dyDescent="0.35">
      <c r="A401" t="s">
        <v>189</v>
      </c>
    </row>
    <row r="402" spans="1:1" x14ac:dyDescent="0.35">
      <c r="A402" t="s">
        <v>189</v>
      </c>
    </row>
    <row r="403" spans="1:1" x14ac:dyDescent="0.35">
      <c r="A403" t="s">
        <v>190</v>
      </c>
    </row>
    <row r="404" spans="1:1" x14ac:dyDescent="0.35">
      <c r="A404" t="s">
        <v>190</v>
      </c>
    </row>
    <row r="405" spans="1:1" x14ac:dyDescent="0.35">
      <c r="A405" t="s">
        <v>190</v>
      </c>
    </row>
    <row r="406" spans="1:1" x14ac:dyDescent="0.35">
      <c r="A406" t="s">
        <v>190</v>
      </c>
    </row>
    <row r="407" spans="1:1" x14ac:dyDescent="0.35">
      <c r="A407" t="s">
        <v>191</v>
      </c>
    </row>
    <row r="408" spans="1:1" x14ac:dyDescent="0.35">
      <c r="A408" t="s">
        <v>191</v>
      </c>
    </row>
    <row r="409" spans="1:1" x14ac:dyDescent="0.35">
      <c r="A409" t="s">
        <v>191</v>
      </c>
    </row>
    <row r="410" spans="1:1" x14ac:dyDescent="0.35">
      <c r="A410" t="s">
        <v>191</v>
      </c>
    </row>
    <row r="411" spans="1:1" x14ac:dyDescent="0.35">
      <c r="A411" t="s">
        <v>192</v>
      </c>
    </row>
    <row r="412" spans="1:1" x14ac:dyDescent="0.35">
      <c r="A412" t="s">
        <v>192</v>
      </c>
    </row>
    <row r="413" spans="1:1" x14ac:dyDescent="0.35">
      <c r="A413" t="s">
        <v>192</v>
      </c>
    </row>
    <row r="414" spans="1:1" x14ac:dyDescent="0.35">
      <c r="A414" t="s">
        <v>192</v>
      </c>
    </row>
    <row r="415" spans="1:1" x14ac:dyDescent="0.35">
      <c r="A415" t="s">
        <v>194</v>
      </c>
    </row>
    <row r="416" spans="1:1" x14ac:dyDescent="0.35">
      <c r="A416" t="s">
        <v>194</v>
      </c>
    </row>
    <row r="417" spans="1:1" x14ac:dyDescent="0.35">
      <c r="A417" t="s">
        <v>194</v>
      </c>
    </row>
    <row r="418" spans="1:1" x14ac:dyDescent="0.35">
      <c r="A418" t="s">
        <v>194</v>
      </c>
    </row>
    <row r="419" spans="1:1" x14ac:dyDescent="0.35">
      <c r="A419" t="s">
        <v>195</v>
      </c>
    </row>
    <row r="420" spans="1:1" x14ac:dyDescent="0.35">
      <c r="A420" t="s">
        <v>195</v>
      </c>
    </row>
    <row r="421" spans="1:1" x14ac:dyDescent="0.35">
      <c r="A421" t="s">
        <v>195</v>
      </c>
    </row>
    <row r="422" spans="1:1" x14ac:dyDescent="0.35">
      <c r="A422" t="s">
        <v>195</v>
      </c>
    </row>
    <row r="423" spans="1:1" x14ac:dyDescent="0.35">
      <c r="A423" t="s">
        <v>196</v>
      </c>
    </row>
    <row r="424" spans="1:1" x14ac:dyDescent="0.35">
      <c r="A424" t="s">
        <v>196</v>
      </c>
    </row>
    <row r="425" spans="1:1" x14ac:dyDescent="0.35">
      <c r="A425" t="s">
        <v>196</v>
      </c>
    </row>
    <row r="426" spans="1:1" x14ac:dyDescent="0.35">
      <c r="A426" t="s">
        <v>196</v>
      </c>
    </row>
    <row r="427" spans="1:1" x14ac:dyDescent="0.35">
      <c r="A427" t="s">
        <v>198</v>
      </c>
    </row>
    <row r="428" spans="1:1" x14ac:dyDescent="0.35">
      <c r="A428" t="s">
        <v>198</v>
      </c>
    </row>
    <row r="429" spans="1:1" x14ac:dyDescent="0.35">
      <c r="A429" t="s">
        <v>198</v>
      </c>
    </row>
    <row r="430" spans="1:1" x14ac:dyDescent="0.35">
      <c r="A430" t="s">
        <v>198</v>
      </c>
    </row>
    <row r="431" spans="1:1" x14ac:dyDescent="0.35">
      <c r="A431" t="s">
        <v>200</v>
      </c>
    </row>
    <row r="432" spans="1:1" x14ac:dyDescent="0.35">
      <c r="A432" t="s">
        <v>200</v>
      </c>
    </row>
    <row r="433" spans="1:1" x14ac:dyDescent="0.35">
      <c r="A433" t="s">
        <v>200</v>
      </c>
    </row>
    <row r="434" spans="1:1" x14ac:dyDescent="0.35">
      <c r="A434" t="s">
        <v>200</v>
      </c>
    </row>
    <row r="435" spans="1:1" x14ac:dyDescent="0.35">
      <c r="A435" t="s">
        <v>202</v>
      </c>
    </row>
    <row r="436" spans="1:1" x14ac:dyDescent="0.35">
      <c r="A436" t="s">
        <v>202</v>
      </c>
    </row>
    <row r="437" spans="1:1" x14ac:dyDescent="0.35">
      <c r="A437" t="s">
        <v>202</v>
      </c>
    </row>
    <row r="438" spans="1:1" x14ac:dyDescent="0.35">
      <c r="A438" t="s">
        <v>202</v>
      </c>
    </row>
    <row r="439" spans="1:1" x14ac:dyDescent="0.35">
      <c r="A439" t="s">
        <v>203</v>
      </c>
    </row>
    <row r="440" spans="1:1" x14ac:dyDescent="0.35">
      <c r="A440" t="s">
        <v>203</v>
      </c>
    </row>
    <row r="441" spans="1:1" x14ac:dyDescent="0.35">
      <c r="A441" t="s">
        <v>203</v>
      </c>
    </row>
    <row r="442" spans="1:1" x14ac:dyDescent="0.35">
      <c r="A442" t="s">
        <v>203</v>
      </c>
    </row>
    <row r="443" spans="1:1" x14ac:dyDescent="0.35">
      <c r="A443" t="s">
        <v>205</v>
      </c>
    </row>
    <row r="444" spans="1:1" x14ac:dyDescent="0.35">
      <c r="A444" t="s">
        <v>205</v>
      </c>
    </row>
    <row r="445" spans="1:1" x14ac:dyDescent="0.35">
      <c r="A445" t="s">
        <v>205</v>
      </c>
    </row>
    <row r="446" spans="1:1" x14ac:dyDescent="0.35">
      <c r="A446" t="s">
        <v>205</v>
      </c>
    </row>
    <row r="447" spans="1:1" x14ac:dyDescent="0.35">
      <c r="A447" t="s">
        <v>206</v>
      </c>
    </row>
    <row r="448" spans="1:1" x14ac:dyDescent="0.35">
      <c r="A448" t="s">
        <v>206</v>
      </c>
    </row>
    <row r="449" spans="1:1" x14ac:dyDescent="0.35">
      <c r="A449" t="s">
        <v>206</v>
      </c>
    </row>
    <row r="450" spans="1:1" x14ac:dyDescent="0.35">
      <c r="A450" t="s">
        <v>206</v>
      </c>
    </row>
    <row r="451" spans="1:1" x14ac:dyDescent="0.35">
      <c r="A451" t="s">
        <v>207</v>
      </c>
    </row>
    <row r="452" spans="1:1" x14ac:dyDescent="0.35">
      <c r="A452" t="s">
        <v>207</v>
      </c>
    </row>
    <row r="453" spans="1:1" x14ac:dyDescent="0.35">
      <c r="A453" t="s">
        <v>207</v>
      </c>
    </row>
    <row r="454" spans="1:1" x14ac:dyDescent="0.35">
      <c r="A454" t="s">
        <v>207</v>
      </c>
    </row>
    <row r="455" spans="1:1" x14ac:dyDescent="0.35">
      <c r="A455" t="s">
        <v>208</v>
      </c>
    </row>
    <row r="456" spans="1:1" x14ac:dyDescent="0.35">
      <c r="A456" t="s">
        <v>208</v>
      </c>
    </row>
    <row r="457" spans="1:1" x14ac:dyDescent="0.35">
      <c r="A457" t="s">
        <v>208</v>
      </c>
    </row>
    <row r="458" spans="1:1" x14ac:dyDescent="0.35">
      <c r="A458" t="s">
        <v>208</v>
      </c>
    </row>
    <row r="459" spans="1:1" x14ac:dyDescent="0.35">
      <c r="A459" t="s">
        <v>209</v>
      </c>
    </row>
    <row r="460" spans="1:1" x14ac:dyDescent="0.35">
      <c r="A460" t="s">
        <v>209</v>
      </c>
    </row>
    <row r="461" spans="1:1" x14ac:dyDescent="0.35">
      <c r="A461" t="s">
        <v>209</v>
      </c>
    </row>
    <row r="462" spans="1:1" x14ac:dyDescent="0.35">
      <c r="A462" t="s">
        <v>209</v>
      </c>
    </row>
    <row r="463" spans="1:1" x14ac:dyDescent="0.35">
      <c r="A463" t="s">
        <v>210</v>
      </c>
    </row>
    <row r="464" spans="1:1" x14ac:dyDescent="0.35">
      <c r="A464" t="s">
        <v>210</v>
      </c>
    </row>
    <row r="465" spans="1:1" x14ac:dyDescent="0.35">
      <c r="A465" t="s">
        <v>210</v>
      </c>
    </row>
    <row r="466" spans="1:1" x14ac:dyDescent="0.35">
      <c r="A466" t="s">
        <v>210</v>
      </c>
    </row>
    <row r="467" spans="1:1" x14ac:dyDescent="0.35">
      <c r="A467" t="s">
        <v>212</v>
      </c>
    </row>
    <row r="468" spans="1:1" x14ac:dyDescent="0.35">
      <c r="A468" t="s">
        <v>212</v>
      </c>
    </row>
    <row r="469" spans="1:1" x14ac:dyDescent="0.35">
      <c r="A469" t="s">
        <v>212</v>
      </c>
    </row>
    <row r="470" spans="1:1" x14ac:dyDescent="0.35">
      <c r="A470" t="s">
        <v>212</v>
      </c>
    </row>
    <row r="471" spans="1:1" x14ac:dyDescent="0.35">
      <c r="A471" t="s">
        <v>213</v>
      </c>
    </row>
    <row r="472" spans="1:1" x14ac:dyDescent="0.35">
      <c r="A472" t="s">
        <v>213</v>
      </c>
    </row>
    <row r="473" spans="1:1" x14ac:dyDescent="0.35">
      <c r="A473" t="s">
        <v>213</v>
      </c>
    </row>
    <row r="474" spans="1:1" x14ac:dyDescent="0.35">
      <c r="A474" t="s">
        <v>213</v>
      </c>
    </row>
    <row r="475" spans="1:1" x14ac:dyDescent="0.35">
      <c r="A475" t="s">
        <v>215</v>
      </c>
    </row>
    <row r="476" spans="1:1" x14ac:dyDescent="0.35">
      <c r="A476" t="s">
        <v>215</v>
      </c>
    </row>
    <row r="477" spans="1:1" x14ac:dyDescent="0.35">
      <c r="A477" t="s">
        <v>215</v>
      </c>
    </row>
    <row r="478" spans="1:1" x14ac:dyDescent="0.35">
      <c r="A478" t="s">
        <v>215</v>
      </c>
    </row>
    <row r="479" spans="1:1" x14ac:dyDescent="0.35">
      <c r="A479" t="s">
        <v>216</v>
      </c>
    </row>
    <row r="480" spans="1:1" x14ac:dyDescent="0.35">
      <c r="A480" t="s">
        <v>216</v>
      </c>
    </row>
    <row r="481" spans="1:1" x14ac:dyDescent="0.35">
      <c r="A481" t="s">
        <v>216</v>
      </c>
    </row>
    <row r="482" spans="1:1" x14ac:dyDescent="0.35">
      <c r="A482" t="s">
        <v>216</v>
      </c>
    </row>
    <row r="483" spans="1:1" x14ac:dyDescent="0.35">
      <c r="A483" t="s">
        <v>217</v>
      </c>
    </row>
    <row r="484" spans="1:1" x14ac:dyDescent="0.35">
      <c r="A484" t="s">
        <v>217</v>
      </c>
    </row>
    <row r="485" spans="1:1" x14ac:dyDescent="0.35">
      <c r="A485" t="s">
        <v>217</v>
      </c>
    </row>
    <row r="486" spans="1:1" x14ac:dyDescent="0.35">
      <c r="A486" t="s">
        <v>217</v>
      </c>
    </row>
    <row r="487" spans="1:1" x14ac:dyDescent="0.35">
      <c r="A487" t="s">
        <v>218</v>
      </c>
    </row>
    <row r="488" spans="1:1" x14ac:dyDescent="0.35">
      <c r="A488" t="s">
        <v>218</v>
      </c>
    </row>
    <row r="489" spans="1:1" x14ac:dyDescent="0.35">
      <c r="A489" t="s">
        <v>218</v>
      </c>
    </row>
    <row r="490" spans="1:1" x14ac:dyDescent="0.35">
      <c r="A490" t="s">
        <v>218</v>
      </c>
    </row>
    <row r="491" spans="1:1" x14ac:dyDescent="0.35">
      <c r="A491" t="s">
        <v>219</v>
      </c>
    </row>
    <row r="492" spans="1:1" x14ac:dyDescent="0.35">
      <c r="A492" t="s">
        <v>219</v>
      </c>
    </row>
    <row r="493" spans="1:1" x14ac:dyDescent="0.35">
      <c r="A493" t="s">
        <v>219</v>
      </c>
    </row>
    <row r="494" spans="1:1" x14ac:dyDescent="0.35">
      <c r="A494" t="s">
        <v>219</v>
      </c>
    </row>
    <row r="495" spans="1:1" x14ac:dyDescent="0.35">
      <c r="A495" t="s">
        <v>220</v>
      </c>
    </row>
    <row r="496" spans="1:1" x14ac:dyDescent="0.35">
      <c r="A496" t="s">
        <v>220</v>
      </c>
    </row>
    <row r="497" spans="1:1" x14ac:dyDescent="0.35">
      <c r="A497" t="s">
        <v>220</v>
      </c>
    </row>
    <row r="498" spans="1:1" x14ac:dyDescent="0.35">
      <c r="A498" t="s">
        <v>220</v>
      </c>
    </row>
    <row r="499" spans="1:1" x14ac:dyDescent="0.35">
      <c r="A499" t="s">
        <v>221</v>
      </c>
    </row>
    <row r="500" spans="1:1" x14ac:dyDescent="0.35">
      <c r="A500" t="s">
        <v>221</v>
      </c>
    </row>
    <row r="501" spans="1:1" x14ac:dyDescent="0.35">
      <c r="A501" t="s">
        <v>221</v>
      </c>
    </row>
    <row r="502" spans="1:1" x14ac:dyDescent="0.35">
      <c r="A502" t="s">
        <v>221</v>
      </c>
    </row>
    <row r="503" spans="1:1" x14ac:dyDescent="0.35">
      <c r="A503" t="s">
        <v>222</v>
      </c>
    </row>
    <row r="504" spans="1:1" x14ac:dyDescent="0.35">
      <c r="A504" t="s">
        <v>222</v>
      </c>
    </row>
    <row r="505" spans="1:1" x14ac:dyDescent="0.35">
      <c r="A505" t="s">
        <v>222</v>
      </c>
    </row>
    <row r="506" spans="1:1" x14ac:dyDescent="0.35">
      <c r="A506" t="s">
        <v>222</v>
      </c>
    </row>
    <row r="507" spans="1:1" x14ac:dyDescent="0.35">
      <c r="A507" t="s">
        <v>223</v>
      </c>
    </row>
    <row r="508" spans="1:1" x14ac:dyDescent="0.35">
      <c r="A508" t="s">
        <v>223</v>
      </c>
    </row>
    <row r="509" spans="1:1" x14ac:dyDescent="0.35">
      <c r="A509" t="s">
        <v>223</v>
      </c>
    </row>
    <row r="510" spans="1:1" x14ac:dyDescent="0.35">
      <c r="A510" t="s">
        <v>223</v>
      </c>
    </row>
    <row r="511" spans="1:1" x14ac:dyDescent="0.35">
      <c r="A511" t="s">
        <v>224</v>
      </c>
    </row>
    <row r="512" spans="1:1" x14ac:dyDescent="0.35">
      <c r="A512" t="s">
        <v>224</v>
      </c>
    </row>
    <row r="513" spans="1:1" x14ac:dyDescent="0.35">
      <c r="A513" t="s">
        <v>224</v>
      </c>
    </row>
    <row r="514" spans="1:1" x14ac:dyDescent="0.35">
      <c r="A514" t="s">
        <v>224</v>
      </c>
    </row>
    <row r="515" spans="1:1" x14ac:dyDescent="0.35">
      <c r="A515" t="s">
        <v>225</v>
      </c>
    </row>
    <row r="516" spans="1:1" x14ac:dyDescent="0.35">
      <c r="A516" t="s">
        <v>225</v>
      </c>
    </row>
    <row r="517" spans="1:1" x14ac:dyDescent="0.35">
      <c r="A517" t="s">
        <v>225</v>
      </c>
    </row>
    <row r="518" spans="1:1" x14ac:dyDescent="0.35">
      <c r="A518" t="s">
        <v>225</v>
      </c>
    </row>
    <row r="519" spans="1:1" x14ac:dyDescent="0.35">
      <c r="A519" t="s">
        <v>226</v>
      </c>
    </row>
    <row r="520" spans="1:1" x14ac:dyDescent="0.35">
      <c r="A520" t="s">
        <v>226</v>
      </c>
    </row>
    <row r="521" spans="1:1" x14ac:dyDescent="0.35">
      <c r="A521" t="s">
        <v>226</v>
      </c>
    </row>
    <row r="522" spans="1:1" x14ac:dyDescent="0.35">
      <c r="A522" t="s">
        <v>226</v>
      </c>
    </row>
    <row r="523" spans="1:1" x14ac:dyDescent="0.35">
      <c r="A523" t="s">
        <v>227</v>
      </c>
    </row>
    <row r="524" spans="1:1" x14ac:dyDescent="0.35">
      <c r="A524" t="s">
        <v>227</v>
      </c>
    </row>
    <row r="525" spans="1:1" x14ac:dyDescent="0.35">
      <c r="A525" t="s">
        <v>227</v>
      </c>
    </row>
    <row r="526" spans="1:1" x14ac:dyDescent="0.35">
      <c r="A526" t="s">
        <v>227</v>
      </c>
    </row>
    <row r="527" spans="1:1" x14ac:dyDescent="0.35">
      <c r="A527" t="s">
        <v>228</v>
      </c>
    </row>
    <row r="528" spans="1:1" x14ac:dyDescent="0.35">
      <c r="A528" t="s">
        <v>228</v>
      </c>
    </row>
    <row r="529" spans="1:1" x14ac:dyDescent="0.35">
      <c r="A529" t="s">
        <v>228</v>
      </c>
    </row>
    <row r="530" spans="1:1" x14ac:dyDescent="0.35">
      <c r="A530" t="s">
        <v>228</v>
      </c>
    </row>
    <row r="531" spans="1:1" x14ac:dyDescent="0.35">
      <c r="A531" t="s">
        <v>229</v>
      </c>
    </row>
    <row r="532" spans="1:1" x14ac:dyDescent="0.35">
      <c r="A532" t="s">
        <v>229</v>
      </c>
    </row>
    <row r="533" spans="1:1" x14ac:dyDescent="0.35">
      <c r="A533" t="s">
        <v>229</v>
      </c>
    </row>
    <row r="534" spans="1:1" x14ac:dyDescent="0.35">
      <c r="A534" t="s">
        <v>229</v>
      </c>
    </row>
    <row r="535" spans="1:1" x14ac:dyDescent="0.35">
      <c r="A535" t="s">
        <v>230</v>
      </c>
    </row>
    <row r="536" spans="1:1" x14ac:dyDescent="0.35">
      <c r="A536" t="s">
        <v>230</v>
      </c>
    </row>
    <row r="537" spans="1:1" x14ac:dyDescent="0.35">
      <c r="A537" t="s">
        <v>230</v>
      </c>
    </row>
    <row r="538" spans="1:1" x14ac:dyDescent="0.35">
      <c r="A538" t="s">
        <v>230</v>
      </c>
    </row>
    <row r="539" spans="1:1" x14ac:dyDescent="0.35">
      <c r="A539" t="s">
        <v>231</v>
      </c>
    </row>
    <row r="540" spans="1:1" x14ac:dyDescent="0.35">
      <c r="A540" t="s">
        <v>231</v>
      </c>
    </row>
    <row r="541" spans="1:1" x14ac:dyDescent="0.35">
      <c r="A541" t="s">
        <v>231</v>
      </c>
    </row>
    <row r="542" spans="1:1" x14ac:dyDescent="0.35">
      <c r="A542" t="s">
        <v>231</v>
      </c>
    </row>
    <row r="543" spans="1:1" x14ac:dyDescent="0.35">
      <c r="A543" t="s">
        <v>232</v>
      </c>
    </row>
    <row r="544" spans="1:1" x14ac:dyDescent="0.35">
      <c r="A544" t="s">
        <v>232</v>
      </c>
    </row>
    <row r="545" spans="1:1" x14ac:dyDescent="0.35">
      <c r="A545" t="s">
        <v>232</v>
      </c>
    </row>
    <row r="546" spans="1:1" x14ac:dyDescent="0.35">
      <c r="A546" t="s">
        <v>232</v>
      </c>
    </row>
    <row r="547" spans="1:1" x14ac:dyDescent="0.35">
      <c r="A547" t="s">
        <v>233</v>
      </c>
    </row>
    <row r="548" spans="1:1" x14ac:dyDescent="0.35">
      <c r="A548" t="s">
        <v>233</v>
      </c>
    </row>
    <row r="549" spans="1:1" x14ac:dyDescent="0.35">
      <c r="A549" t="s">
        <v>233</v>
      </c>
    </row>
    <row r="550" spans="1:1" x14ac:dyDescent="0.35">
      <c r="A550" t="s">
        <v>233</v>
      </c>
    </row>
    <row r="551" spans="1:1" x14ac:dyDescent="0.35">
      <c r="A551" t="s">
        <v>235</v>
      </c>
    </row>
    <row r="552" spans="1:1" x14ac:dyDescent="0.35">
      <c r="A552" t="s">
        <v>235</v>
      </c>
    </row>
    <row r="553" spans="1:1" x14ac:dyDescent="0.35">
      <c r="A553" t="s">
        <v>235</v>
      </c>
    </row>
    <row r="554" spans="1:1" x14ac:dyDescent="0.35">
      <c r="A554" t="s">
        <v>235</v>
      </c>
    </row>
    <row r="555" spans="1:1" x14ac:dyDescent="0.35">
      <c r="A555" t="s">
        <v>237</v>
      </c>
    </row>
    <row r="556" spans="1:1" x14ac:dyDescent="0.35">
      <c r="A556" t="s">
        <v>237</v>
      </c>
    </row>
    <row r="557" spans="1:1" x14ac:dyDescent="0.35">
      <c r="A557" t="s">
        <v>237</v>
      </c>
    </row>
    <row r="558" spans="1:1" x14ac:dyDescent="0.35">
      <c r="A558" t="s">
        <v>237</v>
      </c>
    </row>
    <row r="559" spans="1:1" x14ac:dyDescent="0.35">
      <c r="A559" t="s">
        <v>238</v>
      </c>
    </row>
    <row r="560" spans="1:1" x14ac:dyDescent="0.35">
      <c r="A560" t="s">
        <v>238</v>
      </c>
    </row>
    <row r="561" spans="1:1" x14ac:dyDescent="0.35">
      <c r="A561" t="s">
        <v>238</v>
      </c>
    </row>
    <row r="562" spans="1:1" x14ac:dyDescent="0.35">
      <c r="A562" t="s">
        <v>238</v>
      </c>
    </row>
    <row r="563" spans="1:1" x14ac:dyDescent="0.35">
      <c r="A563" t="s">
        <v>239</v>
      </c>
    </row>
    <row r="564" spans="1:1" x14ac:dyDescent="0.35">
      <c r="A564" t="s">
        <v>239</v>
      </c>
    </row>
    <row r="565" spans="1:1" x14ac:dyDescent="0.35">
      <c r="A565" t="s">
        <v>239</v>
      </c>
    </row>
    <row r="566" spans="1:1" x14ac:dyDescent="0.35">
      <c r="A566" t="s">
        <v>239</v>
      </c>
    </row>
    <row r="567" spans="1:1" x14ac:dyDescent="0.35">
      <c r="A567" t="s">
        <v>240</v>
      </c>
    </row>
    <row r="568" spans="1:1" x14ac:dyDescent="0.35">
      <c r="A568" t="s">
        <v>240</v>
      </c>
    </row>
    <row r="569" spans="1:1" x14ac:dyDescent="0.35">
      <c r="A569" t="s">
        <v>240</v>
      </c>
    </row>
    <row r="570" spans="1:1" x14ac:dyDescent="0.35">
      <c r="A570" t="s">
        <v>240</v>
      </c>
    </row>
    <row r="571" spans="1:1" x14ac:dyDescent="0.35">
      <c r="A571" t="s">
        <v>241</v>
      </c>
    </row>
    <row r="572" spans="1:1" x14ac:dyDescent="0.35">
      <c r="A572" t="s">
        <v>241</v>
      </c>
    </row>
    <row r="573" spans="1:1" x14ac:dyDescent="0.35">
      <c r="A573" t="s">
        <v>241</v>
      </c>
    </row>
    <row r="574" spans="1:1" x14ac:dyDescent="0.35">
      <c r="A574" t="s">
        <v>241</v>
      </c>
    </row>
    <row r="575" spans="1:1" x14ac:dyDescent="0.35">
      <c r="A575" t="s">
        <v>242</v>
      </c>
    </row>
    <row r="576" spans="1:1" x14ac:dyDescent="0.35">
      <c r="A576" t="s">
        <v>242</v>
      </c>
    </row>
    <row r="577" spans="1:1" x14ac:dyDescent="0.35">
      <c r="A577" t="s">
        <v>242</v>
      </c>
    </row>
    <row r="578" spans="1:1" x14ac:dyDescent="0.35">
      <c r="A578" t="s">
        <v>242</v>
      </c>
    </row>
    <row r="579" spans="1:1" x14ac:dyDescent="0.35">
      <c r="A579" t="s">
        <v>243</v>
      </c>
    </row>
    <row r="580" spans="1:1" x14ac:dyDescent="0.35">
      <c r="A580" t="s">
        <v>243</v>
      </c>
    </row>
    <row r="581" spans="1:1" x14ac:dyDescent="0.35">
      <c r="A581" t="s">
        <v>243</v>
      </c>
    </row>
    <row r="582" spans="1:1" x14ac:dyDescent="0.35">
      <c r="A582" t="s">
        <v>243</v>
      </c>
    </row>
    <row r="583" spans="1:1" x14ac:dyDescent="0.35">
      <c r="A583" t="s">
        <v>244</v>
      </c>
    </row>
    <row r="584" spans="1:1" x14ac:dyDescent="0.35">
      <c r="A584" t="s">
        <v>244</v>
      </c>
    </row>
    <row r="585" spans="1:1" x14ac:dyDescent="0.35">
      <c r="A585" t="s">
        <v>244</v>
      </c>
    </row>
    <row r="586" spans="1:1" x14ac:dyDescent="0.35">
      <c r="A586" t="s">
        <v>244</v>
      </c>
    </row>
    <row r="587" spans="1:1" x14ac:dyDescent="0.35">
      <c r="A587" t="s">
        <v>246</v>
      </c>
    </row>
    <row r="588" spans="1:1" x14ac:dyDescent="0.35">
      <c r="A588" t="s">
        <v>246</v>
      </c>
    </row>
    <row r="589" spans="1:1" x14ac:dyDescent="0.35">
      <c r="A589" t="s">
        <v>246</v>
      </c>
    </row>
    <row r="590" spans="1:1" x14ac:dyDescent="0.35">
      <c r="A590" t="s">
        <v>246</v>
      </c>
    </row>
    <row r="591" spans="1:1" x14ac:dyDescent="0.35">
      <c r="A591" t="s">
        <v>247</v>
      </c>
    </row>
    <row r="592" spans="1:1" x14ac:dyDescent="0.35">
      <c r="A592" t="s">
        <v>247</v>
      </c>
    </row>
    <row r="593" spans="1:1" x14ac:dyDescent="0.35">
      <c r="A593" t="s">
        <v>247</v>
      </c>
    </row>
    <row r="594" spans="1:1" x14ac:dyDescent="0.35">
      <c r="A594" t="s">
        <v>247</v>
      </c>
    </row>
    <row r="595" spans="1:1" x14ac:dyDescent="0.35">
      <c r="A595" t="s">
        <v>248</v>
      </c>
    </row>
    <row r="596" spans="1:1" x14ac:dyDescent="0.35">
      <c r="A596" t="s">
        <v>248</v>
      </c>
    </row>
    <row r="597" spans="1:1" x14ac:dyDescent="0.35">
      <c r="A597" t="s">
        <v>248</v>
      </c>
    </row>
    <row r="598" spans="1:1" x14ac:dyDescent="0.35">
      <c r="A598" t="s">
        <v>248</v>
      </c>
    </row>
    <row r="599" spans="1:1" x14ac:dyDescent="0.35">
      <c r="A599" t="s">
        <v>249</v>
      </c>
    </row>
    <row r="600" spans="1:1" x14ac:dyDescent="0.35">
      <c r="A600" t="s">
        <v>249</v>
      </c>
    </row>
    <row r="601" spans="1:1" x14ac:dyDescent="0.35">
      <c r="A601" t="s">
        <v>249</v>
      </c>
    </row>
    <row r="602" spans="1:1" x14ac:dyDescent="0.35">
      <c r="A602" t="s">
        <v>249</v>
      </c>
    </row>
    <row r="603" spans="1:1" x14ac:dyDescent="0.35">
      <c r="A603" t="s">
        <v>251</v>
      </c>
    </row>
    <row r="604" spans="1:1" x14ac:dyDescent="0.35">
      <c r="A604" t="s">
        <v>251</v>
      </c>
    </row>
    <row r="605" spans="1:1" x14ac:dyDescent="0.35">
      <c r="A605" t="s">
        <v>251</v>
      </c>
    </row>
    <row r="606" spans="1:1" x14ac:dyDescent="0.35">
      <c r="A606" t="s">
        <v>251</v>
      </c>
    </row>
    <row r="607" spans="1:1" x14ac:dyDescent="0.35">
      <c r="A607" t="s">
        <v>252</v>
      </c>
    </row>
    <row r="608" spans="1:1" x14ac:dyDescent="0.35">
      <c r="A608" t="s">
        <v>252</v>
      </c>
    </row>
    <row r="609" spans="1:1" x14ac:dyDescent="0.35">
      <c r="A609" t="s">
        <v>252</v>
      </c>
    </row>
    <row r="610" spans="1:1" x14ac:dyDescent="0.35">
      <c r="A610" t="s">
        <v>252</v>
      </c>
    </row>
    <row r="611" spans="1:1" x14ac:dyDescent="0.35">
      <c r="A611" t="s">
        <v>253</v>
      </c>
    </row>
    <row r="612" spans="1:1" x14ac:dyDescent="0.35">
      <c r="A612" t="s">
        <v>253</v>
      </c>
    </row>
    <row r="613" spans="1:1" x14ac:dyDescent="0.35">
      <c r="A613" t="s">
        <v>253</v>
      </c>
    </row>
    <row r="614" spans="1:1" x14ac:dyDescent="0.35">
      <c r="A614" t="s">
        <v>253</v>
      </c>
    </row>
    <row r="615" spans="1:1" x14ac:dyDescent="0.35">
      <c r="A615" t="s">
        <v>254</v>
      </c>
    </row>
    <row r="616" spans="1:1" x14ac:dyDescent="0.35">
      <c r="A616" t="s">
        <v>254</v>
      </c>
    </row>
    <row r="617" spans="1:1" x14ac:dyDescent="0.35">
      <c r="A617" t="s">
        <v>254</v>
      </c>
    </row>
    <row r="618" spans="1:1" x14ac:dyDescent="0.35">
      <c r="A618" t="s">
        <v>254</v>
      </c>
    </row>
    <row r="619" spans="1:1" x14ac:dyDescent="0.35">
      <c r="A619" t="s">
        <v>255</v>
      </c>
    </row>
    <row r="620" spans="1:1" x14ac:dyDescent="0.35">
      <c r="A620" t="s">
        <v>255</v>
      </c>
    </row>
    <row r="621" spans="1:1" x14ac:dyDescent="0.35">
      <c r="A621" t="s">
        <v>255</v>
      </c>
    </row>
    <row r="622" spans="1:1" x14ac:dyDescent="0.35">
      <c r="A622" t="s">
        <v>255</v>
      </c>
    </row>
    <row r="623" spans="1:1" x14ac:dyDescent="0.35">
      <c r="A623" t="s">
        <v>256</v>
      </c>
    </row>
    <row r="624" spans="1:1" x14ac:dyDescent="0.35">
      <c r="A624" t="s">
        <v>256</v>
      </c>
    </row>
    <row r="625" spans="1:1" x14ac:dyDescent="0.35">
      <c r="A625" t="s">
        <v>256</v>
      </c>
    </row>
    <row r="626" spans="1:1" x14ac:dyDescent="0.35">
      <c r="A626" t="s">
        <v>256</v>
      </c>
    </row>
    <row r="627" spans="1:1" x14ac:dyDescent="0.35">
      <c r="A627" t="s">
        <v>258</v>
      </c>
    </row>
    <row r="628" spans="1:1" x14ac:dyDescent="0.35">
      <c r="A628" t="s">
        <v>258</v>
      </c>
    </row>
    <row r="629" spans="1:1" x14ac:dyDescent="0.35">
      <c r="A629" t="s">
        <v>258</v>
      </c>
    </row>
    <row r="630" spans="1:1" x14ac:dyDescent="0.35">
      <c r="A630" t="s">
        <v>258</v>
      </c>
    </row>
    <row r="631" spans="1:1" x14ac:dyDescent="0.35">
      <c r="A631" t="s">
        <v>260</v>
      </c>
    </row>
    <row r="632" spans="1:1" x14ac:dyDescent="0.35">
      <c r="A632" t="s">
        <v>260</v>
      </c>
    </row>
    <row r="633" spans="1:1" x14ac:dyDescent="0.35">
      <c r="A633" t="s">
        <v>260</v>
      </c>
    </row>
    <row r="634" spans="1:1" x14ac:dyDescent="0.35">
      <c r="A634" t="s">
        <v>260</v>
      </c>
    </row>
    <row r="635" spans="1:1" x14ac:dyDescent="0.35">
      <c r="A635" t="s">
        <v>262</v>
      </c>
    </row>
    <row r="636" spans="1:1" x14ac:dyDescent="0.35">
      <c r="A636" t="s">
        <v>262</v>
      </c>
    </row>
    <row r="637" spans="1:1" x14ac:dyDescent="0.35">
      <c r="A637" t="s">
        <v>262</v>
      </c>
    </row>
    <row r="638" spans="1:1" x14ac:dyDescent="0.35">
      <c r="A638" t="s">
        <v>262</v>
      </c>
    </row>
    <row r="639" spans="1:1" x14ac:dyDescent="0.35">
      <c r="A639" t="s">
        <v>263</v>
      </c>
    </row>
    <row r="640" spans="1:1" x14ac:dyDescent="0.35">
      <c r="A640" t="s">
        <v>263</v>
      </c>
    </row>
    <row r="641" spans="1:1" x14ac:dyDescent="0.35">
      <c r="A641" t="s">
        <v>263</v>
      </c>
    </row>
    <row r="642" spans="1:1" x14ac:dyDescent="0.35">
      <c r="A642" t="s">
        <v>263</v>
      </c>
    </row>
    <row r="643" spans="1:1" x14ac:dyDescent="0.35">
      <c r="A643" t="s">
        <v>264</v>
      </c>
    </row>
    <row r="644" spans="1:1" x14ac:dyDescent="0.35">
      <c r="A644" t="s">
        <v>264</v>
      </c>
    </row>
    <row r="645" spans="1:1" x14ac:dyDescent="0.35">
      <c r="A645" t="s">
        <v>264</v>
      </c>
    </row>
    <row r="646" spans="1:1" x14ac:dyDescent="0.35">
      <c r="A646" t="s">
        <v>264</v>
      </c>
    </row>
    <row r="647" spans="1:1" x14ac:dyDescent="0.35">
      <c r="A647" t="s">
        <v>266</v>
      </c>
    </row>
    <row r="648" spans="1:1" x14ac:dyDescent="0.35">
      <c r="A648" t="s">
        <v>266</v>
      </c>
    </row>
    <row r="649" spans="1:1" x14ac:dyDescent="0.35">
      <c r="A649" t="s">
        <v>266</v>
      </c>
    </row>
    <row r="650" spans="1:1" x14ac:dyDescent="0.35">
      <c r="A650" t="s">
        <v>266</v>
      </c>
    </row>
    <row r="651" spans="1:1" x14ac:dyDescent="0.35">
      <c r="A651" t="s">
        <v>267</v>
      </c>
    </row>
    <row r="652" spans="1:1" x14ac:dyDescent="0.35">
      <c r="A652" t="s">
        <v>267</v>
      </c>
    </row>
    <row r="653" spans="1:1" x14ac:dyDescent="0.35">
      <c r="A653" t="s">
        <v>267</v>
      </c>
    </row>
    <row r="654" spans="1:1" x14ac:dyDescent="0.35">
      <c r="A654" t="s">
        <v>267</v>
      </c>
    </row>
    <row r="655" spans="1:1" x14ac:dyDescent="0.35">
      <c r="A655" t="s">
        <v>268</v>
      </c>
    </row>
    <row r="656" spans="1:1" x14ac:dyDescent="0.35">
      <c r="A656" t="s">
        <v>268</v>
      </c>
    </row>
    <row r="657" spans="1:1" x14ac:dyDescent="0.35">
      <c r="A657" t="s">
        <v>268</v>
      </c>
    </row>
    <row r="658" spans="1:1" x14ac:dyDescent="0.35">
      <c r="A658" t="s">
        <v>268</v>
      </c>
    </row>
    <row r="659" spans="1:1" x14ac:dyDescent="0.35">
      <c r="A659" t="s">
        <v>269</v>
      </c>
    </row>
    <row r="660" spans="1:1" x14ac:dyDescent="0.35">
      <c r="A660" t="s">
        <v>269</v>
      </c>
    </row>
    <row r="661" spans="1:1" x14ac:dyDescent="0.35">
      <c r="A661" t="s">
        <v>269</v>
      </c>
    </row>
    <row r="662" spans="1:1" x14ac:dyDescent="0.35">
      <c r="A662" t="s">
        <v>269</v>
      </c>
    </row>
    <row r="663" spans="1:1" x14ac:dyDescent="0.35">
      <c r="A663" t="s">
        <v>270</v>
      </c>
    </row>
    <row r="664" spans="1:1" x14ac:dyDescent="0.35">
      <c r="A664" t="s">
        <v>270</v>
      </c>
    </row>
    <row r="665" spans="1:1" x14ac:dyDescent="0.35">
      <c r="A665" t="s">
        <v>270</v>
      </c>
    </row>
    <row r="666" spans="1:1" x14ac:dyDescent="0.35">
      <c r="A666" t="s">
        <v>270</v>
      </c>
    </row>
    <row r="667" spans="1:1" x14ac:dyDescent="0.35">
      <c r="A667" t="s">
        <v>271</v>
      </c>
    </row>
    <row r="668" spans="1:1" x14ac:dyDescent="0.35">
      <c r="A668" t="s">
        <v>271</v>
      </c>
    </row>
    <row r="669" spans="1:1" x14ac:dyDescent="0.35">
      <c r="A669" t="s">
        <v>271</v>
      </c>
    </row>
    <row r="670" spans="1:1" x14ac:dyDescent="0.35">
      <c r="A670" t="s">
        <v>271</v>
      </c>
    </row>
    <row r="671" spans="1:1" x14ac:dyDescent="0.35">
      <c r="A671" t="s">
        <v>272</v>
      </c>
    </row>
    <row r="672" spans="1:1" x14ac:dyDescent="0.35">
      <c r="A672" t="s">
        <v>272</v>
      </c>
    </row>
    <row r="673" spans="1:1" x14ac:dyDescent="0.35">
      <c r="A673" t="s">
        <v>272</v>
      </c>
    </row>
    <row r="674" spans="1:1" x14ac:dyDescent="0.35">
      <c r="A674" t="s">
        <v>272</v>
      </c>
    </row>
    <row r="675" spans="1:1" x14ac:dyDescent="0.35">
      <c r="A675" t="s">
        <v>273</v>
      </c>
    </row>
    <row r="676" spans="1:1" x14ac:dyDescent="0.35">
      <c r="A676" t="s">
        <v>273</v>
      </c>
    </row>
    <row r="677" spans="1:1" x14ac:dyDescent="0.35">
      <c r="A677" t="s">
        <v>273</v>
      </c>
    </row>
    <row r="678" spans="1:1" x14ac:dyDescent="0.35">
      <c r="A678" t="s">
        <v>273</v>
      </c>
    </row>
    <row r="679" spans="1:1" x14ac:dyDescent="0.35">
      <c r="A679" t="s">
        <v>274</v>
      </c>
    </row>
    <row r="680" spans="1:1" x14ac:dyDescent="0.35">
      <c r="A680" t="s">
        <v>274</v>
      </c>
    </row>
    <row r="681" spans="1:1" x14ac:dyDescent="0.35">
      <c r="A681" t="s">
        <v>274</v>
      </c>
    </row>
    <row r="682" spans="1:1" x14ac:dyDescent="0.35">
      <c r="A682" t="s">
        <v>274</v>
      </c>
    </row>
    <row r="683" spans="1:1" x14ac:dyDescent="0.35">
      <c r="A683" t="s">
        <v>275</v>
      </c>
    </row>
    <row r="684" spans="1:1" x14ac:dyDescent="0.35">
      <c r="A684" t="s">
        <v>275</v>
      </c>
    </row>
    <row r="685" spans="1:1" x14ac:dyDescent="0.35">
      <c r="A685" t="s">
        <v>275</v>
      </c>
    </row>
    <row r="686" spans="1:1" x14ac:dyDescent="0.35">
      <c r="A686" t="s">
        <v>275</v>
      </c>
    </row>
    <row r="687" spans="1:1" x14ac:dyDescent="0.35">
      <c r="A687" t="s">
        <v>276</v>
      </c>
    </row>
    <row r="688" spans="1:1" x14ac:dyDescent="0.35">
      <c r="A688" t="s">
        <v>276</v>
      </c>
    </row>
    <row r="689" spans="1:1" x14ac:dyDescent="0.35">
      <c r="A689" t="s">
        <v>276</v>
      </c>
    </row>
    <row r="690" spans="1:1" x14ac:dyDescent="0.35">
      <c r="A690" t="s">
        <v>276</v>
      </c>
    </row>
    <row r="691" spans="1:1" x14ac:dyDescent="0.35">
      <c r="A691" t="s">
        <v>277</v>
      </c>
    </row>
    <row r="692" spans="1:1" x14ac:dyDescent="0.35">
      <c r="A692" t="s">
        <v>277</v>
      </c>
    </row>
    <row r="693" spans="1:1" x14ac:dyDescent="0.35">
      <c r="A693" t="s">
        <v>277</v>
      </c>
    </row>
    <row r="694" spans="1:1" x14ac:dyDescent="0.35">
      <c r="A694" t="s">
        <v>277</v>
      </c>
    </row>
    <row r="695" spans="1:1" x14ac:dyDescent="0.35">
      <c r="A695" t="s">
        <v>279</v>
      </c>
    </row>
    <row r="696" spans="1:1" x14ac:dyDescent="0.35">
      <c r="A696" t="s">
        <v>279</v>
      </c>
    </row>
    <row r="697" spans="1:1" x14ac:dyDescent="0.35">
      <c r="A697" t="s">
        <v>279</v>
      </c>
    </row>
    <row r="698" spans="1:1" x14ac:dyDescent="0.35">
      <c r="A698" t="s">
        <v>279</v>
      </c>
    </row>
    <row r="699" spans="1:1" x14ac:dyDescent="0.35">
      <c r="A699" t="s">
        <v>281</v>
      </c>
    </row>
    <row r="700" spans="1:1" x14ac:dyDescent="0.35">
      <c r="A700" t="s">
        <v>281</v>
      </c>
    </row>
    <row r="701" spans="1:1" x14ac:dyDescent="0.35">
      <c r="A701" t="s">
        <v>281</v>
      </c>
    </row>
    <row r="702" spans="1:1" x14ac:dyDescent="0.35">
      <c r="A702" t="s">
        <v>281</v>
      </c>
    </row>
    <row r="703" spans="1:1" x14ac:dyDescent="0.35">
      <c r="A703" t="s">
        <v>283</v>
      </c>
    </row>
    <row r="704" spans="1:1" x14ac:dyDescent="0.35">
      <c r="A704" t="s">
        <v>283</v>
      </c>
    </row>
    <row r="705" spans="1:1" x14ac:dyDescent="0.35">
      <c r="A705" t="s">
        <v>283</v>
      </c>
    </row>
    <row r="706" spans="1:1" x14ac:dyDescent="0.35">
      <c r="A706" t="s">
        <v>283</v>
      </c>
    </row>
    <row r="707" spans="1:1" x14ac:dyDescent="0.35">
      <c r="A707" t="s">
        <v>284</v>
      </c>
    </row>
    <row r="708" spans="1:1" x14ac:dyDescent="0.35">
      <c r="A708" t="s">
        <v>284</v>
      </c>
    </row>
    <row r="709" spans="1:1" x14ac:dyDescent="0.35">
      <c r="A709" t="s">
        <v>284</v>
      </c>
    </row>
    <row r="710" spans="1:1" x14ac:dyDescent="0.35">
      <c r="A710" t="s">
        <v>284</v>
      </c>
    </row>
    <row r="711" spans="1:1" x14ac:dyDescent="0.35">
      <c r="A711" t="s">
        <v>285</v>
      </c>
    </row>
    <row r="712" spans="1:1" x14ac:dyDescent="0.35">
      <c r="A712" t="s">
        <v>285</v>
      </c>
    </row>
    <row r="713" spans="1:1" x14ac:dyDescent="0.35">
      <c r="A713" t="s">
        <v>285</v>
      </c>
    </row>
    <row r="714" spans="1:1" x14ac:dyDescent="0.35">
      <c r="A714" t="s">
        <v>285</v>
      </c>
    </row>
    <row r="715" spans="1:1" x14ac:dyDescent="0.35">
      <c r="A715" t="s">
        <v>287</v>
      </c>
    </row>
    <row r="716" spans="1:1" x14ac:dyDescent="0.35">
      <c r="A716" t="s">
        <v>287</v>
      </c>
    </row>
    <row r="717" spans="1:1" x14ac:dyDescent="0.35">
      <c r="A717" t="s">
        <v>287</v>
      </c>
    </row>
    <row r="718" spans="1:1" x14ac:dyDescent="0.35">
      <c r="A718" t="s">
        <v>287</v>
      </c>
    </row>
    <row r="719" spans="1:1" x14ac:dyDescent="0.35">
      <c r="A719" t="s">
        <v>288</v>
      </c>
    </row>
    <row r="720" spans="1:1" x14ac:dyDescent="0.35">
      <c r="A720" t="s">
        <v>288</v>
      </c>
    </row>
    <row r="721" spans="1:1" x14ac:dyDescent="0.35">
      <c r="A721" t="s">
        <v>288</v>
      </c>
    </row>
    <row r="722" spans="1:1" x14ac:dyDescent="0.35">
      <c r="A722" t="s">
        <v>288</v>
      </c>
    </row>
    <row r="723" spans="1:1" x14ac:dyDescent="0.35">
      <c r="A723" t="s">
        <v>290</v>
      </c>
    </row>
    <row r="724" spans="1:1" x14ac:dyDescent="0.35">
      <c r="A724" t="s">
        <v>290</v>
      </c>
    </row>
    <row r="725" spans="1:1" x14ac:dyDescent="0.35">
      <c r="A725" t="s">
        <v>290</v>
      </c>
    </row>
    <row r="726" spans="1:1" x14ac:dyDescent="0.35">
      <c r="A726" t="s">
        <v>290</v>
      </c>
    </row>
    <row r="727" spans="1:1" x14ac:dyDescent="0.35">
      <c r="A727" t="s">
        <v>291</v>
      </c>
    </row>
    <row r="728" spans="1:1" x14ac:dyDescent="0.35">
      <c r="A728" t="s">
        <v>291</v>
      </c>
    </row>
    <row r="729" spans="1:1" x14ac:dyDescent="0.35">
      <c r="A729" t="s">
        <v>291</v>
      </c>
    </row>
    <row r="730" spans="1:1" x14ac:dyDescent="0.35">
      <c r="A730" t="s">
        <v>291</v>
      </c>
    </row>
    <row r="731" spans="1:1" x14ac:dyDescent="0.35">
      <c r="A731" t="s">
        <v>292</v>
      </c>
    </row>
    <row r="732" spans="1:1" x14ac:dyDescent="0.35">
      <c r="A732" t="s">
        <v>292</v>
      </c>
    </row>
    <row r="733" spans="1:1" x14ac:dyDescent="0.35">
      <c r="A733" t="s">
        <v>292</v>
      </c>
    </row>
    <row r="734" spans="1:1" x14ac:dyDescent="0.35">
      <c r="A734" t="s">
        <v>292</v>
      </c>
    </row>
    <row r="735" spans="1:1" x14ac:dyDescent="0.35">
      <c r="A735" t="s">
        <v>293</v>
      </c>
    </row>
    <row r="736" spans="1:1" x14ac:dyDescent="0.35">
      <c r="A736" t="s">
        <v>293</v>
      </c>
    </row>
    <row r="737" spans="1:1" x14ac:dyDescent="0.35">
      <c r="A737" t="s">
        <v>293</v>
      </c>
    </row>
    <row r="738" spans="1:1" x14ac:dyDescent="0.35">
      <c r="A738" t="s">
        <v>293</v>
      </c>
    </row>
    <row r="739" spans="1:1" x14ac:dyDescent="0.35">
      <c r="A739" t="s">
        <v>295</v>
      </c>
    </row>
    <row r="740" spans="1:1" x14ac:dyDescent="0.35">
      <c r="A740" t="s">
        <v>295</v>
      </c>
    </row>
    <row r="741" spans="1:1" x14ac:dyDescent="0.35">
      <c r="A741" t="s">
        <v>295</v>
      </c>
    </row>
    <row r="742" spans="1:1" x14ac:dyDescent="0.35">
      <c r="A742" t="s">
        <v>295</v>
      </c>
    </row>
    <row r="743" spans="1:1" x14ac:dyDescent="0.35">
      <c r="A743" t="s">
        <v>296</v>
      </c>
    </row>
    <row r="744" spans="1:1" x14ac:dyDescent="0.35">
      <c r="A744" t="s">
        <v>296</v>
      </c>
    </row>
    <row r="745" spans="1:1" x14ac:dyDescent="0.35">
      <c r="A745" t="s">
        <v>296</v>
      </c>
    </row>
    <row r="746" spans="1:1" x14ac:dyDescent="0.35">
      <c r="A746" t="s">
        <v>296</v>
      </c>
    </row>
    <row r="747" spans="1:1" x14ac:dyDescent="0.35">
      <c r="A747" t="s">
        <v>297</v>
      </c>
    </row>
    <row r="748" spans="1:1" x14ac:dyDescent="0.35">
      <c r="A748" t="s">
        <v>297</v>
      </c>
    </row>
    <row r="749" spans="1:1" x14ac:dyDescent="0.35">
      <c r="A749" t="s">
        <v>297</v>
      </c>
    </row>
    <row r="750" spans="1:1" x14ac:dyDescent="0.35">
      <c r="A750" t="s">
        <v>297</v>
      </c>
    </row>
    <row r="751" spans="1:1" x14ac:dyDescent="0.35">
      <c r="A751" t="s">
        <v>299</v>
      </c>
    </row>
    <row r="752" spans="1:1" x14ac:dyDescent="0.35">
      <c r="A752" t="s">
        <v>299</v>
      </c>
    </row>
    <row r="753" spans="1:1" x14ac:dyDescent="0.35">
      <c r="A753" t="s">
        <v>299</v>
      </c>
    </row>
    <row r="754" spans="1:1" x14ac:dyDescent="0.35">
      <c r="A754" t="s">
        <v>299</v>
      </c>
    </row>
    <row r="755" spans="1:1" x14ac:dyDescent="0.35">
      <c r="A755" t="s">
        <v>300</v>
      </c>
    </row>
    <row r="756" spans="1:1" x14ac:dyDescent="0.35">
      <c r="A756" t="s">
        <v>300</v>
      </c>
    </row>
    <row r="757" spans="1:1" x14ac:dyDescent="0.35">
      <c r="A757" t="s">
        <v>300</v>
      </c>
    </row>
    <row r="758" spans="1:1" x14ac:dyDescent="0.35">
      <c r="A758" t="s">
        <v>300</v>
      </c>
    </row>
    <row r="759" spans="1:1" x14ac:dyDescent="0.35">
      <c r="A759" t="s">
        <v>301</v>
      </c>
    </row>
    <row r="760" spans="1:1" x14ac:dyDescent="0.35">
      <c r="A760" t="s">
        <v>301</v>
      </c>
    </row>
    <row r="761" spans="1:1" x14ac:dyDescent="0.35">
      <c r="A761" t="s">
        <v>301</v>
      </c>
    </row>
    <row r="762" spans="1:1" x14ac:dyDescent="0.35">
      <c r="A762" t="s">
        <v>301</v>
      </c>
    </row>
    <row r="763" spans="1:1" x14ac:dyDescent="0.35">
      <c r="A763" t="s">
        <v>303</v>
      </c>
    </row>
    <row r="764" spans="1:1" x14ac:dyDescent="0.35">
      <c r="A764" t="s">
        <v>303</v>
      </c>
    </row>
    <row r="765" spans="1:1" x14ac:dyDescent="0.35">
      <c r="A765" t="s">
        <v>303</v>
      </c>
    </row>
    <row r="766" spans="1:1" x14ac:dyDescent="0.35">
      <c r="A766" t="s">
        <v>305</v>
      </c>
    </row>
    <row r="767" spans="1:1" x14ac:dyDescent="0.35">
      <c r="A767" t="s">
        <v>305</v>
      </c>
    </row>
    <row r="768" spans="1:1" x14ac:dyDescent="0.35">
      <c r="A768" t="s">
        <v>305</v>
      </c>
    </row>
    <row r="769" spans="1:1" x14ac:dyDescent="0.35">
      <c r="A769" t="s">
        <v>305</v>
      </c>
    </row>
    <row r="770" spans="1:1" x14ac:dyDescent="0.35">
      <c r="A770" t="s">
        <v>306</v>
      </c>
    </row>
    <row r="771" spans="1:1" x14ac:dyDescent="0.35">
      <c r="A771" t="s">
        <v>306</v>
      </c>
    </row>
    <row r="772" spans="1:1" x14ac:dyDescent="0.35">
      <c r="A772" t="s">
        <v>306</v>
      </c>
    </row>
    <row r="773" spans="1:1" x14ac:dyDescent="0.35">
      <c r="A773" t="s">
        <v>306</v>
      </c>
    </row>
    <row r="774" spans="1:1" x14ac:dyDescent="0.35">
      <c r="A774" t="s">
        <v>307</v>
      </c>
    </row>
    <row r="775" spans="1:1" x14ac:dyDescent="0.35">
      <c r="A775" t="s">
        <v>307</v>
      </c>
    </row>
    <row r="776" spans="1:1" x14ac:dyDescent="0.35">
      <c r="A776" t="s">
        <v>307</v>
      </c>
    </row>
    <row r="777" spans="1:1" x14ac:dyDescent="0.35">
      <c r="A777" t="s">
        <v>307</v>
      </c>
    </row>
    <row r="778" spans="1:1" x14ac:dyDescent="0.35">
      <c r="A778" t="s">
        <v>308</v>
      </c>
    </row>
    <row r="779" spans="1:1" x14ac:dyDescent="0.35">
      <c r="A779" t="s">
        <v>308</v>
      </c>
    </row>
    <row r="780" spans="1:1" x14ac:dyDescent="0.35">
      <c r="A780" t="s">
        <v>308</v>
      </c>
    </row>
    <row r="781" spans="1:1" x14ac:dyDescent="0.35">
      <c r="A781" t="s">
        <v>308</v>
      </c>
    </row>
    <row r="782" spans="1:1" x14ac:dyDescent="0.35">
      <c r="A782" t="s">
        <v>310</v>
      </c>
    </row>
    <row r="783" spans="1:1" x14ac:dyDescent="0.35">
      <c r="A783" t="s">
        <v>310</v>
      </c>
    </row>
    <row r="784" spans="1:1" x14ac:dyDescent="0.35">
      <c r="A784" t="s">
        <v>310</v>
      </c>
    </row>
    <row r="785" spans="1:1" x14ac:dyDescent="0.35">
      <c r="A785" t="s">
        <v>310</v>
      </c>
    </row>
    <row r="786" spans="1:1" x14ac:dyDescent="0.35">
      <c r="A786" t="s">
        <v>311</v>
      </c>
    </row>
    <row r="787" spans="1:1" x14ac:dyDescent="0.35">
      <c r="A787" t="s">
        <v>311</v>
      </c>
    </row>
    <row r="788" spans="1:1" x14ac:dyDescent="0.35">
      <c r="A788" t="s">
        <v>311</v>
      </c>
    </row>
    <row r="789" spans="1:1" x14ac:dyDescent="0.35">
      <c r="A789" t="s">
        <v>311</v>
      </c>
    </row>
    <row r="790" spans="1:1" x14ac:dyDescent="0.35">
      <c r="A790" t="s">
        <v>312</v>
      </c>
    </row>
    <row r="791" spans="1:1" x14ac:dyDescent="0.35">
      <c r="A791" t="s">
        <v>312</v>
      </c>
    </row>
    <row r="792" spans="1:1" x14ac:dyDescent="0.35">
      <c r="A792" t="s">
        <v>312</v>
      </c>
    </row>
    <row r="793" spans="1:1" x14ac:dyDescent="0.35">
      <c r="A793" t="s">
        <v>312</v>
      </c>
    </row>
    <row r="794" spans="1:1" x14ac:dyDescent="0.35">
      <c r="A794" t="s">
        <v>313</v>
      </c>
    </row>
    <row r="795" spans="1:1" x14ac:dyDescent="0.35">
      <c r="A795" t="s">
        <v>313</v>
      </c>
    </row>
    <row r="796" spans="1:1" x14ac:dyDescent="0.35">
      <c r="A796" t="s">
        <v>313</v>
      </c>
    </row>
    <row r="797" spans="1:1" x14ac:dyDescent="0.35">
      <c r="A797" t="s">
        <v>313</v>
      </c>
    </row>
    <row r="798" spans="1:1" x14ac:dyDescent="0.35">
      <c r="A798" t="s">
        <v>314</v>
      </c>
    </row>
    <row r="799" spans="1:1" x14ac:dyDescent="0.35">
      <c r="A799" t="s">
        <v>314</v>
      </c>
    </row>
    <row r="800" spans="1:1" x14ac:dyDescent="0.35">
      <c r="A800" t="s">
        <v>314</v>
      </c>
    </row>
    <row r="801" spans="1:1" x14ac:dyDescent="0.35">
      <c r="A801" t="s">
        <v>314</v>
      </c>
    </row>
    <row r="802" spans="1:1" x14ac:dyDescent="0.35">
      <c r="A802" t="s">
        <v>315</v>
      </c>
    </row>
    <row r="803" spans="1:1" x14ac:dyDescent="0.35">
      <c r="A803" t="s">
        <v>315</v>
      </c>
    </row>
    <row r="804" spans="1:1" x14ac:dyDescent="0.35">
      <c r="A804" t="s">
        <v>315</v>
      </c>
    </row>
    <row r="805" spans="1:1" x14ac:dyDescent="0.35">
      <c r="A805" t="s">
        <v>315</v>
      </c>
    </row>
    <row r="806" spans="1:1" x14ac:dyDescent="0.35">
      <c r="A806" t="s">
        <v>316</v>
      </c>
    </row>
    <row r="807" spans="1:1" x14ac:dyDescent="0.35">
      <c r="A807" t="s">
        <v>316</v>
      </c>
    </row>
    <row r="808" spans="1:1" x14ac:dyDescent="0.35">
      <c r="A808" t="s">
        <v>316</v>
      </c>
    </row>
    <row r="809" spans="1:1" x14ac:dyDescent="0.35">
      <c r="A809" t="s">
        <v>316</v>
      </c>
    </row>
    <row r="810" spans="1:1" x14ac:dyDescent="0.35">
      <c r="A810" t="s">
        <v>317</v>
      </c>
    </row>
    <row r="811" spans="1:1" x14ac:dyDescent="0.35">
      <c r="A811" t="s">
        <v>317</v>
      </c>
    </row>
    <row r="812" spans="1:1" x14ac:dyDescent="0.35">
      <c r="A812" t="s">
        <v>317</v>
      </c>
    </row>
    <row r="813" spans="1:1" x14ac:dyDescent="0.35">
      <c r="A813" t="s">
        <v>317</v>
      </c>
    </row>
    <row r="814" spans="1:1" x14ac:dyDescent="0.35">
      <c r="A814" t="s">
        <v>319</v>
      </c>
    </row>
    <row r="815" spans="1:1" x14ac:dyDescent="0.35">
      <c r="A815" t="s">
        <v>319</v>
      </c>
    </row>
    <row r="816" spans="1:1" x14ac:dyDescent="0.35">
      <c r="A816" t="s">
        <v>319</v>
      </c>
    </row>
    <row r="817" spans="1:1" x14ac:dyDescent="0.35">
      <c r="A817" t="s">
        <v>319</v>
      </c>
    </row>
    <row r="818" spans="1:1" x14ac:dyDescent="0.35">
      <c r="A818" t="s">
        <v>320</v>
      </c>
    </row>
    <row r="819" spans="1:1" x14ac:dyDescent="0.35">
      <c r="A819" t="s">
        <v>320</v>
      </c>
    </row>
    <row r="820" spans="1:1" x14ac:dyDescent="0.35">
      <c r="A820" t="s">
        <v>320</v>
      </c>
    </row>
    <row r="821" spans="1:1" x14ac:dyDescent="0.35">
      <c r="A821" t="s">
        <v>320</v>
      </c>
    </row>
    <row r="822" spans="1:1" x14ac:dyDescent="0.35">
      <c r="A822" t="s">
        <v>321</v>
      </c>
    </row>
    <row r="823" spans="1:1" x14ac:dyDescent="0.35">
      <c r="A823" t="s">
        <v>321</v>
      </c>
    </row>
    <row r="824" spans="1:1" x14ac:dyDescent="0.35">
      <c r="A824" t="s">
        <v>321</v>
      </c>
    </row>
    <row r="825" spans="1:1" x14ac:dyDescent="0.35">
      <c r="A825" t="s">
        <v>321</v>
      </c>
    </row>
    <row r="826" spans="1:1" x14ac:dyDescent="0.35">
      <c r="A826" t="s">
        <v>322</v>
      </c>
    </row>
    <row r="827" spans="1:1" x14ac:dyDescent="0.35">
      <c r="A827" t="s">
        <v>322</v>
      </c>
    </row>
    <row r="828" spans="1:1" x14ac:dyDescent="0.35">
      <c r="A828" t="s">
        <v>322</v>
      </c>
    </row>
    <row r="829" spans="1:1" x14ac:dyDescent="0.35">
      <c r="A829" t="s">
        <v>322</v>
      </c>
    </row>
    <row r="830" spans="1:1" x14ac:dyDescent="0.35">
      <c r="A830" t="s">
        <v>324</v>
      </c>
    </row>
    <row r="831" spans="1:1" x14ac:dyDescent="0.35">
      <c r="A831" t="s">
        <v>324</v>
      </c>
    </row>
    <row r="832" spans="1:1" x14ac:dyDescent="0.35">
      <c r="A832" t="s">
        <v>324</v>
      </c>
    </row>
    <row r="833" spans="1:1" x14ac:dyDescent="0.35">
      <c r="A833" t="s">
        <v>324</v>
      </c>
    </row>
    <row r="834" spans="1:1" x14ac:dyDescent="0.35">
      <c r="A834" t="s">
        <v>325</v>
      </c>
    </row>
    <row r="835" spans="1:1" x14ac:dyDescent="0.35">
      <c r="A835" t="s">
        <v>325</v>
      </c>
    </row>
    <row r="836" spans="1:1" x14ac:dyDescent="0.35">
      <c r="A836" t="s">
        <v>325</v>
      </c>
    </row>
    <row r="837" spans="1:1" x14ac:dyDescent="0.35">
      <c r="A837" t="s">
        <v>325</v>
      </c>
    </row>
    <row r="838" spans="1:1" x14ac:dyDescent="0.35">
      <c r="A838" t="s">
        <v>326</v>
      </c>
    </row>
    <row r="839" spans="1:1" x14ac:dyDescent="0.35">
      <c r="A839" t="s">
        <v>326</v>
      </c>
    </row>
    <row r="840" spans="1:1" x14ac:dyDescent="0.35">
      <c r="A840" t="s">
        <v>326</v>
      </c>
    </row>
    <row r="841" spans="1:1" x14ac:dyDescent="0.35">
      <c r="A841" t="s">
        <v>326</v>
      </c>
    </row>
    <row r="842" spans="1:1" x14ac:dyDescent="0.35">
      <c r="A842" t="s">
        <v>327</v>
      </c>
    </row>
    <row r="843" spans="1:1" x14ac:dyDescent="0.35">
      <c r="A843" t="s">
        <v>327</v>
      </c>
    </row>
    <row r="844" spans="1:1" x14ac:dyDescent="0.35">
      <c r="A844" t="s">
        <v>327</v>
      </c>
    </row>
    <row r="845" spans="1:1" x14ac:dyDescent="0.35">
      <c r="A845" t="s">
        <v>327</v>
      </c>
    </row>
    <row r="846" spans="1:1" x14ac:dyDescent="0.35">
      <c r="A846" t="s">
        <v>328</v>
      </c>
    </row>
    <row r="847" spans="1:1" x14ac:dyDescent="0.35">
      <c r="A847" t="s">
        <v>328</v>
      </c>
    </row>
    <row r="848" spans="1:1" x14ac:dyDescent="0.35">
      <c r="A848" t="s">
        <v>328</v>
      </c>
    </row>
    <row r="849" spans="1:1" x14ac:dyDescent="0.35">
      <c r="A849" t="s">
        <v>328</v>
      </c>
    </row>
    <row r="850" spans="1:1" x14ac:dyDescent="0.35">
      <c r="A850" t="s">
        <v>330</v>
      </c>
    </row>
    <row r="851" spans="1:1" x14ac:dyDescent="0.35">
      <c r="A851" t="s">
        <v>330</v>
      </c>
    </row>
    <row r="852" spans="1:1" x14ac:dyDescent="0.35">
      <c r="A852" t="s">
        <v>330</v>
      </c>
    </row>
    <row r="853" spans="1:1" x14ac:dyDescent="0.35">
      <c r="A853" t="s">
        <v>330</v>
      </c>
    </row>
    <row r="854" spans="1:1" x14ac:dyDescent="0.35">
      <c r="A854" t="s">
        <v>331</v>
      </c>
    </row>
    <row r="855" spans="1:1" x14ac:dyDescent="0.35">
      <c r="A855" t="s">
        <v>331</v>
      </c>
    </row>
    <row r="856" spans="1:1" x14ac:dyDescent="0.35">
      <c r="A856" t="s">
        <v>331</v>
      </c>
    </row>
    <row r="857" spans="1:1" x14ac:dyDescent="0.35">
      <c r="A857" t="s">
        <v>331</v>
      </c>
    </row>
    <row r="858" spans="1:1" x14ac:dyDescent="0.35">
      <c r="A858" t="s">
        <v>332</v>
      </c>
    </row>
    <row r="859" spans="1:1" x14ac:dyDescent="0.35">
      <c r="A859" t="s">
        <v>332</v>
      </c>
    </row>
    <row r="860" spans="1:1" x14ac:dyDescent="0.35">
      <c r="A860" t="s">
        <v>332</v>
      </c>
    </row>
    <row r="861" spans="1:1" x14ac:dyDescent="0.35">
      <c r="A861" t="s">
        <v>332</v>
      </c>
    </row>
    <row r="862" spans="1:1" x14ac:dyDescent="0.35">
      <c r="A862" t="s">
        <v>333</v>
      </c>
    </row>
    <row r="863" spans="1:1" x14ac:dyDescent="0.35">
      <c r="A863" t="s">
        <v>333</v>
      </c>
    </row>
    <row r="864" spans="1:1" x14ac:dyDescent="0.35">
      <c r="A864" t="s">
        <v>333</v>
      </c>
    </row>
    <row r="865" spans="1:1" x14ac:dyDescent="0.35">
      <c r="A865" t="s">
        <v>333</v>
      </c>
    </row>
    <row r="866" spans="1:1" x14ac:dyDescent="0.35">
      <c r="A866" t="s">
        <v>335</v>
      </c>
    </row>
    <row r="867" spans="1:1" x14ac:dyDescent="0.35">
      <c r="A867" t="s">
        <v>335</v>
      </c>
    </row>
    <row r="868" spans="1:1" x14ac:dyDescent="0.35">
      <c r="A868" t="s">
        <v>335</v>
      </c>
    </row>
    <row r="869" spans="1:1" x14ac:dyDescent="0.35">
      <c r="A869" t="s">
        <v>335</v>
      </c>
    </row>
    <row r="870" spans="1:1" x14ac:dyDescent="0.35">
      <c r="A870" t="s">
        <v>336</v>
      </c>
    </row>
    <row r="871" spans="1:1" x14ac:dyDescent="0.35">
      <c r="A871" t="s">
        <v>336</v>
      </c>
    </row>
    <row r="872" spans="1:1" x14ac:dyDescent="0.35">
      <c r="A872" t="s">
        <v>336</v>
      </c>
    </row>
    <row r="873" spans="1:1" x14ac:dyDescent="0.35">
      <c r="A873" t="s">
        <v>336</v>
      </c>
    </row>
    <row r="874" spans="1:1" x14ac:dyDescent="0.35">
      <c r="A874" t="s">
        <v>337</v>
      </c>
    </row>
    <row r="875" spans="1:1" x14ac:dyDescent="0.35">
      <c r="A875" t="s">
        <v>337</v>
      </c>
    </row>
    <row r="876" spans="1:1" x14ac:dyDescent="0.35">
      <c r="A876" t="s">
        <v>337</v>
      </c>
    </row>
    <row r="877" spans="1:1" x14ac:dyDescent="0.35">
      <c r="A877" t="s">
        <v>337</v>
      </c>
    </row>
    <row r="878" spans="1:1" x14ac:dyDescent="0.35">
      <c r="A878" t="s">
        <v>338</v>
      </c>
    </row>
    <row r="879" spans="1:1" x14ac:dyDescent="0.35">
      <c r="A879" t="s">
        <v>338</v>
      </c>
    </row>
    <row r="880" spans="1:1" x14ac:dyDescent="0.35">
      <c r="A880" t="s">
        <v>338</v>
      </c>
    </row>
    <row r="881" spans="1:1" x14ac:dyDescent="0.35">
      <c r="A881" t="s">
        <v>338</v>
      </c>
    </row>
    <row r="882" spans="1:1" x14ac:dyDescent="0.35">
      <c r="A882" t="s">
        <v>339</v>
      </c>
    </row>
    <row r="883" spans="1:1" x14ac:dyDescent="0.35">
      <c r="A883" t="s">
        <v>339</v>
      </c>
    </row>
    <row r="884" spans="1:1" x14ac:dyDescent="0.35">
      <c r="A884" t="s">
        <v>339</v>
      </c>
    </row>
    <row r="885" spans="1:1" x14ac:dyDescent="0.35">
      <c r="A885" t="s">
        <v>339</v>
      </c>
    </row>
    <row r="886" spans="1:1" x14ac:dyDescent="0.35">
      <c r="A886" t="s">
        <v>340</v>
      </c>
    </row>
    <row r="887" spans="1:1" x14ac:dyDescent="0.35">
      <c r="A887" t="s">
        <v>340</v>
      </c>
    </row>
    <row r="888" spans="1:1" x14ac:dyDescent="0.35">
      <c r="A888" t="s">
        <v>340</v>
      </c>
    </row>
    <row r="889" spans="1:1" x14ac:dyDescent="0.35">
      <c r="A889" t="s">
        <v>340</v>
      </c>
    </row>
    <row r="890" spans="1:1" x14ac:dyDescent="0.35">
      <c r="A890" t="s">
        <v>342</v>
      </c>
    </row>
    <row r="891" spans="1:1" x14ac:dyDescent="0.35">
      <c r="A891" t="s">
        <v>342</v>
      </c>
    </row>
    <row r="892" spans="1:1" x14ac:dyDescent="0.35">
      <c r="A892" t="s">
        <v>342</v>
      </c>
    </row>
    <row r="893" spans="1:1" x14ac:dyDescent="0.35">
      <c r="A893" t="s">
        <v>342</v>
      </c>
    </row>
    <row r="894" spans="1:1" x14ac:dyDescent="0.35">
      <c r="A894" t="s">
        <v>343</v>
      </c>
    </row>
    <row r="895" spans="1:1" x14ac:dyDescent="0.35">
      <c r="A895" t="s">
        <v>343</v>
      </c>
    </row>
    <row r="896" spans="1:1" x14ac:dyDescent="0.35">
      <c r="A896" t="s">
        <v>343</v>
      </c>
    </row>
    <row r="897" spans="1:1" x14ac:dyDescent="0.35">
      <c r="A897" t="s">
        <v>343</v>
      </c>
    </row>
    <row r="898" spans="1:1" x14ac:dyDescent="0.35">
      <c r="A898" t="s">
        <v>344</v>
      </c>
    </row>
    <row r="899" spans="1:1" x14ac:dyDescent="0.35">
      <c r="A899" t="s">
        <v>344</v>
      </c>
    </row>
    <row r="900" spans="1:1" x14ac:dyDescent="0.35">
      <c r="A900" t="s">
        <v>344</v>
      </c>
    </row>
    <row r="901" spans="1:1" x14ac:dyDescent="0.35">
      <c r="A901" t="s">
        <v>344</v>
      </c>
    </row>
    <row r="902" spans="1:1" x14ac:dyDescent="0.35">
      <c r="A902" t="s">
        <v>345</v>
      </c>
    </row>
    <row r="903" spans="1:1" x14ac:dyDescent="0.35">
      <c r="A903" t="s">
        <v>345</v>
      </c>
    </row>
    <row r="904" spans="1:1" x14ac:dyDescent="0.35">
      <c r="A904" t="s">
        <v>345</v>
      </c>
    </row>
    <row r="905" spans="1:1" x14ac:dyDescent="0.35">
      <c r="A905" t="s">
        <v>345</v>
      </c>
    </row>
    <row r="906" spans="1:1" x14ac:dyDescent="0.35">
      <c r="A906" t="s">
        <v>347</v>
      </c>
    </row>
    <row r="907" spans="1:1" x14ac:dyDescent="0.35">
      <c r="A907" t="s">
        <v>347</v>
      </c>
    </row>
    <row r="908" spans="1:1" x14ac:dyDescent="0.35">
      <c r="A908" t="s">
        <v>347</v>
      </c>
    </row>
    <row r="909" spans="1:1" x14ac:dyDescent="0.35">
      <c r="A909" t="s">
        <v>347</v>
      </c>
    </row>
    <row r="910" spans="1:1" x14ac:dyDescent="0.35">
      <c r="A910" t="s">
        <v>348</v>
      </c>
    </row>
    <row r="911" spans="1:1" x14ac:dyDescent="0.35">
      <c r="A911" t="s">
        <v>348</v>
      </c>
    </row>
    <row r="912" spans="1:1" x14ac:dyDescent="0.35">
      <c r="A912" t="s">
        <v>348</v>
      </c>
    </row>
    <row r="913" spans="1:1" x14ac:dyDescent="0.35">
      <c r="A913" t="s">
        <v>348</v>
      </c>
    </row>
    <row r="914" spans="1:1" x14ac:dyDescent="0.35">
      <c r="A914" t="s">
        <v>349</v>
      </c>
    </row>
    <row r="915" spans="1:1" x14ac:dyDescent="0.35">
      <c r="A915" t="s">
        <v>349</v>
      </c>
    </row>
    <row r="916" spans="1:1" x14ac:dyDescent="0.35">
      <c r="A916" t="s">
        <v>349</v>
      </c>
    </row>
    <row r="917" spans="1:1" x14ac:dyDescent="0.35">
      <c r="A917" t="s">
        <v>349</v>
      </c>
    </row>
    <row r="918" spans="1:1" x14ac:dyDescent="0.35">
      <c r="A918" t="s">
        <v>350</v>
      </c>
    </row>
    <row r="919" spans="1:1" x14ac:dyDescent="0.35">
      <c r="A919" t="s">
        <v>350</v>
      </c>
    </row>
    <row r="920" spans="1:1" x14ac:dyDescent="0.35">
      <c r="A920" t="s">
        <v>350</v>
      </c>
    </row>
    <row r="921" spans="1:1" x14ac:dyDescent="0.35">
      <c r="A921" t="s">
        <v>350</v>
      </c>
    </row>
    <row r="922" spans="1:1" x14ac:dyDescent="0.35">
      <c r="A922" t="s">
        <v>351</v>
      </c>
    </row>
    <row r="923" spans="1:1" x14ac:dyDescent="0.35">
      <c r="A923" t="s">
        <v>351</v>
      </c>
    </row>
    <row r="924" spans="1:1" x14ac:dyDescent="0.35">
      <c r="A924" t="s">
        <v>351</v>
      </c>
    </row>
    <row r="925" spans="1:1" x14ac:dyDescent="0.35">
      <c r="A925" t="s">
        <v>351</v>
      </c>
    </row>
    <row r="926" spans="1:1" x14ac:dyDescent="0.35">
      <c r="A926" t="s">
        <v>352</v>
      </c>
    </row>
    <row r="927" spans="1:1" x14ac:dyDescent="0.35">
      <c r="A927" t="s">
        <v>352</v>
      </c>
    </row>
    <row r="928" spans="1:1" x14ac:dyDescent="0.35">
      <c r="A928" t="s">
        <v>352</v>
      </c>
    </row>
    <row r="929" spans="1:1" x14ac:dyDescent="0.35">
      <c r="A929" t="s">
        <v>352</v>
      </c>
    </row>
    <row r="930" spans="1:1" x14ac:dyDescent="0.35">
      <c r="A930" t="s">
        <v>353</v>
      </c>
    </row>
    <row r="931" spans="1:1" x14ac:dyDescent="0.35">
      <c r="A931" t="s">
        <v>353</v>
      </c>
    </row>
    <row r="932" spans="1:1" x14ac:dyDescent="0.35">
      <c r="A932" t="s">
        <v>353</v>
      </c>
    </row>
    <row r="933" spans="1:1" x14ac:dyDescent="0.35">
      <c r="A933" t="s">
        <v>353</v>
      </c>
    </row>
    <row r="934" spans="1:1" x14ac:dyDescent="0.35">
      <c r="A934" t="s">
        <v>355</v>
      </c>
    </row>
    <row r="935" spans="1:1" x14ac:dyDescent="0.35">
      <c r="A935" t="s">
        <v>355</v>
      </c>
    </row>
    <row r="936" spans="1:1" x14ac:dyDescent="0.35">
      <c r="A936" t="s">
        <v>355</v>
      </c>
    </row>
    <row r="937" spans="1:1" x14ac:dyDescent="0.35">
      <c r="A937" t="s">
        <v>355</v>
      </c>
    </row>
    <row r="938" spans="1:1" x14ac:dyDescent="0.35">
      <c r="A938" t="s">
        <v>356</v>
      </c>
    </row>
    <row r="939" spans="1:1" x14ac:dyDescent="0.35">
      <c r="A939" t="s">
        <v>356</v>
      </c>
    </row>
    <row r="940" spans="1:1" x14ac:dyDescent="0.35">
      <c r="A940" t="s">
        <v>356</v>
      </c>
    </row>
    <row r="941" spans="1:1" x14ac:dyDescent="0.35">
      <c r="A941" t="s">
        <v>356</v>
      </c>
    </row>
    <row r="942" spans="1:1" x14ac:dyDescent="0.35">
      <c r="A942" t="s">
        <v>357</v>
      </c>
    </row>
    <row r="943" spans="1:1" x14ac:dyDescent="0.35">
      <c r="A943" t="s">
        <v>357</v>
      </c>
    </row>
    <row r="944" spans="1:1" x14ac:dyDescent="0.35">
      <c r="A944" t="s">
        <v>357</v>
      </c>
    </row>
    <row r="945" spans="1:1" x14ac:dyDescent="0.35">
      <c r="A945" t="s">
        <v>357</v>
      </c>
    </row>
    <row r="946" spans="1:1" x14ac:dyDescent="0.35">
      <c r="A946" t="s">
        <v>358</v>
      </c>
    </row>
    <row r="947" spans="1:1" x14ac:dyDescent="0.35">
      <c r="A947" t="s">
        <v>358</v>
      </c>
    </row>
    <row r="948" spans="1:1" x14ac:dyDescent="0.35">
      <c r="A948" t="s">
        <v>358</v>
      </c>
    </row>
    <row r="949" spans="1:1" x14ac:dyDescent="0.35">
      <c r="A949" t="s">
        <v>358</v>
      </c>
    </row>
    <row r="950" spans="1:1" x14ac:dyDescent="0.35">
      <c r="A950" t="s">
        <v>359</v>
      </c>
    </row>
    <row r="951" spans="1:1" x14ac:dyDescent="0.35">
      <c r="A951" t="s">
        <v>359</v>
      </c>
    </row>
    <row r="952" spans="1:1" x14ac:dyDescent="0.35">
      <c r="A952" t="s">
        <v>359</v>
      </c>
    </row>
    <row r="953" spans="1:1" x14ac:dyDescent="0.35">
      <c r="A953" t="s">
        <v>359</v>
      </c>
    </row>
    <row r="954" spans="1:1" x14ac:dyDescent="0.35">
      <c r="A954" t="s">
        <v>360</v>
      </c>
    </row>
    <row r="955" spans="1:1" x14ac:dyDescent="0.35">
      <c r="A955" t="s">
        <v>360</v>
      </c>
    </row>
    <row r="956" spans="1:1" x14ac:dyDescent="0.35">
      <c r="A956" t="s">
        <v>360</v>
      </c>
    </row>
    <row r="957" spans="1:1" x14ac:dyDescent="0.35">
      <c r="A957" t="s">
        <v>360</v>
      </c>
    </row>
    <row r="958" spans="1:1" x14ac:dyDescent="0.35">
      <c r="A958" t="s">
        <v>361</v>
      </c>
    </row>
    <row r="959" spans="1:1" x14ac:dyDescent="0.35">
      <c r="A959" t="s">
        <v>361</v>
      </c>
    </row>
    <row r="960" spans="1:1" x14ac:dyDescent="0.35">
      <c r="A960" t="s">
        <v>361</v>
      </c>
    </row>
    <row r="961" spans="1:1" x14ac:dyDescent="0.35">
      <c r="A961" t="s">
        <v>361</v>
      </c>
    </row>
    <row r="962" spans="1:1" x14ac:dyDescent="0.35">
      <c r="A962" t="s">
        <v>362</v>
      </c>
    </row>
    <row r="963" spans="1:1" x14ac:dyDescent="0.35">
      <c r="A963" t="s">
        <v>362</v>
      </c>
    </row>
    <row r="964" spans="1:1" x14ac:dyDescent="0.35">
      <c r="A964" t="s">
        <v>362</v>
      </c>
    </row>
    <row r="965" spans="1:1" x14ac:dyDescent="0.35">
      <c r="A965" t="s">
        <v>362</v>
      </c>
    </row>
    <row r="966" spans="1:1" x14ac:dyDescent="0.35">
      <c r="A966" t="s">
        <v>364</v>
      </c>
    </row>
    <row r="967" spans="1:1" x14ac:dyDescent="0.35">
      <c r="A967" t="s">
        <v>364</v>
      </c>
    </row>
    <row r="968" spans="1:1" x14ac:dyDescent="0.35">
      <c r="A968" t="s">
        <v>364</v>
      </c>
    </row>
    <row r="969" spans="1:1" x14ac:dyDescent="0.35">
      <c r="A969" t="s">
        <v>364</v>
      </c>
    </row>
    <row r="970" spans="1:1" x14ac:dyDescent="0.35">
      <c r="A970" t="s">
        <v>365</v>
      </c>
    </row>
    <row r="971" spans="1:1" x14ac:dyDescent="0.35">
      <c r="A971" t="s">
        <v>365</v>
      </c>
    </row>
    <row r="972" spans="1:1" x14ac:dyDescent="0.35">
      <c r="A972" t="s">
        <v>365</v>
      </c>
    </row>
    <row r="973" spans="1:1" x14ac:dyDescent="0.35">
      <c r="A973" t="s">
        <v>365</v>
      </c>
    </row>
    <row r="974" spans="1:1" x14ac:dyDescent="0.35">
      <c r="A974" t="s">
        <v>367</v>
      </c>
    </row>
    <row r="975" spans="1:1" x14ac:dyDescent="0.35">
      <c r="A975" t="s">
        <v>367</v>
      </c>
    </row>
    <row r="976" spans="1:1" x14ac:dyDescent="0.35">
      <c r="A976" t="s">
        <v>367</v>
      </c>
    </row>
    <row r="977" spans="1:1" x14ac:dyDescent="0.35">
      <c r="A977" t="s">
        <v>367</v>
      </c>
    </row>
    <row r="978" spans="1:1" x14ac:dyDescent="0.35">
      <c r="A978" t="s">
        <v>368</v>
      </c>
    </row>
    <row r="979" spans="1:1" x14ac:dyDescent="0.35">
      <c r="A979" t="s">
        <v>368</v>
      </c>
    </row>
    <row r="980" spans="1:1" x14ac:dyDescent="0.35">
      <c r="A980" t="s">
        <v>368</v>
      </c>
    </row>
    <row r="981" spans="1:1" x14ac:dyDescent="0.35">
      <c r="A981" t="s">
        <v>368</v>
      </c>
    </row>
    <row r="982" spans="1:1" x14ac:dyDescent="0.35">
      <c r="A982" t="s">
        <v>369</v>
      </c>
    </row>
    <row r="983" spans="1:1" x14ac:dyDescent="0.35">
      <c r="A983" t="s">
        <v>369</v>
      </c>
    </row>
    <row r="984" spans="1:1" x14ac:dyDescent="0.35">
      <c r="A984" t="s">
        <v>369</v>
      </c>
    </row>
    <row r="985" spans="1:1" x14ac:dyDescent="0.35">
      <c r="A985" t="s">
        <v>369</v>
      </c>
    </row>
    <row r="986" spans="1:1" x14ac:dyDescent="0.35">
      <c r="A986" t="s">
        <v>370</v>
      </c>
    </row>
    <row r="987" spans="1:1" x14ac:dyDescent="0.35">
      <c r="A987" t="s">
        <v>370</v>
      </c>
    </row>
    <row r="988" spans="1:1" x14ac:dyDescent="0.35">
      <c r="A988" t="s">
        <v>370</v>
      </c>
    </row>
    <row r="989" spans="1:1" x14ac:dyDescent="0.35">
      <c r="A989" t="s">
        <v>370</v>
      </c>
    </row>
    <row r="990" spans="1:1" x14ac:dyDescent="0.35">
      <c r="A990" t="s">
        <v>371</v>
      </c>
    </row>
    <row r="991" spans="1:1" x14ac:dyDescent="0.35">
      <c r="A991" t="s">
        <v>371</v>
      </c>
    </row>
    <row r="992" spans="1:1" x14ac:dyDescent="0.35">
      <c r="A992" t="s">
        <v>371</v>
      </c>
    </row>
    <row r="993" spans="1:1" x14ac:dyDescent="0.35">
      <c r="A993" t="s">
        <v>371</v>
      </c>
    </row>
    <row r="994" spans="1:1" x14ac:dyDescent="0.35">
      <c r="A994" t="s">
        <v>372</v>
      </c>
    </row>
    <row r="995" spans="1:1" x14ac:dyDescent="0.35">
      <c r="A995" t="s">
        <v>372</v>
      </c>
    </row>
    <row r="996" spans="1:1" x14ac:dyDescent="0.35">
      <c r="A996" t="s">
        <v>372</v>
      </c>
    </row>
    <row r="997" spans="1:1" x14ac:dyDescent="0.35">
      <c r="A997" t="s">
        <v>372</v>
      </c>
    </row>
    <row r="998" spans="1:1" x14ac:dyDescent="0.35">
      <c r="A998" t="s">
        <v>373</v>
      </c>
    </row>
    <row r="999" spans="1:1" x14ac:dyDescent="0.35">
      <c r="A999" t="s">
        <v>373</v>
      </c>
    </row>
    <row r="1000" spans="1:1" x14ac:dyDescent="0.35">
      <c r="A1000" t="s">
        <v>373</v>
      </c>
    </row>
    <row r="1001" spans="1:1" x14ac:dyDescent="0.35">
      <c r="A1001" t="s">
        <v>373</v>
      </c>
    </row>
    <row r="1002" spans="1:1" x14ac:dyDescent="0.35">
      <c r="A1002" t="s">
        <v>374</v>
      </c>
    </row>
    <row r="1003" spans="1:1" x14ac:dyDescent="0.35">
      <c r="A1003" t="s">
        <v>374</v>
      </c>
    </row>
    <row r="1004" spans="1:1" x14ac:dyDescent="0.35">
      <c r="A1004" t="s">
        <v>374</v>
      </c>
    </row>
    <row r="1005" spans="1:1" x14ac:dyDescent="0.35">
      <c r="A1005" t="s">
        <v>374</v>
      </c>
    </row>
    <row r="1006" spans="1:1" x14ac:dyDescent="0.35">
      <c r="A1006" t="s">
        <v>375</v>
      </c>
    </row>
    <row r="1007" spans="1:1" x14ac:dyDescent="0.35">
      <c r="A1007" t="s">
        <v>375</v>
      </c>
    </row>
    <row r="1008" spans="1:1" x14ac:dyDescent="0.35">
      <c r="A1008" t="s">
        <v>375</v>
      </c>
    </row>
    <row r="1009" spans="1:1" x14ac:dyDescent="0.35">
      <c r="A1009" t="s">
        <v>375</v>
      </c>
    </row>
    <row r="1010" spans="1:1" x14ac:dyDescent="0.35">
      <c r="A1010" t="s">
        <v>376</v>
      </c>
    </row>
    <row r="1011" spans="1:1" x14ac:dyDescent="0.35">
      <c r="A1011" t="s">
        <v>376</v>
      </c>
    </row>
    <row r="1012" spans="1:1" x14ac:dyDescent="0.35">
      <c r="A1012" t="s">
        <v>376</v>
      </c>
    </row>
    <row r="1013" spans="1:1" x14ac:dyDescent="0.35">
      <c r="A1013" t="s">
        <v>376</v>
      </c>
    </row>
    <row r="1014" spans="1:1" x14ac:dyDescent="0.35">
      <c r="A1014" t="s">
        <v>377</v>
      </c>
    </row>
    <row r="1015" spans="1:1" x14ac:dyDescent="0.35">
      <c r="A1015" t="s">
        <v>377</v>
      </c>
    </row>
    <row r="1016" spans="1:1" x14ac:dyDescent="0.35">
      <c r="A1016" t="s">
        <v>377</v>
      </c>
    </row>
    <row r="1017" spans="1:1" x14ac:dyDescent="0.35">
      <c r="A1017" t="s">
        <v>377</v>
      </c>
    </row>
    <row r="1018" spans="1:1" x14ac:dyDescent="0.35">
      <c r="A1018" t="s">
        <v>378</v>
      </c>
    </row>
    <row r="1019" spans="1:1" x14ac:dyDescent="0.35">
      <c r="A1019" t="s">
        <v>378</v>
      </c>
    </row>
    <row r="1020" spans="1:1" x14ac:dyDescent="0.35">
      <c r="A1020" t="s">
        <v>378</v>
      </c>
    </row>
    <row r="1021" spans="1:1" x14ac:dyDescent="0.35">
      <c r="A1021" t="s">
        <v>378</v>
      </c>
    </row>
    <row r="1022" spans="1:1" x14ac:dyDescent="0.35">
      <c r="A1022" t="s">
        <v>380</v>
      </c>
    </row>
    <row r="1023" spans="1:1" x14ac:dyDescent="0.35">
      <c r="A1023" t="s">
        <v>380</v>
      </c>
    </row>
    <row r="1024" spans="1:1" x14ac:dyDescent="0.35">
      <c r="A1024" t="s">
        <v>380</v>
      </c>
    </row>
    <row r="1025" spans="1:1" x14ac:dyDescent="0.35">
      <c r="A1025" t="s">
        <v>380</v>
      </c>
    </row>
    <row r="1026" spans="1:1" x14ac:dyDescent="0.35">
      <c r="A1026" t="s">
        <v>381</v>
      </c>
    </row>
    <row r="1027" spans="1:1" x14ac:dyDescent="0.35">
      <c r="A1027" t="s">
        <v>381</v>
      </c>
    </row>
    <row r="1028" spans="1:1" x14ac:dyDescent="0.35">
      <c r="A1028" t="s">
        <v>381</v>
      </c>
    </row>
    <row r="1029" spans="1:1" x14ac:dyDescent="0.35">
      <c r="A1029" t="s">
        <v>381</v>
      </c>
    </row>
    <row r="1030" spans="1:1" x14ac:dyDescent="0.35">
      <c r="A1030" t="s">
        <v>382</v>
      </c>
    </row>
    <row r="1031" spans="1:1" x14ac:dyDescent="0.35">
      <c r="A1031" t="s">
        <v>382</v>
      </c>
    </row>
    <row r="1032" spans="1:1" x14ac:dyDescent="0.35">
      <c r="A1032" t="s">
        <v>382</v>
      </c>
    </row>
    <row r="1033" spans="1:1" x14ac:dyDescent="0.35">
      <c r="A1033" t="s">
        <v>382</v>
      </c>
    </row>
    <row r="1034" spans="1:1" x14ac:dyDescent="0.35">
      <c r="A1034" t="s">
        <v>384</v>
      </c>
    </row>
    <row r="1035" spans="1:1" x14ac:dyDescent="0.35">
      <c r="A1035" t="s">
        <v>384</v>
      </c>
    </row>
    <row r="1036" spans="1:1" x14ac:dyDescent="0.35">
      <c r="A1036" t="s">
        <v>384</v>
      </c>
    </row>
    <row r="1037" spans="1:1" x14ac:dyDescent="0.35">
      <c r="A1037" t="s">
        <v>384</v>
      </c>
    </row>
    <row r="1038" spans="1:1" x14ac:dyDescent="0.35">
      <c r="A1038" t="s">
        <v>385</v>
      </c>
    </row>
    <row r="1039" spans="1:1" x14ac:dyDescent="0.35">
      <c r="A1039" t="s">
        <v>385</v>
      </c>
    </row>
    <row r="1040" spans="1:1" x14ac:dyDescent="0.35">
      <c r="A1040" t="s">
        <v>385</v>
      </c>
    </row>
    <row r="1041" spans="1:1" x14ac:dyDescent="0.35">
      <c r="A1041" t="s">
        <v>385</v>
      </c>
    </row>
    <row r="1042" spans="1:1" x14ac:dyDescent="0.35">
      <c r="A1042" t="s">
        <v>386</v>
      </c>
    </row>
    <row r="1043" spans="1:1" x14ac:dyDescent="0.35">
      <c r="A1043" t="s">
        <v>386</v>
      </c>
    </row>
    <row r="1044" spans="1:1" x14ac:dyDescent="0.35">
      <c r="A1044" t="s">
        <v>386</v>
      </c>
    </row>
    <row r="1045" spans="1:1" x14ac:dyDescent="0.35">
      <c r="A1045" t="s">
        <v>386</v>
      </c>
    </row>
    <row r="1046" spans="1:1" x14ac:dyDescent="0.35">
      <c r="A1046" t="s">
        <v>388</v>
      </c>
    </row>
    <row r="1047" spans="1:1" x14ac:dyDescent="0.35">
      <c r="A1047" t="s">
        <v>388</v>
      </c>
    </row>
    <row r="1048" spans="1:1" x14ac:dyDescent="0.35">
      <c r="A1048" t="s">
        <v>388</v>
      </c>
    </row>
    <row r="1049" spans="1:1" x14ac:dyDescent="0.35">
      <c r="A1049" t="s">
        <v>388</v>
      </c>
    </row>
    <row r="1050" spans="1:1" x14ac:dyDescent="0.35">
      <c r="A1050" t="s">
        <v>390</v>
      </c>
    </row>
    <row r="1051" spans="1:1" x14ac:dyDescent="0.35">
      <c r="A1051" t="s">
        <v>390</v>
      </c>
    </row>
    <row r="1052" spans="1:1" x14ac:dyDescent="0.35">
      <c r="A1052" t="s">
        <v>390</v>
      </c>
    </row>
    <row r="1053" spans="1:1" x14ac:dyDescent="0.35">
      <c r="A1053" t="s">
        <v>390</v>
      </c>
    </row>
    <row r="1054" spans="1:1" x14ac:dyDescent="0.35">
      <c r="A1054" t="s">
        <v>391</v>
      </c>
    </row>
    <row r="1055" spans="1:1" x14ac:dyDescent="0.35">
      <c r="A1055" t="s">
        <v>391</v>
      </c>
    </row>
    <row r="1056" spans="1:1" x14ac:dyDescent="0.35">
      <c r="A1056" t="s">
        <v>391</v>
      </c>
    </row>
    <row r="1057" spans="1:1" x14ac:dyDescent="0.35">
      <c r="A1057" t="s">
        <v>391</v>
      </c>
    </row>
    <row r="1058" spans="1:1" x14ac:dyDescent="0.35">
      <c r="A1058" t="s">
        <v>392</v>
      </c>
    </row>
    <row r="1059" spans="1:1" x14ac:dyDescent="0.35">
      <c r="A1059" t="s">
        <v>392</v>
      </c>
    </row>
    <row r="1060" spans="1:1" x14ac:dyDescent="0.35">
      <c r="A1060" t="s">
        <v>392</v>
      </c>
    </row>
    <row r="1061" spans="1:1" x14ac:dyDescent="0.35">
      <c r="A1061" t="s">
        <v>392</v>
      </c>
    </row>
    <row r="1062" spans="1:1" x14ac:dyDescent="0.35">
      <c r="A1062" t="s">
        <v>394</v>
      </c>
    </row>
    <row r="1063" spans="1:1" x14ac:dyDescent="0.35">
      <c r="A1063" t="s">
        <v>394</v>
      </c>
    </row>
    <row r="1064" spans="1:1" x14ac:dyDescent="0.35">
      <c r="A1064" t="s">
        <v>394</v>
      </c>
    </row>
    <row r="1065" spans="1:1" x14ac:dyDescent="0.35">
      <c r="A1065" t="s">
        <v>394</v>
      </c>
    </row>
    <row r="1066" spans="1:1" x14ac:dyDescent="0.35">
      <c r="A1066" t="s">
        <v>395</v>
      </c>
    </row>
    <row r="1067" spans="1:1" x14ac:dyDescent="0.35">
      <c r="A1067" t="s">
        <v>395</v>
      </c>
    </row>
    <row r="1068" spans="1:1" x14ac:dyDescent="0.35">
      <c r="A1068" t="s">
        <v>395</v>
      </c>
    </row>
    <row r="1069" spans="1:1" x14ac:dyDescent="0.35">
      <c r="A1069" t="s">
        <v>395</v>
      </c>
    </row>
    <row r="1070" spans="1:1" x14ac:dyDescent="0.35">
      <c r="A1070" t="s">
        <v>396</v>
      </c>
    </row>
    <row r="1071" spans="1:1" x14ac:dyDescent="0.35">
      <c r="A1071" t="s">
        <v>396</v>
      </c>
    </row>
    <row r="1072" spans="1:1" x14ac:dyDescent="0.35">
      <c r="A1072" t="s">
        <v>396</v>
      </c>
    </row>
    <row r="1073" spans="1:1" x14ac:dyDescent="0.35">
      <c r="A1073" t="s">
        <v>396</v>
      </c>
    </row>
    <row r="1074" spans="1:1" x14ac:dyDescent="0.35">
      <c r="A1074" t="s">
        <v>397</v>
      </c>
    </row>
    <row r="1075" spans="1:1" x14ac:dyDescent="0.35">
      <c r="A1075" t="s">
        <v>397</v>
      </c>
    </row>
    <row r="1076" spans="1:1" x14ac:dyDescent="0.35">
      <c r="A1076" t="s">
        <v>397</v>
      </c>
    </row>
    <row r="1077" spans="1:1" x14ac:dyDescent="0.35">
      <c r="A1077" t="s">
        <v>397</v>
      </c>
    </row>
    <row r="1078" spans="1:1" x14ac:dyDescent="0.35">
      <c r="A1078" t="s">
        <v>398</v>
      </c>
    </row>
    <row r="1079" spans="1:1" x14ac:dyDescent="0.35">
      <c r="A1079" t="s">
        <v>398</v>
      </c>
    </row>
    <row r="1080" spans="1:1" x14ac:dyDescent="0.35">
      <c r="A1080" t="s">
        <v>398</v>
      </c>
    </row>
    <row r="1081" spans="1:1" x14ac:dyDescent="0.35">
      <c r="A1081" t="s">
        <v>398</v>
      </c>
    </row>
    <row r="1082" spans="1:1" x14ac:dyDescent="0.35">
      <c r="A1082" t="s">
        <v>399</v>
      </c>
    </row>
    <row r="1083" spans="1:1" x14ac:dyDescent="0.35">
      <c r="A1083" t="s">
        <v>399</v>
      </c>
    </row>
    <row r="1084" spans="1:1" x14ac:dyDescent="0.35">
      <c r="A1084" t="s">
        <v>399</v>
      </c>
    </row>
    <row r="1085" spans="1:1" x14ac:dyDescent="0.35">
      <c r="A1085" t="s">
        <v>399</v>
      </c>
    </row>
    <row r="1086" spans="1:1" x14ac:dyDescent="0.35">
      <c r="A1086" t="s">
        <v>401</v>
      </c>
    </row>
    <row r="1087" spans="1:1" x14ac:dyDescent="0.35">
      <c r="A1087" t="s">
        <v>401</v>
      </c>
    </row>
    <row r="1088" spans="1:1" x14ac:dyDescent="0.35">
      <c r="A1088" t="s">
        <v>401</v>
      </c>
    </row>
    <row r="1089" spans="1:1" x14ac:dyDescent="0.35">
      <c r="A1089" t="s">
        <v>401</v>
      </c>
    </row>
    <row r="1090" spans="1:1" x14ac:dyDescent="0.35">
      <c r="A1090" t="s">
        <v>402</v>
      </c>
    </row>
    <row r="1091" spans="1:1" x14ac:dyDescent="0.35">
      <c r="A1091" t="s">
        <v>402</v>
      </c>
    </row>
    <row r="1092" spans="1:1" x14ac:dyDescent="0.35">
      <c r="A1092" t="s">
        <v>402</v>
      </c>
    </row>
    <row r="1093" spans="1:1" x14ac:dyDescent="0.35">
      <c r="A1093" t="s">
        <v>402</v>
      </c>
    </row>
    <row r="1094" spans="1:1" x14ac:dyDescent="0.35">
      <c r="A1094" t="s">
        <v>403</v>
      </c>
    </row>
    <row r="1095" spans="1:1" x14ac:dyDescent="0.35">
      <c r="A1095" t="s">
        <v>403</v>
      </c>
    </row>
    <row r="1096" spans="1:1" x14ac:dyDescent="0.35">
      <c r="A1096" t="s">
        <v>403</v>
      </c>
    </row>
    <row r="1097" spans="1:1" x14ac:dyDescent="0.35">
      <c r="A1097" t="s">
        <v>403</v>
      </c>
    </row>
    <row r="1098" spans="1:1" x14ac:dyDescent="0.35">
      <c r="A1098" t="s">
        <v>404</v>
      </c>
    </row>
    <row r="1099" spans="1:1" x14ac:dyDescent="0.35">
      <c r="A1099" t="s">
        <v>404</v>
      </c>
    </row>
    <row r="1100" spans="1:1" x14ac:dyDescent="0.35">
      <c r="A1100" t="s">
        <v>404</v>
      </c>
    </row>
    <row r="1101" spans="1:1" x14ac:dyDescent="0.35">
      <c r="A1101" t="s">
        <v>404</v>
      </c>
    </row>
    <row r="1102" spans="1:1" x14ac:dyDescent="0.35">
      <c r="A1102" t="s">
        <v>405</v>
      </c>
    </row>
    <row r="1103" spans="1:1" x14ac:dyDescent="0.35">
      <c r="A1103" t="s">
        <v>405</v>
      </c>
    </row>
    <row r="1104" spans="1:1" x14ac:dyDescent="0.35">
      <c r="A1104" t="s">
        <v>406</v>
      </c>
    </row>
    <row r="1105" spans="1:1" x14ac:dyDescent="0.35">
      <c r="A1105" t="s">
        <v>406</v>
      </c>
    </row>
    <row r="1106" spans="1:1" x14ac:dyDescent="0.35">
      <c r="A1106" t="s">
        <v>406</v>
      </c>
    </row>
    <row r="1107" spans="1:1" x14ac:dyDescent="0.35">
      <c r="A1107" t="s">
        <v>406</v>
      </c>
    </row>
    <row r="1108" spans="1:1" x14ac:dyDescent="0.35">
      <c r="A1108" t="s">
        <v>407</v>
      </c>
    </row>
    <row r="1109" spans="1:1" x14ac:dyDescent="0.35">
      <c r="A1109" t="s">
        <v>407</v>
      </c>
    </row>
    <row r="1110" spans="1:1" x14ac:dyDescent="0.35">
      <c r="A1110" t="s">
        <v>407</v>
      </c>
    </row>
    <row r="1111" spans="1:1" x14ac:dyDescent="0.35">
      <c r="A1111" t="s">
        <v>407</v>
      </c>
    </row>
    <row r="1112" spans="1:1" x14ac:dyDescent="0.35">
      <c r="A1112" t="s">
        <v>408</v>
      </c>
    </row>
    <row r="1113" spans="1:1" x14ac:dyDescent="0.35">
      <c r="A1113" t="s">
        <v>408</v>
      </c>
    </row>
    <row r="1114" spans="1:1" x14ac:dyDescent="0.35">
      <c r="A1114" t="s">
        <v>408</v>
      </c>
    </row>
    <row r="1115" spans="1:1" x14ac:dyDescent="0.35">
      <c r="A1115" t="s">
        <v>408</v>
      </c>
    </row>
    <row r="1116" spans="1:1" x14ac:dyDescent="0.35">
      <c r="A1116" t="s">
        <v>409</v>
      </c>
    </row>
    <row r="1117" spans="1:1" x14ac:dyDescent="0.35">
      <c r="A1117" t="s">
        <v>409</v>
      </c>
    </row>
    <row r="1118" spans="1:1" x14ac:dyDescent="0.35">
      <c r="A1118" t="s">
        <v>409</v>
      </c>
    </row>
    <row r="1119" spans="1:1" x14ac:dyDescent="0.35">
      <c r="A1119" t="s">
        <v>409</v>
      </c>
    </row>
    <row r="1120" spans="1:1" x14ac:dyDescent="0.35">
      <c r="A1120" t="s">
        <v>411</v>
      </c>
    </row>
    <row r="1121" spans="1:1" x14ac:dyDescent="0.35">
      <c r="A1121" t="s">
        <v>411</v>
      </c>
    </row>
    <row r="1122" spans="1:1" x14ac:dyDescent="0.35">
      <c r="A1122" t="s">
        <v>411</v>
      </c>
    </row>
    <row r="1123" spans="1:1" x14ac:dyDescent="0.35">
      <c r="A1123" t="s">
        <v>411</v>
      </c>
    </row>
    <row r="1124" spans="1:1" x14ac:dyDescent="0.35">
      <c r="A1124" t="s">
        <v>412</v>
      </c>
    </row>
    <row r="1125" spans="1:1" x14ac:dyDescent="0.35">
      <c r="A1125" t="s">
        <v>412</v>
      </c>
    </row>
    <row r="1126" spans="1:1" x14ac:dyDescent="0.35">
      <c r="A1126" t="s">
        <v>412</v>
      </c>
    </row>
    <row r="1127" spans="1:1" x14ac:dyDescent="0.35">
      <c r="A1127" t="s">
        <v>412</v>
      </c>
    </row>
    <row r="1128" spans="1:1" x14ac:dyDescent="0.35">
      <c r="A1128" t="s">
        <v>413</v>
      </c>
    </row>
    <row r="1129" spans="1:1" x14ac:dyDescent="0.35">
      <c r="A1129" t="s">
        <v>413</v>
      </c>
    </row>
    <row r="1130" spans="1:1" x14ac:dyDescent="0.35">
      <c r="A1130" t="s">
        <v>413</v>
      </c>
    </row>
    <row r="1131" spans="1:1" x14ac:dyDescent="0.35">
      <c r="A1131" t="s">
        <v>413</v>
      </c>
    </row>
    <row r="1132" spans="1:1" x14ac:dyDescent="0.35">
      <c r="A1132" t="s">
        <v>414</v>
      </c>
    </row>
    <row r="1133" spans="1:1" x14ac:dyDescent="0.35">
      <c r="A1133" t="s">
        <v>414</v>
      </c>
    </row>
    <row r="1134" spans="1:1" x14ac:dyDescent="0.35">
      <c r="A1134" t="s">
        <v>414</v>
      </c>
    </row>
    <row r="1135" spans="1:1" x14ac:dyDescent="0.35">
      <c r="A1135" t="s">
        <v>414</v>
      </c>
    </row>
    <row r="1136" spans="1:1" x14ac:dyDescent="0.35">
      <c r="A1136" t="s">
        <v>415</v>
      </c>
    </row>
    <row r="1137" spans="1:1" x14ac:dyDescent="0.35">
      <c r="A1137" t="s">
        <v>415</v>
      </c>
    </row>
    <row r="1138" spans="1:1" x14ac:dyDescent="0.35">
      <c r="A1138" t="s">
        <v>415</v>
      </c>
    </row>
    <row r="1139" spans="1:1" x14ac:dyDescent="0.35">
      <c r="A1139" t="s">
        <v>415</v>
      </c>
    </row>
    <row r="1140" spans="1:1" x14ac:dyDescent="0.35">
      <c r="A1140" t="s">
        <v>416</v>
      </c>
    </row>
    <row r="1141" spans="1:1" x14ac:dyDescent="0.35">
      <c r="A1141" t="s">
        <v>416</v>
      </c>
    </row>
    <row r="1142" spans="1:1" x14ac:dyDescent="0.35">
      <c r="A1142" t="s">
        <v>416</v>
      </c>
    </row>
    <row r="1143" spans="1:1" x14ac:dyDescent="0.35">
      <c r="A1143" t="s">
        <v>416</v>
      </c>
    </row>
    <row r="1144" spans="1:1" x14ac:dyDescent="0.35">
      <c r="A1144" t="s">
        <v>417</v>
      </c>
    </row>
    <row r="1145" spans="1:1" x14ac:dyDescent="0.35">
      <c r="A1145" t="s">
        <v>417</v>
      </c>
    </row>
    <row r="1146" spans="1:1" x14ac:dyDescent="0.35">
      <c r="A1146" t="s">
        <v>417</v>
      </c>
    </row>
    <row r="1147" spans="1:1" x14ac:dyDescent="0.35">
      <c r="A1147" t="s">
        <v>417</v>
      </c>
    </row>
    <row r="1148" spans="1:1" x14ac:dyDescent="0.35">
      <c r="A1148" t="s">
        <v>418</v>
      </c>
    </row>
    <row r="1149" spans="1:1" x14ac:dyDescent="0.35">
      <c r="A1149" t="s">
        <v>418</v>
      </c>
    </row>
    <row r="1150" spans="1:1" x14ac:dyDescent="0.35">
      <c r="A1150" t="s">
        <v>418</v>
      </c>
    </row>
    <row r="1151" spans="1:1" x14ac:dyDescent="0.35">
      <c r="A1151" t="s">
        <v>418</v>
      </c>
    </row>
    <row r="1152" spans="1:1" x14ac:dyDescent="0.35">
      <c r="A1152" t="s">
        <v>420</v>
      </c>
    </row>
    <row r="1153" spans="1:1" x14ac:dyDescent="0.35">
      <c r="A1153" t="s">
        <v>420</v>
      </c>
    </row>
    <row r="1154" spans="1:1" x14ac:dyDescent="0.35">
      <c r="A1154" t="s">
        <v>420</v>
      </c>
    </row>
    <row r="1155" spans="1:1" x14ac:dyDescent="0.35">
      <c r="A1155" t="s">
        <v>420</v>
      </c>
    </row>
    <row r="1156" spans="1:1" x14ac:dyDescent="0.35">
      <c r="A1156" t="s">
        <v>421</v>
      </c>
    </row>
    <row r="1157" spans="1:1" x14ac:dyDescent="0.35">
      <c r="A1157" t="s">
        <v>421</v>
      </c>
    </row>
    <row r="1158" spans="1:1" x14ac:dyDescent="0.35">
      <c r="A1158" t="s">
        <v>421</v>
      </c>
    </row>
    <row r="1159" spans="1:1" x14ac:dyDescent="0.35">
      <c r="A1159" t="s">
        <v>421</v>
      </c>
    </row>
    <row r="1160" spans="1:1" x14ac:dyDescent="0.35">
      <c r="A1160" t="s">
        <v>423</v>
      </c>
    </row>
    <row r="1161" spans="1:1" x14ac:dyDescent="0.35">
      <c r="A1161" t="s">
        <v>423</v>
      </c>
    </row>
    <row r="1162" spans="1:1" x14ac:dyDescent="0.35">
      <c r="A1162" t="s">
        <v>423</v>
      </c>
    </row>
    <row r="1163" spans="1:1" x14ac:dyDescent="0.35">
      <c r="A1163" t="s">
        <v>423</v>
      </c>
    </row>
    <row r="1164" spans="1:1" x14ac:dyDescent="0.35">
      <c r="A1164" t="s">
        <v>424</v>
      </c>
    </row>
    <row r="1165" spans="1:1" x14ac:dyDescent="0.35">
      <c r="A1165" t="s">
        <v>424</v>
      </c>
    </row>
    <row r="1166" spans="1:1" x14ac:dyDescent="0.35">
      <c r="A1166" t="s">
        <v>424</v>
      </c>
    </row>
    <row r="1167" spans="1:1" x14ac:dyDescent="0.35">
      <c r="A1167" t="s">
        <v>424</v>
      </c>
    </row>
    <row r="1168" spans="1:1" x14ac:dyDescent="0.35">
      <c r="A1168" t="s">
        <v>425</v>
      </c>
    </row>
    <row r="1169" spans="1:1" x14ac:dyDescent="0.35">
      <c r="A1169" t="s">
        <v>425</v>
      </c>
    </row>
    <row r="1170" spans="1:1" x14ac:dyDescent="0.35">
      <c r="A1170" t="s">
        <v>425</v>
      </c>
    </row>
    <row r="1171" spans="1:1" x14ac:dyDescent="0.35">
      <c r="A1171" t="s">
        <v>426</v>
      </c>
    </row>
    <row r="1172" spans="1:1" x14ac:dyDescent="0.35">
      <c r="A1172" t="s">
        <v>426</v>
      </c>
    </row>
    <row r="1173" spans="1:1" x14ac:dyDescent="0.35">
      <c r="A1173" t="s">
        <v>426</v>
      </c>
    </row>
    <row r="1174" spans="1:1" x14ac:dyDescent="0.35">
      <c r="A1174" t="s">
        <v>426</v>
      </c>
    </row>
    <row r="1175" spans="1:1" x14ac:dyDescent="0.35">
      <c r="A1175" t="s">
        <v>427</v>
      </c>
    </row>
    <row r="1176" spans="1:1" x14ac:dyDescent="0.35">
      <c r="A1176" t="s">
        <v>427</v>
      </c>
    </row>
    <row r="1177" spans="1:1" x14ac:dyDescent="0.35">
      <c r="A1177" t="s">
        <v>427</v>
      </c>
    </row>
    <row r="1178" spans="1:1" x14ac:dyDescent="0.35">
      <c r="A1178" t="s">
        <v>427</v>
      </c>
    </row>
    <row r="1179" spans="1:1" x14ac:dyDescent="0.35">
      <c r="A1179" t="s">
        <v>428</v>
      </c>
    </row>
    <row r="1180" spans="1:1" x14ac:dyDescent="0.35">
      <c r="A1180" t="s">
        <v>428</v>
      </c>
    </row>
    <row r="1181" spans="1:1" x14ac:dyDescent="0.35">
      <c r="A1181" t="s">
        <v>428</v>
      </c>
    </row>
    <row r="1182" spans="1:1" x14ac:dyDescent="0.35">
      <c r="A1182" t="s">
        <v>428</v>
      </c>
    </row>
    <row r="1183" spans="1:1" x14ac:dyDescent="0.35">
      <c r="A1183" t="s">
        <v>430</v>
      </c>
    </row>
    <row r="1184" spans="1:1" x14ac:dyDescent="0.35">
      <c r="A1184" t="s">
        <v>430</v>
      </c>
    </row>
    <row r="1185" spans="1:1" x14ac:dyDescent="0.35">
      <c r="A1185" t="s">
        <v>430</v>
      </c>
    </row>
    <row r="1186" spans="1:1" x14ac:dyDescent="0.35">
      <c r="A1186" t="s">
        <v>430</v>
      </c>
    </row>
    <row r="1187" spans="1:1" x14ac:dyDescent="0.35">
      <c r="A1187" t="s">
        <v>432</v>
      </c>
    </row>
    <row r="1188" spans="1:1" x14ac:dyDescent="0.35">
      <c r="A1188" t="s">
        <v>432</v>
      </c>
    </row>
    <row r="1189" spans="1:1" x14ac:dyDescent="0.35">
      <c r="A1189" t="s">
        <v>432</v>
      </c>
    </row>
    <row r="1190" spans="1:1" x14ac:dyDescent="0.35">
      <c r="A1190" t="s">
        <v>432</v>
      </c>
    </row>
    <row r="1191" spans="1:1" x14ac:dyDescent="0.35">
      <c r="A1191" t="s">
        <v>433</v>
      </c>
    </row>
    <row r="1192" spans="1:1" x14ac:dyDescent="0.35">
      <c r="A1192" t="s">
        <v>433</v>
      </c>
    </row>
    <row r="1193" spans="1:1" x14ac:dyDescent="0.35">
      <c r="A1193" t="s">
        <v>433</v>
      </c>
    </row>
    <row r="1194" spans="1:1" x14ac:dyDescent="0.35">
      <c r="A1194" t="s">
        <v>433</v>
      </c>
    </row>
    <row r="1195" spans="1:1" x14ac:dyDescent="0.35">
      <c r="A1195" t="s">
        <v>434</v>
      </c>
    </row>
    <row r="1196" spans="1:1" x14ac:dyDescent="0.35">
      <c r="A1196" t="s">
        <v>434</v>
      </c>
    </row>
    <row r="1197" spans="1:1" x14ac:dyDescent="0.35">
      <c r="A1197" t="s">
        <v>434</v>
      </c>
    </row>
    <row r="1198" spans="1:1" x14ac:dyDescent="0.35">
      <c r="A1198" t="s">
        <v>434</v>
      </c>
    </row>
    <row r="1199" spans="1:1" x14ac:dyDescent="0.35">
      <c r="A1199" t="s">
        <v>435</v>
      </c>
    </row>
    <row r="1200" spans="1:1" x14ac:dyDescent="0.35">
      <c r="A1200" t="s">
        <v>435</v>
      </c>
    </row>
    <row r="1201" spans="1:1" x14ac:dyDescent="0.35">
      <c r="A1201" t="s">
        <v>435</v>
      </c>
    </row>
    <row r="1202" spans="1:1" x14ac:dyDescent="0.35">
      <c r="A1202" t="s">
        <v>435</v>
      </c>
    </row>
    <row r="1203" spans="1:1" x14ac:dyDescent="0.35">
      <c r="A1203" t="s">
        <v>436</v>
      </c>
    </row>
    <row r="1204" spans="1:1" x14ac:dyDescent="0.35">
      <c r="A1204" t="s">
        <v>436</v>
      </c>
    </row>
    <row r="1205" spans="1:1" x14ac:dyDescent="0.35">
      <c r="A1205" t="s">
        <v>436</v>
      </c>
    </row>
    <row r="1206" spans="1:1" x14ac:dyDescent="0.35">
      <c r="A1206" t="s">
        <v>436</v>
      </c>
    </row>
    <row r="1207" spans="1:1" x14ac:dyDescent="0.35">
      <c r="A1207" t="s">
        <v>437</v>
      </c>
    </row>
    <row r="1208" spans="1:1" x14ac:dyDescent="0.35">
      <c r="A1208" t="s">
        <v>437</v>
      </c>
    </row>
    <row r="1209" spans="1:1" x14ac:dyDescent="0.35">
      <c r="A1209" t="s">
        <v>437</v>
      </c>
    </row>
    <row r="1210" spans="1:1" x14ac:dyDescent="0.35">
      <c r="A1210" t="s">
        <v>437</v>
      </c>
    </row>
    <row r="1211" spans="1:1" x14ac:dyDescent="0.35">
      <c r="A1211" t="s">
        <v>438</v>
      </c>
    </row>
    <row r="1212" spans="1:1" x14ac:dyDescent="0.35">
      <c r="A1212" t="s">
        <v>438</v>
      </c>
    </row>
    <row r="1213" spans="1:1" x14ac:dyDescent="0.35">
      <c r="A1213" t="s">
        <v>438</v>
      </c>
    </row>
    <row r="1214" spans="1:1" x14ac:dyDescent="0.35">
      <c r="A1214" t="s">
        <v>438</v>
      </c>
    </row>
    <row r="1215" spans="1:1" x14ac:dyDescent="0.35">
      <c r="A1215" t="s">
        <v>439</v>
      </c>
    </row>
    <row r="1216" spans="1:1" x14ac:dyDescent="0.35">
      <c r="A1216" t="s">
        <v>439</v>
      </c>
    </row>
    <row r="1217" spans="1:1" x14ac:dyDescent="0.35">
      <c r="A1217" t="s">
        <v>439</v>
      </c>
    </row>
    <row r="1218" spans="1:1" x14ac:dyDescent="0.35">
      <c r="A1218" t="s">
        <v>439</v>
      </c>
    </row>
    <row r="1219" spans="1:1" x14ac:dyDescent="0.35">
      <c r="A1219" t="s">
        <v>440</v>
      </c>
    </row>
    <row r="1220" spans="1:1" x14ac:dyDescent="0.35">
      <c r="A1220" t="s">
        <v>440</v>
      </c>
    </row>
    <row r="1221" spans="1:1" x14ac:dyDescent="0.35">
      <c r="A1221" t="s">
        <v>440</v>
      </c>
    </row>
    <row r="1222" spans="1:1" x14ac:dyDescent="0.35">
      <c r="A1222" t="s">
        <v>440</v>
      </c>
    </row>
    <row r="1223" spans="1:1" x14ac:dyDescent="0.35">
      <c r="A1223" t="s">
        <v>441</v>
      </c>
    </row>
    <row r="1224" spans="1:1" x14ac:dyDescent="0.35">
      <c r="A1224" t="s">
        <v>441</v>
      </c>
    </row>
    <row r="1225" spans="1:1" x14ac:dyDescent="0.35">
      <c r="A1225" t="s">
        <v>441</v>
      </c>
    </row>
    <row r="1226" spans="1:1" x14ac:dyDescent="0.35">
      <c r="A1226" t="s">
        <v>441</v>
      </c>
    </row>
    <row r="1227" spans="1:1" x14ac:dyDescent="0.35">
      <c r="A1227" t="s">
        <v>442</v>
      </c>
    </row>
    <row r="1228" spans="1:1" x14ac:dyDescent="0.35">
      <c r="A1228" t="s">
        <v>442</v>
      </c>
    </row>
    <row r="1229" spans="1:1" x14ac:dyDescent="0.35">
      <c r="A1229" t="s">
        <v>442</v>
      </c>
    </row>
    <row r="1230" spans="1:1" x14ac:dyDescent="0.35">
      <c r="A1230" t="s">
        <v>442</v>
      </c>
    </row>
    <row r="1231" spans="1:1" x14ac:dyDescent="0.35">
      <c r="A1231" t="s">
        <v>443</v>
      </c>
    </row>
    <row r="1232" spans="1:1" x14ac:dyDescent="0.35">
      <c r="A1232" t="s">
        <v>443</v>
      </c>
    </row>
    <row r="1233" spans="1:1" x14ac:dyDescent="0.35">
      <c r="A1233" t="s">
        <v>443</v>
      </c>
    </row>
    <row r="1234" spans="1:1" x14ac:dyDescent="0.35">
      <c r="A1234" t="s">
        <v>443</v>
      </c>
    </row>
    <row r="1235" spans="1:1" x14ac:dyDescent="0.35">
      <c r="A1235" t="s">
        <v>444</v>
      </c>
    </row>
    <row r="1236" spans="1:1" x14ac:dyDescent="0.35">
      <c r="A1236" t="s">
        <v>444</v>
      </c>
    </row>
    <row r="1237" spans="1:1" x14ac:dyDescent="0.35">
      <c r="A1237" t="s">
        <v>444</v>
      </c>
    </row>
    <row r="1238" spans="1:1" x14ac:dyDescent="0.35">
      <c r="A1238" t="s">
        <v>444</v>
      </c>
    </row>
    <row r="1239" spans="1:1" x14ac:dyDescent="0.35">
      <c r="A1239" t="s">
        <v>445</v>
      </c>
    </row>
    <row r="1240" spans="1:1" x14ac:dyDescent="0.35">
      <c r="A1240" t="s">
        <v>445</v>
      </c>
    </row>
    <row r="1241" spans="1:1" x14ac:dyDescent="0.35">
      <c r="A1241" t="s">
        <v>445</v>
      </c>
    </row>
    <row r="1242" spans="1:1" x14ac:dyDescent="0.35">
      <c r="A1242" t="s">
        <v>445</v>
      </c>
    </row>
    <row r="1243" spans="1:1" x14ac:dyDescent="0.35">
      <c r="A1243" t="s">
        <v>446</v>
      </c>
    </row>
    <row r="1244" spans="1:1" x14ac:dyDescent="0.35">
      <c r="A1244" t="s">
        <v>446</v>
      </c>
    </row>
    <row r="1245" spans="1:1" x14ac:dyDescent="0.35">
      <c r="A1245" t="s">
        <v>446</v>
      </c>
    </row>
    <row r="1246" spans="1:1" x14ac:dyDescent="0.35">
      <c r="A1246" t="s">
        <v>446</v>
      </c>
    </row>
    <row r="1247" spans="1:1" x14ac:dyDescent="0.35">
      <c r="A1247" t="s">
        <v>447</v>
      </c>
    </row>
    <row r="1248" spans="1:1" x14ac:dyDescent="0.35">
      <c r="A1248" t="s">
        <v>447</v>
      </c>
    </row>
    <row r="1249" spans="1:1" x14ac:dyDescent="0.35">
      <c r="A1249" t="s">
        <v>447</v>
      </c>
    </row>
    <row r="1250" spans="1:1" x14ac:dyDescent="0.35">
      <c r="A1250" t="s">
        <v>447</v>
      </c>
    </row>
    <row r="1251" spans="1:1" x14ac:dyDescent="0.35">
      <c r="A1251" t="s">
        <v>448</v>
      </c>
    </row>
    <row r="1252" spans="1:1" x14ac:dyDescent="0.35">
      <c r="A1252" t="s">
        <v>448</v>
      </c>
    </row>
    <row r="1253" spans="1:1" x14ac:dyDescent="0.35">
      <c r="A1253" t="s">
        <v>448</v>
      </c>
    </row>
    <row r="1254" spans="1:1" x14ac:dyDescent="0.35">
      <c r="A1254" t="s">
        <v>448</v>
      </c>
    </row>
    <row r="1255" spans="1:1" x14ac:dyDescent="0.35">
      <c r="A1255" t="s">
        <v>449</v>
      </c>
    </row>
    <row r="1256" spans="1:1" x14ac:dyDescent="0.35">
      <c r="A1256" t="s">
        <v>449</v>
      </c>
    </row>
    <row r="1257" spans="1:1" x14ac:dyDescent="0.35">
      <c r="A1257" t="s">
        <v>449</v>
      </c>
    </row>
    <row r="1258" spans="1:1" x14ac:dyDescent="0.35">
      <c r="A1258" t="s">
        <v>449</v>
      </c>
    </row>
    <row r="1259" spans="1:1" x14ac:dyDescent="0.35">
      <c r="A1259" t="s">
        <v>450</v>
      </c>
    </row>
    <row r="1260" spans="1:1" x14ac:dyDescent="0.35">
      <c r="A1260" t="s">
        <v>450</v>
      </c>
    </row>
    <row r="1261" spans="1:1" x14ac:dyDescent="0.35">
      <c r="A1261" t="s">
        <v>450</v>
      </c>
    </row>
    <row r="1262" spans="1:1" x14ac:dyDescent="0.35">
      <c r="A1262" t="s">
        <v>450</v>
      </c>
    </row>
    <row r="1263" spans="1:1" x14ac:dyDescent="0.35">
      <c r="A1263" t="s">
        <v>451</v>
      </c>
    </row>
    <row r="1264" spans="1:1" x14ac:dyDescent="0.35">
      <c r="A1264" t="s">
        <v>451</v>
      </c>
    </row>
    <row r="1265" spans="1:1" x14ac:dyDescent="0.35">
      <c r="A1265" t="s">
        <v>451</v>
      </c>
    </row>
    <row r="1266" spans="1:1" x14ac:dyDescent="0.35">
      <c r="A1266" t="s">
        <v>451</v>
      </c>
    </row>
    <row r="1267" spans="1:1" x14ac:dyDescent="0.35">
      <c r="A1267" t="s">
        <v>452</v>
      </c>
    </row>
    <row r="1268" spans="1:1" x14ac:dyDescent="0.35">
      <c r="A1268" t="s">
        <v>452</v>
      </c>
    </row>
    <row r="1269" spans="1:1" x14ac:dyDescent="0.35">
      <c r="A1269" t="s">
        <v>452</v>
      </c>
    </row>
    <row r="1270" spans="1:1" x14ac:dyDescent="0.35">
      <c r="A1270" t="s">
        <v>452</v>
      </c>
    </row>
    <row r="1271" spans="1:1" x14ac:dyDescent="0.35">
      <c r="A1271" t="s">
        <v>453</v>
      </c>
    </row>
    <row r="1272" spans="1:1" x14ac:dyDescent="0.35">
      <c r="A1272" t="s">
        <v>453</v>
      </c>
    </row>
    <row r="1273" spans="1:1" x14ac:dyDescent="0.35">
      <c r="A1273" t="s">
        <v>453</v>
      </c>
    </row>
    <row r="1274" spans="1:1" x14ac:dyDescent="0.35">
      <c r="A1274" t="s">
        <v>453</v>
      </c>
    </row>
    <row r="1275" spans="1:1" x14ac:dyDescent="0.35">
      <c r="A1275" t="s">
        <v>454</v>
      </c>
    </row>
    <row r="1276" spans="1:1" x14ac:dyDescent="0.35">
      <c r="A1276" t="s">
        <v>454</v>
      </c>
    </row>
    <row r="1277" spans="1:1" x14ac:dyDescent="0.35">
      <c r="A1277" t="s">
        <v>454</v>
      </c>
    </row>
    <row r="1278" spans="1:1" x14ac:dyDescent="0.35">
      <c r="A1278" t="s">
        <v>454</v>
      </c>
    </row>
    <row r="1279" spans="1:1" x14ac:dyDescent="0.35">
      <c r="A1279" t="s">
        <v>455</v>
      </c>
    </row>
    <row r="1280" spans="1:1" x14ac:dyDescent="0.35">
      <c r="A1280" t="s">
        <v>455</v>
      </c>
    </row>
    <row r="1281" spans="1:1" x14ac:dyDescent="0.35">
      <c r="A1281" t="s">
        <v>455</v>
      </c>
    </row>
    <row r="1282" spans="1:1" x14ac:dyDescent="0.35">
      <c r="A1282" t="s">
        <v>455</v>
      </c>
    </row>
    <row r="1283" spans="1:1" x14ac:dyDescent="0.35">
      <c r="A1283" t="s">
        <v>456</v>
      </c>
    </row>
    <row r="1284" spans="1:1" x14ac:dyDescent="0.35">
      <c r="A1284" t="s">
        <v>456</v>
      </c>
    </row>
    <row r="1285" spans="1:1" x14ac:dyDescent="0.35">
      <c r="A1285" t="s">
        <v>456</v>
      </c>
    </row>
    <row r="1286" spans="1:1" x14ac:dyDescent="0.35">
      <c r="A1286" t="s">
        <v>456</v>
      </c>
    </row>
    <row r="1287" spans="1:1" x14ac:dyDescent="0.35">
      <c r="A1287" t="s">
        <v>457</v>
      </c>
    </row>
    <row r="1288" spans="1:1" x14ac:dyDescent="0.35">
      <c r="A1288" t="s">
        <v>457</v>
      </c>
    </row>
    <row r="1289" spans="1:1" x14ac:dyDescent="0.35">
      <c r="A1289" t="s">
        <v>457</v>
      </c>
    </row>
    <row r="1290" spans="1:1" x14ac:dyDescent="0.35">
      <c r="A1290" t="s">
        <v>458</v>
      </c>
    </row>
    <row r="1291" spans="1:1" x14ac:dyDescent="0.35">
      <c r="A1291" t="s">
        <v>458</v>
      </c>
    </row>
    <row r="1292" spans="1:1" x14ac:dyDescent="0.35">
      <c r="A1292" t="s">
        <v>458</v>
      </c>
    </row>
    <row r="1293" spans="1:1" x14ac:dyDescent="0.35">
      <c r="A1293" t="s">
        <v>458</v>
      </c>
    </row>
    <row r="1294" spans="1:1" x14ac:dyDescent="0.35">
      <c r="A1294" t="s">
        <v>459</v>
      </c>
    </row>
    <row r="1295" spans="1:1" x14ac:dyDescent="0.35">
      <c r="A1295" t="s">
        <v>459</v>
      </c>
    </row>
    <row r="1296" spans="1:1" x14ac:dyDescent="0.35">
      <c r="A1296" t="s">
        <v>459</v>
      </c>
    </row>
    <row r="1297" spans="1:1" x14ac:dyDescent="0.35">
      <c r="A1297" t="s">
        <v>459</v>
      </c>
    </row>
    <row r="1298" spans="1:1" x14ac:dyDescent="0.35">
      <c r="A1298" t="s">
        <v>460</v>
      </c>
    </row>
    <row r="1299" spans="1:1" x14ac:dyDescent="0.35">
      <c r="A1299" t="s">
        <v>460</v>
      </c>
    </row>
    <row r="1300" spans="1:1" x14ac:dyDescent="0.35">
      <c r="A1300" t="s">
        <v>460</v>
      </c>
    </row>
    <row r="1301" spans="1:1" x14ac:dyDescent="0.35">
      <c r="A1301" t="s">
        <v>460</v>
      </c>
    </row>
    <row r="1302" spans="1:1" x14ac:dyDescent="0.35">
      <c r="A1302" t="s">
        <v>461</v>
      </c>
    </row>
    <row r="1303" spans="1:1" x14ac:dyDescent="0.35">
      <c r="A1303" t="s">
        <v>461</v>
      </c>
    </row>
    <row r="1304" spans="1:1" x14ac:dyDescent="0.35">
      <c r="A1304" t="s">
        <v>461</v>
      </c>
    </row>
    <row r="1305" spans="1:1" x14ac:dyDescent="0.35">
      <c r="A1305" t="s">
        <v>461</v>
      </c>
    </row>
    <row r="1306" spans="1:1" x14ac:dyDescent="0.35">
      <c r="A1306" t="s">
        <v>463</v>
      </c>
    </row>
    <row r="1307" spans="1:1" x14ac:dyDescent="0.35">
      <c r="A1307" t="s">
        <v>463</v>
      </c>
    </row>
    <row r="1308" spans="1:1" x14ac:dyDescent="0.35">
      <c r="A1308" t="s">
        <v>463</v>
      </c>
    </row>
    <row r="1309" spans="1:1" x14ac:dyDescent="0.35">
      <c r="A1309" t="s">
        <v>463</v>
      </c>
    </row>
    <row r="1310" spans="1:1" x14ac:dyDescent="0.35">
      <c r="A1310" t="s">
        <v>464</v>
      </c>
    </row>
    <row r="1311" spans="1:1" x14ac:dyDescent="0.35">
      <c r="A1311" t="s">
        <v>464</v>
      </c>
    </row>
    <row r="1312" spans="1:1" x14ac:dyDescent="0.35">
      <c r="A1312" t="s">
        <v>464</v>
      </c>
    </row>
    <row r="1313" spans="1:1" x14ac:dyDescent="0.35">
      <c r="A1313" t="s">
        <v>464</v>
      </c>
    </row>
    <row r="1314" spans="1:1" x14ac:dyDescent="0.35">
      <c r="A1314" t="s">
        <v>465</v>
      </c>
    </row>
    <row r="1315" spans="1:1" x14ac:dyDescent="0.35">
      <c r="A1315" t="s">
        <v>465</v>
      </c>
    </row>
    <row r="1316" spans="1:1" x14ac:dyDescent="0.35">
      <c r="A1316" t="s">
        <v>465</v>
      </c>
    </row>
    <row r="1317" spans="1:1" x14ac:dyDescent="0.35">
      <c r="A1317" t="s">
        <v>465</v>
      </c>
    </row>
    <row r="1318" spans="1:1" x14ac:dyDescent="0.35">
      <c r="A1318" t="s">
        <v>466</v>
      </c>
    </row>
    <row r="1319" spans="1:1" x14ac:dyDescent="0.35">
      <c r="A1319" t="s">
        <v>466</v>
      </c>
    </row>
    <row r="1320" spans="1:1" x14ac:dyDescent="0.35">
      <c r="A1320" t="s">
        <v>466</v>
      </c>
    </row>
    <row r="1321" spans="1:1" x14ac:dyDescent="0.35">
      <c r="A1321" t="s">
        <v>466</v>
      </c>
    </row>
    <row r="1322" spans="1:1" x14ac:dyDescent="0.35">
      <c r="A1322" t="s">
        <v>467</v>
      </c>
    </row>
    <row r="1323" spans="1:1" x14ac:dyDescent="0.35">
      <c r="A1323" t="s">
        <v>467</v>
      </c>
    </row>
    <row r="1324" spans="1:1" x14ac:dyDescent="0.35">
      <c r="A1324" t="s">
        <v>467</v>
      </c>
    </row>
    <row r="1325" spans="1:1" x14ac:dyDescent="0.35">
      <c r="A1325" t="s">
        <v>467</v>
      </c>
    </row>
    <row r="1326" spans="1:1" x14ac:dyDescent="0.35">
      <c r="A1326" t="s">
        <v>468</v>
      </c>
    </row>
    <row r="1327" spans="1:1" x14ac:dyDescent="0.35">
      <c r="A1327" t="s">
        <v>468</v>
      </c>
    </row>
    <row r="1328" spans="1:1" x14ac:dyDescent="0.35">
      <c r="A1328" t="s">
        <v>468</v>
      </c>
    </row>
    <row r="1329" spans="1:1" x14ac:dyDescent="0.35">
      <c r="A1329" t="s">
        <v>468</v>
      </c>
    </row>
    <row r="1330" spans="1:1" x14ac:dyDescent="0.35">
      <c r="A1330" t="s">
        <v>469</v>
      </c>
    </row>
    <row r="1331" spans="1:1" x14ac:dyDescent="0.35">
      <c r="A1331" t="s">
        <v>469</v>
      </c>
    </row>
    <row r="1332" spans="1:1" x14ac:dyDescent="0.35">
      <c r="A1332" t="s">
        <v>469</v>
      </c>
    </row>
    <row r="1333" spans="1:1" x14ac:dyDescent="0.35">
      <c r="A1333" t="s">
        <v>469</v>
      </c>
    </row>
    <row r="1334" spans="1:1" x14ac:dyDescent="0.35">
      <c r="A1334" t="s">
        <v>470</v>
      </c>
    </row>
    <row r="1335" spans="1:1" x14ac:dyDescent="0.35">
      <c r="A1335" t="s">
        <v>470</v>
      </c>
    </row>
    <row r="1336" spans="1:1" x14ac:dyDescent="0.35">
      <c r="A1336" t="s">
        <v>470</v>
      </c>
    </row>
    <row r="1337" spans="1:1" x14ac:dyDescent="0.35">
      <c r="A1337" t="s">
        <v>470</v>
      </c>
    </row>
    <row r="1338" spans="1:1" x14ac:dyDescent="0.35">
      <c r="A1338" t="s">
        <v>471</v>
      </c>
    </row>
    <row r="1339" spans="1:1" x14ac:dyDescent="0.35">
      <c r="A1339" t="s">
        <v>471</v>
      </c>
    </row>
    <row r="1340" spans="1:1" x14ac:dyDescent="0.35">
      <c r="A1340" t="s">
        <v>471</v>
      </c>
    </row>
    <row r="1341" spans="1:1" x14ac:dyDescent="0.35">
      <c r="A1341" t="s">
        <v>471</v>
      </c>
    </row>
    <row r="1342" spans="1:1" x14ac:dyDescent="0.35">
      <c r="A1342" t="s">
        <v>472</v>
      </c>
    </row>
    <row r="1343" spans="1:1" x14ac:dyDescent="0.35">
      <c r="A1343" t="s">
        <v>472</v>
      </c>
    </row>
    <row r="1344" spans="1:1" x14ac:dyDescent="0.35">
      <c r="A1344" t="s">
        <v>472</v>
      </c>
    </row>
    <row r="1345" spans="1:1" x14ac:dyDescent="0.35">
      <c r="A1345" t="s">
        <v>472</v>
      </c>
    </row>
    <row r="1346" spans="1:1" x14ac:dyDescent="0.35">
      <c r="A1346" t="s">
        <v>473</v>
      </c>
    </row>
    <row r="1347" spans="1:1" x14ac:dyDescent="0.35">
      <c r="A1347" t="s">
        <v>473</v>
      </c>
    </row>
    <row r="1348" spans="1:1" x14ac:dyDescent="0.35">
      <c r="A1348" t="s">
        <v>473</v>
      </c>
    </row>
    <row r="1349" spans="1:1" x14ac:dyDescent="0.35">
      <c r="A1349" t="s">
        <v>473</v>
      </c>
    </row>
    <row r="1350" spans="1:1" x14ac:dyDescent="0.35">
      <c r="A1350" t="s">
        <v>474</v>
      </c>
    </row>
    <row r="1351" spans="1:1" x14ac:dyDescent="0.35">
      <c r="A1351" t="s">
        <v>474</v>
      </c>
    </row>
    <row r="1352" spans="1:1" x14ac:dyDescent="0.35">
      <c r="A1352" t="s">
        <v>474</v>
      </c>
    </row>
    <row r="1353" spans="1:1" x14ac:dyDescent="0.35">
      <c r="A1353" t="s">
        <v>474</v>
      </c>
    </row>
    <row r="1354" spans="1:1" x14ac:dyDescent="0.35">
      <c r="A1354" t="s">
        <v>475</v>
      </c>
    </row>
    <row r="1355" spans="1:1" x14ac:dyDescent="0.35">
      <c r="A1355" t="s">
        <v>475</v>
      </c>
    </row>
    <row r="1356" spans="1:1" x14ac:dyDescent="0.35">
      <c r="A1356" t="s">
        <v>475</v>
      </c>
    </row>
    <row r="1357" spans="1:1" x14ac:dyDescent="0.35">
      <c r="A1357" t="s">
        <v>475</v>
      </c>
    </row>
    <row r="1358" spans="1:1" x14ac:dyDescent="0.35">
      <c r="A1358" t="s">
        <v>476</v>
      </c>
    </row>
    <row r="1359" spans="1:1" x14ac:dyDescent="0.35">
      <c r="A1359" t="s">
        <v>476</v>
      </c>
    </row>
    <row r="1360" spans="1:1" x14ac:dyDescent="0.35">
      <c r="A1360" t="s">
        <v>476</v>
      </c>
    </row>
    <row r="1361" spans="1:1" x14ac:dyDescent="0.35">
      <c r="A1361" t="s">
        <v>476</v>
      </c>
    </row>
    <row r="1362" spans="1:1" x14ac:dyDescent="0.35">
      <c r="A1362" t="s">
        <v>477</v>
      </c>
    </row>
    <row r="1363" spans="1:1" x14ac:dyDescent="0.35">
      <c r="A1363" t="s">
        <v>477</v>
      </c>
    </row>
    <row r="1364" spans="1:1" x14ac:dyDescent="0.35">
      <c r="A1364" t="s">
        <v>477</v>
      </c>
    </row>
    <row r="1365" spans="1:1" x14ac:dyDescent="0.35">
      <c r="A1365" t="s">
        <v>477</v>
      </c>
    </row>
    <row r="1366" spans="1:1" x14ac:dyDescent="0.35">
      <c r="A1366" t="s">
        <v>479</v>
      </c>
    </row>
    <row r="1367" spans="1:1" x14ac:dyDescent="0.35">
      <c r="A1367" t="s">
        <v>479</v>
      </c>
    </row>
    <row r="1368" spans="1:1" x14ac:dyDescent="0.35">
      <c r="A1368" t="s">
        <v>479</v>
      </c>
    </row>
    <row r="1369" spans="1:1" x14ac:dyDescent="0.35">
      <c r="A1369" t="s">
        <v>479</v>
      </c>
    </row>
    <row r="1370" spans="1:1" x14ac:dyDescent="0.35">
      <c r="A1370" t="s">
        <v>481</v>
      </c>
    </row>
    <row r="1371" spans="1:1" x14ac:dyDescent="0.35">
      <c r="A1371" t="s">
        <v>481</v>
      </c>
    </row>
    <row r="1372" spans="1:1" x14ac:dyDescent="0.35">
      <c r="A1372" t="s">
        <v>481</v>
      </c>
    </row>
    <row r="1373" spans="1:1" x14ac:dyDescent="0.35">
      <c r="A1373" t="s">
        <v>481</v>
      </c>
    </row>
    <row r="1374" spans="1:1" x14ac:dyDescent="0.35">
      <c r="A1374" t="s">
        <v>482</v>
      </c>
    </row>
    <row r="1375" spans="1:1" x14ac:dyDescent="0.35">
      <c r="A1375" t="s">
        <v>482</v>
      </c>
    </row>
    <row r="1376" spans="1:1" x14ac:dyDescent="0.35">
      <c r="A1376" t="s">
        <v>482</v>
      </c>
    </row>
    <row r="1377" spans="1:1" x14ac:dyDescent="0.35">
      <c r="A1377" t="s">
        <v>482</v>
      </c>
    </row>
    <row r="1378" spans="1:1" x14ac:dyDescent="0.35">
      <c r="A1378" t="s">
        <v>483</v>
      </c>
    </row>
    <row r="1379" spans="1:1" x14ac:dyDescent="0.35">
      <c r="A1379" t="s">
        <v>483</v>
      </c>
    </row>
    <row r="1380" spans="1:1" x14ac:dyDescent="0.35">
      <c r="A1380" t="s">
        <v>483</v>
      </c>
    </row>
    <row r="1381" spans="1:1" x14ac:dyDescent="0.35">
      <c r="A1381" t="s">
        <v>483</v>
      </c>
    </row>
    <row r="1382" spans="1:1" x14ac:dyDescent="0.35">
      <c r="A1382" t="s">
        <v>484</v>
      </c>
    </row>
    <row r="1383" spans="1:1" x14ac:dyDescent="0.35">
      <c r="A1383" t="s">
        <v>484</v>
      </c>
    </row>
    <row r="1384" spans="1:1" x14ac:dyDescent="0.35">
      <c r="A1384" t="s">
        <v>484</v>
      </c>
    </row>
    <row r="1385" spans="1:1" x14ac:dyDescent="0.35">
      <c r="A1385" t="s">
        <v>484</v>
      </c>
    </row>
    <row r="1386" spans="1:1" x14ac:dyDescent="0.35">
      <c r="A1386" t="s">
        <v>485</v>
      </c>
    </row>
    <row r="1387" spans="1:1" x14ac:dyDescent="0.35">
      <c r="A1387" t="s">
        <v>485</v>
      </c>
    </row>
    <row r="1388" spans="1:1" x14ac:dyDescent="0.35">
      <c r="A1388" t="s">
        <v>485</v>
      </c>
    </row>
    <row r="1389" spans="1:1" x14ac:dyDescent="0.35">
      <c r="A1389" t="s">
        <v>485</v>
      </c>
    </row>
    <row r="1390" spans="1:1" x14ac:dyDescent="0.35">
      <c r="A1390" t="s">
        <v>486</v>
      </c>
    </row>
    <row r="1391" spans="1:1" x14ac:dyDescent="0.35">
      <c r="A1391" t="s">
        <v>486</v>
      </c>
    </row>
    <row r="1392" spans="1:1" x14ac:dyDescent="0.35">
      <c r="A1392" t="s">
        <v>486</v>
      </c>
    </row>
    <row r="1393" spans="1:1" x14ac:dyDescent="0.35">
      <c r="A1393" t="s">
        <v>486</v>
      </c>
    </row>
    <row r="1394" spans="1:1" x14ac:dyDescent="0.35">
      <c r="A1394" t="s">
        <v>487</v>
      </c>
    </row>
    <row r="1395" spans="1:1" x14ac:dyDescent="0.35">
      <c r="A1395" t="s">
        <v>487</v>
      </c>
    </row>
    <row r="1396" spans="1:1" x14ac:dyDescent="0.35">
      <c r="A1396" t="s">
        <v>487</v>
      </c>
    </row>
    <row r="1397" spans="1:1" x14ac:dyDescent="0.35">
      <c r="A1397" t="s">
        <v>487</v>
      </c>
    </row>
    <row r="1398" spans="1:1" x14ac:dyDescent="0.35">
      <c r="A1398" t="s">
        <v>488</v>
      </c>
    </row>
    <row r="1399" spans="1:1" x14ac:dyDescent="0.35">
      <c r="A1399" t="s">
        <v>488</v>
      </c>
    </row>
    <row r="1400" spans="1:1" x14ac:dyDescent="0.35">
      <c r="A1400" t="s">
        <v>488</v>
      </c>
    </row>
    <row r="1401" spans="1:1" x14ac:dyDescent="0.35">
      <c r="A1401" t="s">
        <v>488</v>
      </c>
    </row>
    <row r="1402" spans="1:1" x14ac:dyDescent="0.35">
      <c r="A1402" t="s">
        <v>490</v>
      </c>
    </row>
    <row r="1403" spans="1:1" x14ac:dyDescent="0.35">
      <c r="A1403" t="s">
        <v>490</v>
      </c>
    </row>
    <row r="1404" spans="1:1" x14ac:dyDescent="0.35">
      <c r="A1404" t="s">
        <v>490</v>
      </c>
    </row>
    <row r="1405" spans="1:1" x14ac:dyDescent="0.35">
      <c r="A1405" t="s">
        <v>490</v>
      </c>
    </row>
    <row r="1406" spans="1:1" x14ac:dyDescent="0.35">
      <c r="A1406" t="s">
        <v>492</v>
      </c>
    </row>
    <row r="1407" spans="1:1" x14ac:dyDescent="0.35">
      <c r="A1407" t="s">
        <v>492</v>
      </c>
    </row>
    <row r="1408" spans="1:1" x14ac:dyDescent="0.35">
      <c r="A1408" t="s">
        <v>492</v>
      </c>
    </row>
    <row r="1409" spans="1:1" x14ac:dyDescent="0.35">
      <c r="A1409" t="s">
        <v>492</v>
      </c>
    </row>
    <row r="1410" spans="1:1" x14ac:dyDescent="0.35">
      <c r="A1410" t="s">
        <v>493</v>
      </c>
    </row>
    <row r="1411" spans="1:1" x14ac:dyDescent="0.35">
      <c r="A1411" t="s">
        <v>493</v>
      </c>
    </row>
    <row r="1412" spans="1:1" x14ac:dyDescent="0.35">
      <c r="A1412" t="s">
        <v>493</v>
      </c>
    </row>
    <row r="1413" spans="1:1" x14ac:dyDescent="0.35">
      <c r="A1413" t="s">
        <v>493</v>
      </c>
    </row>
    <row r="1414" spans="1:1" x14ac:dyDescent="0.35">
      <c r="A1414" t="s">
        <v>494</v>
      </c>
    </row>
    <row r="1415" spans="1:1" x14ac:dyDescent="0.35">
      <c r="A1415" t="s">
        <v>494</v>
      </c>
    </row>
    <row r="1416" spans="1:1" x14ac:dyDescent="0.35">
      <c r="A1416" t="s">
        <v>494</v>
      </c>
    </row>
    <row r="1417" spans="1:1" x14ac:dyDescent="0.35">
      <c r="A1417" t="s">
        <v>494</v>
      </c>
    </row>
    <row r="1418" spans="1:1" x14ac:dyDescent="0.35">
      <c r="A1418" t="s">
        <v>495</v>
      </c>
    </row>
    <row r="1419" spans="1:1" x14ac:dyDescent="0.35">
      <c r="A1419" t="s">
        <v>495</v>
      </c>
    </row>
    <row r="1420" spans="1:1" x14ac:dyDescent="0.35">
      <c r="A1420" t="s">
        <v>495</v>
      </c>
    </row>
    <row r="1421" spans="1:1" x14ac:dyDescent="0.35">
      <c r="A1421" t="s">
        <v>495</v>
      </c>
    </row>
    <row r="1422" spans="1:1" x14ac:dyDescent="0.35">
      <c r="A1422" t="s">
        <v>496</v>
      </c>
    </row>
    <row r="1423" spans="1:1" x14ac:dyDescent="0.35">
      <c r="A1423" t="s">
        <v>496</v>
      </c>
    </row>
    <row r="1424" spans="1:1" x14ac:dyDescent="0.35">
      <c r="A1424" t="s">
        <v>496</v>
      </c>
    </row>
    <row r="1425" spans="1:1" x14ac:dyDescent="0.35">
      <c r="A1425" t="s">
        <v>496</v>
      </c>
    </row>
    <row r="1426" spans="1:1" x14ac:dyDescent="0.35">
      <c r="A1426" t="s">
        <v>497</v>
      </c>
    </row>
    <row r="1427" spans="1:1" x14ac:dyDescent="0.35">
      <c r="A1427" t="s">
        <v>497</v>
      </c>
    </row>
    <row r="1428" spans="1:1" x14ac:dyDescent="0.35">
      <c r="A1428" t="s">
        <v>497</v>
      </c>
    </row>
    <row r="1429" spans="1:1" x14ac:dyDescent="0.35">
      <c r="A1429" t="s">
        <v>497</v>
      </c>
    </row>
    <row r="1430" spans="1:1" x14ac:dyDescent="0.35">
      <c r="A1430" t="s">
        <v>498</v>
      </c>
    </row>
    <row r="1431" spans="1:1" x14ac:dyDescent="0.35">
      <c r="A1431" t="s">
        <v>498</v>
      </c>
    </row>
    <row r="1432" spans="1:1" x14ac:dyDescent="0.35">
      <c r="A1432" t="s">
        <v>498</v>
      </c>
    </row>
    <row r="1433" spans="1:1" x14ac:dyDescent="0.35">
      <c r="A1433" t="s">
        <v>498</v>
      </c>
    </row>
    <row r="1434" spans="1:1" x14ac:dyDescent="0.35">
      <c r="A1434" t="s">
        <v>500</v>
      </c>
    </row>
    <row r="1435" spans="1:1" x14ac:dyDescent="0.35">
      <c r="A1435" t="s">
        <v>500</v>
      </c>
    </row>
    <row r="1436" spans="1:1" x14ac:dyDescent="0.35">
      <c r="A1436" t="s">
        <v>500</v>
      </c>
    </row>
    <row r="1437" spans="1:1" x14ac:dyDescent="0.35">
      <c r="A1437" t="s">
        <v>500</v>
      </c>
    </row>
    <row r="1438" spans="1:1" x14ac:dyDescent="0.35">
      <c r="A1438" t="s">
        <v>501</v>
      </c>
    </row>
    <row r="1439" spans="1:1" x14ac:dyDescent="0.35">
      <c r="A1439" t="s">
        <v>501</v>
      </c>
    </row>
    <row r="1440" spans="1:1" x14ac:dyDescent="0.35">
      <c r="A1440" t="s">
        <v>501</v>
      </c>
    </row>
    <row r="1441" spans="1:1" x14ac:dyDescent="0.35">
      <c r="A1441" t="s">
        <v>501</v>
      </c>
    </row>
    <row r="1442" spans="1:1" x14ac:dyDescent="0.35">
      <c r="A1442" t="s">
        <v>503</v>
      </c>
    </row>
    <row r="1443" spans="1:1" x14ac:dyDescent="0.35">
      <c r="A1443" t="s">
        <v>503</v>
      </c>
    </row>
    <row r="1444" spans="1:1" x14ac:dyDescent="0.35">
      <c r="A1444" t="s">
        <v>503</v>
      </c>
    </row>
    <row r="1445" spans="1:1" x14ac:dyDescent="0.35">
      <c r="A1445" t="s">
        <v>503</v>
      </c>
    </row>
    <row r="1446" spans="1:1" x14ac:dyDescent="0.35">
      <c r="A1446" t="s">
        <v>504</v>
      </c>
    </row>
    <row r="1447" spans="1:1" x14ac:dyDescent="0.35">
      <c r="A1447" t="s">
        <v>504</v>
      </c>
    </row>
    <row r="1448" spans="1:1" x14ac:dyDescent="0.35">
      <c r="A1448" t="s">
        <v>504</v>
      </c>
    </row>
    <row r="1449" spans="1:1" x14ac:dyDescent="0.35">
      <c r="A1449" t="s">
        <v>504</v>
      </c>
    </row>
    <row r="1450" spans="1:1" x14ac:dyDescent="0.35">
      <c r="A1450" t="s">
        <v>505</v>
      </c>
    </row>
    <row r="1451" spans="1:1" x14ac:dyDescent="0.35">
      <c r="A1451" t="s">
        <v>505</v>
      </c>
    </row>
    <row r="1452" spans="1:1" x14ac:dyDescent="0.35">
      <c r="A1452" t="s">
        <v>505</v>
      </c>
    </row>
    <row r="1453" spans="1:1" x14ac:dyDescent="0.35">
      <c r="A1453" t="s">
        <v>505</v>
      </c>
    </row>
    <row r="1454" spans="1:1" x14ac:dyDescent="0.35">
      <c r="A1454" t="s">
        <v>507</v>
      </c>
    </row>
    <row r="1455" spans="1:1" x14ac:dyDescent="0.35">
      <c r="A1455" t="s">
        <v>507</v>
      </c>
    </row>
    <row r="1456" spans="1:1" x14ac:dyDescent="0.35">
      <c r="A1456" t="s">
        <v>507</v>
      </c>
    </row>
    <row r="1457" spans="1:1" x14ac:dyDescent="0.35">
      <c r="A1457" t="s">
        <v>507</v>
      </c>
    </row>
    <row r="1458" spans="1:1" x14ac:dyDescent="0.35">
      <c r="A1458" t="s">
        <v>509</v>
      </c>
    </row>
    <row r="1459" spans="1:1" x14ac:dyDescent="0.35">
      <c r="A1459" t="s">
        <v>509</v>
      </c>
    </row>
    <row r="1460" spans="1:1" x14ac:dyDescent="0.35">
      <c r="A1460" t="s">
        <v>509</v>
      </c>
    </row>
    <row r="1461" spans="1:1" x14ac:dyDescent="0.35">
      <c r="A1461" t="s">
        <v>509</v>
      </c>
    </row>
    <row r="1462" spans="1:1" x14ac:dyDescent="0.35">
      <c r="A1462" t="s">
        <v>510</v>
      </c>
    </row>
    <row r="1463" spans="1:1" x14ac:dyDescent="0.35">
      <c r="A1463" t="s">
        <v>510</v>
      </c>
    </row>
    <row r="1464" spans="1:1" x14ac:dyDescent="0.35">
      <c r="A1464" t="s">
        <v>510</v>
      </c>
    </row>
    <row r="1465" spans="1:1" x14ac:dyDescent="0.35">
      <c r="A1465" t="s">
        <v>510</v>
      </c>
    </row>
    <row r="1466" spans="1:1" x14ac:dyDescent="0.35">
      <c r="A1466" t="s">
        <v>511</v>
      </c>
    </row>
    <row r="1467" spans="1:1" x14ac:dyDescent="0.35">
      <c r="A1467" t="s">
        <v>511</v>
      </c>
    </row>
    <row r="1468" spans="1:1" x14ac:dyDescent="0.35">
      <c r="A1468" t="s">
        <v>511</v>
      </c>
    </row>
    <row r="1469" spans="1:1" x14ac:dyDescent="0.35">
      <c r="A1469" t="s">
        <v>511</v>
      </c>
    </row>
    <row r="1470" spans="1:1" x14ac:dyDescent="0.35">
      <c r="A1470" t="s">
        <v>512</v>
      </c>
    </row>
    <row r="1471" spans="1:1" x14ac:dyDescent="0.35">
      <c r="A1471" t="s">
        <v>512</v>
      </c>
    </row>
    <row r="1472" spans="1:1" x14ac:dyDescent="0.35">
      <c r="A1472" t="s">
        <v>512</v>
      </c>
    </row>
    <row r="1473" spans="1:1" x14ac:dyDescent="0.35">
      <c r="A1473" t="s">
        <v>512</v>
      </c>
    </row>
    <row r="1474" spans="1:1" x14ac:dyDescent="0.35">
      <c r="A1474" t="s">
        <v>513</v>
      </c>
    </row>
    <row r="1475" spans="1:1" x14ac:dyDescent="0.35">
      <c r="A1475" t="s">
        <v>513</v>
      </c>
    </row>
    <row r="1476" spans="1:1" x14ac:dyDescent="0.35">
      <c r="A1476" t="s">
        <v>513</v>
      </c>
    </row>
    <row r="1477" spans="1:1" x14ac:dyDescent="0.35">
      <c r="A1477" t="s">
        <v>513</v>
      </c>
    </row>
    <row r="1478" spans="1:1" x14ac:dyDescent="0.35">
      <c r="A1478" t="s">
        <v>514</v>
      </c>
    </row>
    <row r="1479" spans="1:1" x14ac:dyDescent="0.35">
      <c r="A1479" t="s">
        <v>514</v>
      </c>
    </row>
    <row r="1480" spans="1:1" x14ac:dyDescent="0.35">
      <c r="A1480" t="s">
        <v>514</v>
      </c>
    </row>
    <row r="1481" spans="1:1" x14ac:dyDescent="0.35">
      <c r="A1481" t="s">
        <v>514</v>
      </c>
    </row>
    <row r="1482" spans="1:1" x14ac:dyDescent="0.35">
      <c r="A1482" t="s">
        <v>515</v>
      </c>
    </row>
    <row r="1483" spans="1:1" x14ac:dyDescent="0.35">
      <c r="A1483" t="s">
        <v>515</v>
      </c>
    </row>
    <row r="1484" spans="1:1" x14ac:dyDescent="0.35">
      <c r="A1484" t="s">
        <v>515</v>
      </c>
    </row>
    <row r="1485" spans="1:1" x14ac:dyDescent="0.35">
      <c r="A1485" t="s">
        <v>515</v>
      </c>
    </row>
    <row r="1486" spans="1:1" x14ac:dyDescent="0.35">
      <c r="A1486" t="s">
        <v>516</v>
      </c>
    </row>
    <row r="1487" spans="1:1" x14ac:dyDescent="0.35">
      <c r="A1487" t="s">
        <v>516</v>
      </c>
    </row>
    <row r="1488" spans="1:1" x14ac:dyDescent="0.35">
      <c r="A1488" t="s">
        <v>516</v>
      </c>
    </row>
    <row r="1489" spans="1:1" x14ac:dyDescent="0.35">
      <c r="A1489" t="s">
        <v>516</v>
      </c>
    </row>
    <row r="1490" spans="1:1" x14ac:dyDescent="0.35">
      <c r="A1490" t="s">
        <v>518</v>
      </c>
    </row>
    <row r="1491" spans="1:1" x14ac:dyDescent="0.35">
      <c r="A1491" t="s">
        <v>518</v>
      </c>
    </row>
    <row r="1492" spans="1:1" x14ac:dyDescent="0.35">
      <c r="A1492" t="s">
        <v>518</v>
      </c>
    </row>
    <row r="1493" spans="1:1" x14ac:dyDescent="0.35">
      <c r="A1493" t="s">
        <v>518</v>
      </c>
    </row>
    <row r="1494" spans="1:1" x14ac:dyDescent="0.35">
      <c r="A1494" t="s">
        <v>519</v>
      </c>
    </row>
    <row r="1495" spans="1:1" x14ac:dyDescent="0.35">
      <c r="A1495" t="s">
        <v>519</v>
      </c>
    </row>
    <row r="1496" spans="1:1" x14ac:dyDescent="0.35">
      <c r="A1496" t="s">
        <v>519</v>
      </c>
    </row>
    <row r="1497" spans="1:1" x14ac:dyDescent="0.35">
      <c r="A1497" t="s">
        <v>519</v>
      </c>
    </row>
    <row r="1498" spans="1:1" x14ac:dyDescent="0.35">
      <c r="A1498" t="s">
        <v>520</v>
      </c>
    </row>
    <row r="1499" spans="1:1" x14ac:dyDescent="0.35">
      <c r="A1499" t="s">
        <v>520</v>
      </c>
    </row>
    <row r="1500" spans="1:1" x14ac:dyDescent="0.35">
      <c r="A1500" t="s">
        <v>520</v>
      </c>
    </row>
    <row r="1501" spans="1:1" x14ac:dyDescent="0.35">
      <c r="A1501" t="s">
        <v>520</v>
      </c>
    </row>
    <row r="1502" spans="1:1" x14ac:dyDescent="0.35">
      <c r="A1502" t="s">
        <v>521</v>
      </c>
    </row>
    <row r="1503" spans="1:1" x14ac:dyDescent="0.35">
      <c r="A1503" t="s">
        <v>521</v>
      </c>
    </row>
    <row r="1504" spans="1:1" x14ac:dyDescent="0.35">
      <c r="A1504" t="s">
        <v>521</v>
      </c>
    </row>
    <row r="1505" spans="1:1" x14ac:dyDescent="0.35">
      <c r="A1505" t="s">
        <v>521</v>
      </c>
    </row>
    <row r="1506" spans="1:1" x14ac:dyDescent="0.35">
      <c r="A1506" t="s">
        <v>522</v>
      </c>
    </row>
    <row r="1507" spans="1:1" x14ac:dyDescent="0.35">
      <c r="A1507" t="s">
        <v>522</v>
      </c>
    </row>
    <row r="1508" spans="1:1" x14ac:dyDescent="0.35">
      <c r="A1508" t="s">
        <v>522</v>
      </c>
    </row>
    <row r="1509" spans="1:1" x14ac:dyDescent="0.35">
      <c r="A1509" t="s">
        <v>522</v>
      </c>
    </row>
    <row r="1510" spans="1:1" x14ac:dyDescent="0.35">
      <c r="A1510" t="s">
        <v>523</v>
      </c>
    </row>
    <row r="1511" spans="1:1" x14ac:dyDescent="0.35">
      <c r="A1511" t="s">
        <v>523</v>
      </c>
    </row>
    <row r="1512" spans="1:1" x14ac:dyDescent="0.35">
      <c r="A1512" t="s">
        <v>523</v>
      </c>
    </row>
    <row r="1513" spans="1:1" x14ac:dyDescent="0.35">
      <c r="A1513" t="s">
        <v>523</v>
      </c>
    </row>
    <row r="1514" spans="1:1" x14ac:dyDescent="0.35">
      <c r="A1514" t="s">
        <v>524</v>
      </c>
    </row>
    <row r="1515" spans="1:1" x14ac:dyDescent="0.35">
      <c r="A1515" t="s">
        <v>524</v>
      </c>
    </row>
    <row r="1516" spans="1:1" x14ac:dyDescent="0.35">
      <c r="A1516" t="s">
        <v>524</v>
      </c>
    </row>
    <row r="1517" spans="1:1" x14ac:dyDescent="0.35">
      <c r="A1517" t="s">
        <v>524</v>
      </c>
    </row>
    <row r="1518" spans="1:1" x14ac:dyDescent="0.35">
      <c r="A1518" t="s">
        <v>525</v>
      </c>
    </row>
    <row r="1519" spans="1:1" x14ac:dyDescent="0.35">
      <c r="A1519" t="s">
        <v>525</v>
      </c>
    </row>
    <row r="1520" spans="1:1" x14ac:dyDescent="0.35">
      <c r="A1520" t="s">
        <v>525</v>
      </c>
    </row>
    <row r="1521" spans="1:1" x14ac:dyDescent="0.35">
      <c r="A1521" t="s">
        <v>525</v>
      </c>
    </row>
    <row r="1522" spans="1:1" x14ac:dyDescent="0.35">
      <c r="A1522" t="s">
        <v>526</v>
      </c>
    </row>
    <row r="1523" spans="1:1" x14ac:dyDescent="0.35">
      <c r="A1523" t="s">
        <v>526</v>
      </c>
    </row>
    <row r="1524" spans="1:1" x14ac:dyDescent="0.35">
      <c r="A1524" t="s">
        <v>526</v>
      </c>
    </row>
    <row r="1525" spans="1:1" x14ac:dyDescent="0.35">
      <c r="A1525" t="s">
        <v>526</v>
      </c>
    </row>
    <row r="1526" spans="1:1" x14ac:dyDescent="0.35">
      <c r="A1526" t="s">
        <v>527</v>
      </c>
    </row>
    <row r="1527" spans="1:1" x14ac:dyDescent="0.35">
      <c r="A1527" t="s">
        <v>527</v>
      </c>
    </row>
    <row r="1528" spans="1:1" x14ac:dyDescent="0.35">
      <c r="A1528" t="s">
        <v>527</v>
      </c>
    </row>
    <row r="1529" spans="1:1" x14ac:dyDescent="0.35">
      <c r="A1529" t="s">
        <v>527</v>
      </c>
    </row>
    <row r="1530" spans="1:1" x14ac:dyDescent="0.35">
      <c r="A1530" t="s">
        <v>528</v>
      </c>
    </row>
    <row r="1531" spans="1:1" x14ac:dyDescent="0.35">
      <c r="A1531" t="s">
        <v>528</v>
      </c>
    </row>
    <row r="1532" spans="1:1" x14ac:dyDescent="0.35">
      <c r="A1532" t="s">
        <v>528</v>
      </c>
    </row>
    <row r="1533" spans="1:1" x14ac:dyDescent="0.35">
      <c r="A1533" t="s">
        <v>528</v>
      </c>
    </row>
    <row r="1534" spans="1:1" x14ac:dyDescent="0.35">
      <c r="A1534" t="s">
        <v>529</v>
      </c>
    </row>
    <row r="1535" spans="1:1" x14ac:dyDescent="0.35">
      <c r="A1535" t="s">
        <v>529</v>
      </c>
    </row>
    <row r="1536" spans="1:1" x14ac:dyDescent="0.35">
      <c r="A1536" t="s">
        <v>529</v>
      </c>
    </row>
    <row r="1537" spans="1:1" x14ac:dyDescent="0.35">
      <c r="A1537" t="s">
        <v>529</v>
      </c>
    </row>
    <row r="1538" spans="1:1" x14ac:dyDescent="0.35">
      <c r="A1538" t="s">
        <v>530</v>
      </c>
    </row>
    <row r="1539" spans="1:1" x14ac:dyDescent="0.35">
      <c r="A1539" t="s">
        <v>530</v>
      </c>
    </row>
    <row r="1540" spans="1:1" x14ac:dyDescent="0.35">
      <c r="A1540" t="s">
        <v>530</v>
      </c>
    </row>
    <row r="1541" spans="1:1" x14ac:dyDescent="0.35">
      <c r="A1541" t="s">
        <v>530</v>
      </c>
    </row>
    <row r="1542" spans="1:1" x14ac:dyDescent="0.35">
      <c r="A1542" t="s">
        <v>531</v>
      </c>
    </row>
    <row r="1543" spans="1:1" x14ac:dyDescent="0.35">
      <c r="A1543" t="s">
        <v>531</v>
      </c>
    </row>
    <row r="1544" spans="1:1" x14ac:dyDescent="0.35">
      <c r="A1544" t="s">
        <v>531</v>
      </c>
    </row>
    <row r="1545" spans="1:1" x14ac:dyDescent="0.35">
      <c r="A1545" t="s">
        <v>531</v>
      </c>
    </row>
    <row r="1546" spans="1:1" x14ac:dyDescent="0.35">
      <c r="A1546" t="s">
        <v>532</v>
      </c>
    </row>
    <row r="1547" spans="1:1" x14ac:dyDescent="0.35">
      <c r="A1547" t="s">
        <v>532</v>
      </c>
    </row>
    <row r="1548" spans="1:1" x14ac:dyDescent="0.35">
      <c r="A1548" t="s">
        <v>532</v>
      </c>
    </row>
    <row r="1549" spans="1:1" x14ac:dyDescent="0.35">
      <c r="A1549" t="s">
        <v>532</v>
      </c>
    </row>
    <row r="1550" spans="1:1" x14ac:dyDescent="0.35">
      <c r="A1550" t="s">
        <v>533</v>
      </c>
    </row>
    <row r="1551" spans="1:1" x14ac:dyDescent="0.35">
      <c r="A1551" t="s">
        <v>533</v>
      </c>
    </row>
    <row r="1552" spans="1:1" x14ac:dyDescent="0.35">
      <c r="A1552" t="s">
        <v>533</v>
      </c>
    </row>
    <row r="1553" spans="1:1" x14ac:dyDescent="0.35">
      <c r="A1553" t="s">
        <v>533</v>
      </c>
    </row>
    <row r="1554" spans="1:1" x14ac:dyDescent="0.35">
      <c r="A1554" t="s">
        <v>534</v>
      </c>
    </row>
    <row r="1555" spans="1:1" x14ac:dyDescent="0.35">
      <c r="A1555" t="s">
        <v>534</v>
      </c>
    </row>
    <row r="1556" spans="1:1" x14ac:dyDescent="0.35">
      <c r="A1556" t="s">
        <v>534</v>
      </c>
    </row>
    <row r="1557" spans="1:1" x14ac:dyDescent="0.35">
      <c r="A1557" t="s">
        <v>534</v>
      </c>
    </row>
    <row r="1558" spans="1:1" x14ac:dyDescent="0.35">
      <c r="A1558" t="s">
        <v>535</v>
      </c>
    </row>
    <row r="1559" spans="1:1" x14ac:dyDescent="0.35">
      <c r="A1559" t="s">
        <v>535</v>
      </c>
    </row>
    <row r="1560" spans="1:1" x14ac:dyDescent="0.35">
      <c r="A1560" t="s">
        <v>535</v>
      </c>
    </row>
    <row r="1561" spans="1:1" x14ac:dyDescent="0.35">
      <c r="A1561" t="s">
        <v>535</v>
      </c>
    </row>
    <row r="1562" spans="1:1" x14ac:dyDescent="0.35">
      <c r="A1562" t="s">
        <v>536</v>
      </c>
    </row>
    <row r="1563" spans="1:1" x14ac:dyDescent="0.35">
      <c r="A1563" t="s">
        <v>536</v>
      </c>
    </row>
    <row r="1564" spans="1:1" x14ac:dyDescent="0.35">
      <c r="A1564" t="s">
        <v>536</v>
      </c>
    </row>
    <row r="1565" spans="1:1" x14ac:dyDescent="0.35">
      <c r="A1565" t="s">
        <v>536</v>
      </c>
    </row>
    <row r="1566" spans="1:1" x14ac:dyDescent="0.35">
      <c r="A1566" t="s">
        <v>537</v>
      </c>
    </row>
    <row r="1567" spans="1:1" x14ac:dyDescent="0.35">
      <c r="A1567" t="s">
        <v>537</v>
      </c>
    </row>
    <row r="1568" spans="1:1" x14ac:dyDescent="0.35">
      <c r="A1568" t="s">
        <v>537</v>
      </c>
    </row>
    <row r="1569" spans="1:1" x14ac:dyDescent="0.35">
      <c r="A1569" t="s">
        <v>537</v>
      </c>
    </row>
    <row r="1570" spans="1:1" x14ac:dyDescent="0.35">
      <c r="A1570" t="s">
        <v>538</v>
      </c>
    </row>
    <row r="1571" spans="1:1" x14ac:dyDescent="0.35">
      <c r="A1571" t="s">
        <v>538</v>
      </c>
    </row>
    <row r="1572" spans="1:1" x14ac:dyDescent="0.35">
      <c r="A1572" t="s">
        <v>538</v>
      </c>
    </row>
    <row r="1573" spans="1:1" x14ac:dyDescent="0.35">
      <c r="A1573" t="s">
        <v>538</v>
      </c>
    </row>
    <row r="1574" spans="1:1" x14ac:dyDescent="0.35">
      <c r="A1574" t="s">
        <v>539</v>
      </c>
    </row>
    <row r="1575" spans="1:1" x14ac:dyDescent="0.35">
      <c r="A1575" t="s">
        <v>539</v>
      </c>
    </row>
    <row r="1576" spans="1:1" x14ac:dyDescent="0.35">
      <c r="A1576" t="s">
        <v>539</v>
      </c>
    </row>
    <row r="1577" spans="1:1" x14ac:dyDescent="0.35">
      <c r="A1577" t="s">
        <v>539</v>
      </c>
    </row>
    <row r="1578" spans="1:1" x14ac:dyDescent="0.35">
      <c r="A1578" t="s">
        <v>540</v>
      </c>
    </row>
    <row r="1579" spans="1:1" x14ac:dyDescent="0.35">
      <c r="A1579" t="s">
        <v>540</v>
      </c>
    </row>
    <row r="1580" spans="1:1" x14ac:dyDescent="0.35">
      <c r="A1580" t="s">
        <v>540</v>
      </c>
    </row>
    <row r="1581" spans="1:1" x14ac:dyDescent="0.35">
      <c r="A1581" t="s">
        <v>540</v>
      </c>
    </row>
    <row r="1582" spans="1:1" x14ac:dyDescent="0.35">
      <c r="A1582" t="s">
        <v>541</v>
      </c>
    </row>
    <row r="1583" spans="1:1" x14ac:dyDescent="0.35">
      <c r="A1583" t="s">
        <v>541</v>
      </c>
    </row>
    <row r="1584" spans="1:1" x14ac:dyDescent="0.35">
      <c r="A1584" t="s">
        <v>541</v>
      </c>
    </row>
    <row r="1585" spans="1:1" x14ac:dyDescent="0.35">
      <c r="A1585" t="s">
        <v>541</v>
      </c>
    </row>
    <row r="1586" spans="1:1" x14ac:dyDescent="0.35">
      <c r="A1586" t="s">
        <v>542</v>
      </c>
    </row>
    <row r="1587" spans="1:1" x14ac:dyDescent="0.35">
      <c r="A1587" t="s">
        <v>542</v>
      </c>
    </row>
    <row r="1588" spans="1:1" x14ac:dyDescent="0.35">
      <c r="A1588" t="s">
        <v>542</v>
      </c>
    </row>
    <row r="1589" spans="1:1" x14ac:dyDescent="0.35">
      <c r="A1589" t="s">
        <v>542</v>
      </c>
    </row>
    <row r="1590" spans="1:1" x14ac:dyDescent="0.35">
      <c r="A1590" t="s">
        <v>543</v>
      </c>
    </row>
    <row r="1591" spans="1:1" x14ac:dyDescent="0.35">
      <c r="A1591" t="s">
        <v>543</v>
      </c>
    </row>
    <row r="1592" spans="1:1" x14ac:dyDescent="0.35">
      <c r="A1592" t="s">
        <v>543</v>
      </c>
    </row>
    <row r="1593" spans="1:1" x14ac:dyDescent="0.35">
      <c r="A1593" t="s">
        <v>543</v>
      </c>
    </row>
    <row r="1594" spans="1:1" x14ac:dyDescent="0.35">
      <c r="A1594" t="s">
        <v>544</v>
      </c>
    </row>
    <row r="1595" spans="1:1" x14ac:dyDescent="0.35">
      <c r="A1595" t="s">
        <v>544</v>
      </c>
    </row>
    <row r="1596" spans="1:1" x14ac:dyDescent="0.35">
      <c r="A1596" t="s">
        <v>544</v>
      </c>
    </row>
    <row r="1597" spans="1:1" x14ac:dyDescent="0.35">
      <c r="A1597" t="s">
        <v>544</v>
      </c>
    </row>
    <row r="1598" spans="1:1" x14ac:dyDescent="0.35">
      <c r="A1598" t="s">
        <v>545</v>
      </c>
    </row>
    <row r="1599" spans="1:1" x14ac:dyDescent="0.35">
      <c r="A1599" t="s">
        <v>545</v>
      </c>
    </row>
    <row r="1600" spans="1:1" x14ac:dyDescent="0.35">
      <c r="A1600" t="s">
        <v>545</v>
      </c>
    </row>
    <row r="1601" spans="1:1" x14ac:dyDescent="0.35">
      <c r="A1601" t="s">
        <v>545</v>
      </c>
    </row>
    <row r="1602" spans="1:1" x14ac:dyDescent="0.35">
      <c r="A1602" t="s">
        <v>546</v>
      </c>
    </row>
    <row r="1603" spans="1:1" x14ac:dyDescent="0.35">
      <c r="A1603" t="s">
        <v>546</v>
      </c>
    </row>
    <row r="1604" spans="1:1" x14ac:dyDescent="0.35">
      <c r="A1604" t="s">
        <v>546</v>
      </c>
    </row>
    <row r="1605" spans="1:1" x14ac:dyDescent="0.35">
      <c r="A1605" t="s">
        <v>546</v>
      </c>
    </row>
    <row r="1606" spans="1:1" x14ac:dyDescent="0.35">
      <c r="A1606" t="s">
        <v>547</v>
      </c>
    </row>
    <row r="1607" spans="1:1" x14ac:dyDescent="0.35">
      <c r="A1607" t="s">
        <v>547</v>
      </c>
    </row>
    <row r="1608" spans="1:1" x14ac:dyDescent="0.35">
      <c r="A1608" t="s">
        <v>547</v>
      </c>
    </row>
    <row r="1609" spans="1:1" x14ac:dyDescent="0.35">
      <c r="A1609" t="s">
        <v>547</v>
      </c>
    </row>
    <row r="1610" spans="1:1" x14ac:dyDescent="0.35">
      <c r="A1610" t="s">
        <v>548</v>
      </c>
    </row>
    <row r="1611" spans="1:1" x14ac:dyDescent="0.35">
      <c r="A1611" t="s">
        <v>548</v>
      </c>
    </row>
    <row r="1612" spans="1:1" x14ac:dyDescent="0.35">
      <c r="A1612" t="s">
        <v>548</v>
      </c>
    </row>
    <row r="1613" spans="1:1" x14ac:dyDescent="0.35">
      <c r="A1613" t="s">
        <v>548</v>
      </c>
    </row>
    <row r="1614" spans="1:1" x14ac:dyDescent="0.35">
      <c r="A1614" t="s">
        <v>549</v>
      </c>
    </row>
    <row r="1615" spans="1:1" x14ac:dyDescent="0.35">
      <c r="A1615" t="s">
        <v>549</v>
      </c>
    </row>
    <row r="1616" spans="1:1" x14ac:dyDescent="0.35">
      <c r="A1616" t="s">
        <v>549</v>
      </c>
    </row>
    <row r="1617" spans="1:1" x14ac:dyDescent="0.35">
      <c r="A1617" t="s">
        <v>549</v>
      </c>
    </row>
    <row r="1618" spans="1:1" x14ac:dyDescent="0.35">
      <c r="A1618" t="s">
        <v>550</v>
      </c>
    </row>
    <row r="1619" spans="1:1" x14ac:dyDescent="0.35">
      <c r="A1619" t="s">
        <v>550</v>
      </c>
    </row>
    <row r="1620" spans="1:1" x14ac:dyDescent="0.35">
      <c r="A1620" t="s">
        <v>550</v>
      </c>
    </row>
    <row r="1621" spans="1:1" x14ac:dyDescent="0.35">
      <c r="A1621" t="s">
        <v>550</v>
      </c>
    </row>
    <row r="1622" spans="1:1" x14ac:dyDescent="0.35">
      <c r="A1622" t="s">
        <v>551</v>
      </c>
    </row>
    <row r="1623" spans="1:1" x14ac:dyDescent="0.35">
      <c r="A1623" t="s">
        <v>551</v>
      </c>
    </row>
    <row r="1624" spans="1:1" x14ac:dyDescent="0.35">
      <c r="A1624" t="s">
        <v>551</v>
      </c>
    </row>
    <row r="1625" spans="1:1" x14ac:dyDescent="0.35">
      <c r="A1625" t="s">
        <v>551</v>
      </c>
    </row>
    <row r="1626" spans="1:1" x14ac:dyDescent="0.35">
      <c r="A1626" t="s">
        <v>552</v>
      </c>
    </row>
    <row r="1627" spans="1:1" x14ac:dyDescent="0.35">
      <c r="A1627" t="s">
        <v>552</v>
      </c>
    </row>
    <row r="1628" spans="1:1" x14ac:dyDescent="0.35">
      <c r="A1628" t="s">
        <v>552</v>
      </c>
    </row>
    <row r="1629" spans="1:1" x14ac:dyDescent="0.35">
      <c r="A1629" t="s">
        <v>552</v>
      </c>
    </row>
    <row r="1630" spans="1:1" x14ac:dyDescent="0.35">
      <c r="A1630" t="s">
        <v>553</v>
      </c>
    </row>
    <row r="1631" spans="1:1" x14ac:dyDescent="0.35">
      <c r="A1631" t="s">
        <v>553</v>
      </c>
    </row>
    <row r="1632" spans="1:1" x14ac:dyDescent="0.35">
      <c r="A1632" t="s">
        <v>553</v>
      </c>
    </row>
    <row r="1633" spans="1:1" x14ac:dyDescent="0.35">
      <c r="A1633" t="s">
        <v>553</v>
      </c>
    </row>
    <row r="1634" spans="1:1" x14ac:dyDescent="0.35">
      <c r="A1634" t="s">
        <v>555</v>
      </c>
    </row>
    <row r="1635" spans="1:1" x14ac:dyDescent="0.35">
      <c r="A1635" t="s">
        <v>555</v>
      </c>
    </row>
    <row r="1636" spans="1:1" x14ac:dyDescent="0.35">
      <c r="A1636" t="s">
        <v>555</v>
      </c>
    </row>
    <row r="1637" spans="1:1" x14ac:dyDescent="0.35">
      <c r="A1637" t="s">
        <v>555</v>
      </c>
    </row>
    <row r="1638" spans="1:1" x14ac:dyDescent="0.35">
      <c r="A1638" t="s">
        <v>556</v>
      </c>
    </row>
    <row r="1639" spans="1:1" x14ac:dyDescent="0.35">
      <c r="A1639" t="s">
        <v>556</v>
      </c>
    </row>
    <row r="1640" spans="1:1" x14ac:dyDescent="0.35">
      <c r="A1640" t="s">
        <v>556</v>
      </c>
    </row>
    <row r="1641" spans="1:1" x14ac:dyDescent="0.35">
      <c r="A1641" t="s">
        <v>556</v>
      </c>
    </row>
    <row r="1642" spans="1:1" x14ac:dyDescent="0.35">
      <c r="A1642" t="s">
        <v>557</v>
      </c>
    </row>
    <row r="1643" spans="1:1" x14ac:dyDescent="0.35">
      <c r="A1643" t="s">
        <v>557</v>
      </c>
    </row>
    <row r="1644" spans="1:1" x14ac:dyDescent="0.35">
      <c r="A1644" t="s">
        <v>557</v>
      </c>
    </row>
    <row r="1645" spans="1:1" x14ac:dyDescent="0.35">
      <c r="A1645" t="s">
        <v>558</v>
      </c>
    </row>
    <row r="1646" spans="1:1" x14ac:dyDescent="0.35">
      <c r="A1646" t="s">
        <v>558</v>
      </c>
    </row>
    <row r="1647" spans="1:1" x14ac:dyDescent="0.35">
      <c r="A1647" t="s">
        <v>558</v>
      </c>
    </row>
    <row r="1648" spans="1:1" x14ac:dyDescent="0.35">
      <c r="A1648" t="s">
        <v>558</v>
      </c>
    </row>
    <row r="1649" spans="1:1" x14ac:dyDescent="0.35">
      <c r="A1649" t="s">
        <v>559</v>
      </c>
    </row>
    <row r="1650" spans="1:1" x14ac:dyDescent="0.35">
      <c r="A1650" t="s">
        <v>559</v>
      </c>
    </row>
    <row r="1651" spans="1:1" x14ac:dyDescent="0.35">
      <c r="A1651" t="s">
        <v>559</v>
      </c>
    </row>
    <row r="1652" spans="1:1" x14ac:dyDescent="0.35">
      <c r="A1652" t="s">
        <v>559</v>
      </c>
    </row>
    <row r="1653" spans="1:1" x14ac:dyDescent="0.35">
      <c r="A1653" t="s">
        <v>560</v>
      </c>
    </row>
    <row r="1654" spans="1:1" x14ac:dyDescent="0.35">
      <c r="A1654" t="s">
        <v>560</v>
      </c>
    </row>
    <row r="1655" spans="1:1" x14ac:dyDescent="0.35">
      <c r="A1655" t="s">
        <v>560</v>
      </c>
    </row>
    <row r="1656" spans="1:1" x14ac:dyDescent="0.35">
      <c r="A1656" t="s">
        <v>560</v>
      </c>
    </row>
    <row r="1657" spans="1:1" x14ac:dyDescent="0.35">
      <c r="A1657" t="s">
        <v>561</v>
      </c>
    </row>
    <row r="1658" spans="1:1" x14ac:dyDescent="0.35">
      <c r="A1658" t="s">
        <v>561</v>
      </c>
    </row>
    <row r="1659" spans="1:1" x14ac:dyDescent="0.35">
      <c r="A1659" t="s">
        <v>561</v>
      </c>
    </row>
    <row r="1660" spans="1:1" x14ac:dyDescent="0.35">
      <c r="A1660" t="s">
        <v>561</v>
      </c>
    </row>
    <row r="1661" spans="1:1" x14ac:dyDescent="0.35">
      <c r="A1661" t="s">
        <v>563</v>
      </c>
    </row>
    <row r="1662" spans="1:1" x14ac:dyDescent="0.35">
      <c r="A1662" t="s">
        <v>563</v>
      </c>
    </row>
    <row r="1663" spans="1:1" x14ac:dyDescent="0.35">
      <c r="A1663" t="s">
        <v>563</v>
      </c>
    </row>
    <row r="1664" spans="1:1" x14ac:dyDescent="0.35">
      <c r="A1664" t="s">
        <v>563</v>
      </c>
    </row>
    <row r="1665" spans="1:1" x14ac:dyDescent="0.35">
      <c r="A1665" t="s">
        <v>564</v>
      </c>
    </row>
    <row r="1666" spans="1:1" x14ac:dyDescent="0.35">
      <c r="A1666" t="s">
        <v>564</v>
      </c>
    </row>
    <row r="1667" spans="1:1" x14ac:dyDescent="0.35">
      <c r="A1667" t="s">
        <v>564</v>
      </c>
    </row>
    <row r="1668" spans="1:1" x14ac:dyDescent="0.35">
      <c r="A1668" t="s">
        <v>564</v>
      </c>
    </row>
    <row r="1669" spans="1:1" x14ac:dyDescent="0.35">
      <c r="A1669" t="s">
        <v>565</v>
      </c>
    </row>
    <row r="1670" spans="1:1" x14ac:dyDescent="0.35">
      <c r="A1670" t="s">
        <v>565</v>
      </c>
    </row>
    <row r="1671" spans="1:1" x14ac:dyDescent="0.35">
      <c r="A1671" t="s">
        <v>565</v>
      </c>
    </row>
    <row r="1672" spans="1:1" x14ac:dyDescent="0.35">
      <c r="A1672" t="s">
        <v>565</v>
      </c>
    </row>
    <row r="1673" spans="1:1" x14ac:dyDescent="0.35">
      <c r="A1673" t="s">
        <v>566</v>
      </c>
    </row>
    <row r="1674" spans="1:1" x14ac:dyDescent="0.35">
      <c r="A1674" t="s">
        <v>566</v>
      </c>
    </row>
    <row r="1675" spans="1:1" x14ac:dyDescent="0.35">
      <c r="A1675" t="s">
        <v>566</v>
      </c>
    </row>
    <row r="1676" spans="1:1" x14ac:dyDescent="0.35">
      <c r="A1676" t="s">
        <v>566</v>
      </c>
    </row>
    <row r="1677" spans="1:1" x14ac:dyDescent="0.35">
      <c r="A1677" t="s">
        <v>567</v>
      </c>
    </row>
    <row r="1678" spans="1:1" x14ac:dyDescent="0.35">
      <c r="A1678" t="s">
        <v>567</v>
      </c>
    </row>
    <row r="1679" spans="1:1" x14ac:dyDescent="0.35">
      <c r="A1679" t="s">
        <v>567</v>
      </c>
    </row>
    <row r="1680" spans="1:1" x14ac:dyDescent="0.35">
      <c r="A1680" t="s">
        <v>567</v>
      </c>
    </row>
    <row r="1681" spans="1:1" x14ac:dyDescent="0.35">
      <c r="A1681" t="s">
        <v>568</v>
      </c>
    </row>
    <row r="1682" spans="1:1" x14ac:dyDescent="0.35">
      <c r="A1682" t="s">
        <v>568</v>
      </c>
    </row>
    <row r="1683" spans="1:1" x14ac:dyDescent="0.35">
      <c r="A1683" t="s">
        <v>568</v>
      </c>
    </row>
    <row r="1684" spans="1:1" x14ac:dyDescent="0.35">
      <c r="A1684" t="s">
        <v>568</v>
      </c>
    </row>
    <row r="1685" spans="1:1" x14ac:dyDescent="0.35">
      <c r="A1685" t="s">
        <v>569</v>
      </c>
    </row>
    <row r="1686" spans="1:1" x14ac:dyDescent="0.35">
      <c r="A1686" t="s">
        <v>569</v>
      </c>
    </row>
    <row r="1687" spans="1:1" x14ac:dyDescent="0.35">
      <c r="A1687" t="s">
        <v>569</v>
      </c>
    </row>
    <row r="1688" spans="1:1" x14ac:dyDescent="0.35">
      <c r="A1688" t="s">
        <v>569</v>
      </c>
    </row>
    <row r="1689" spans="1:1" x14ac:dyDescent="0.35">
      <c r="A1689" t="s">
        <v>570</v>
      </c>
    </row>
    <row r="1690" spans="1:1" x14ac:dyDescent="0.35">
      <c r="A1690" t="s">
        <v>570</v>
      </c>
    </row>
    <row r="1691" spans="1:1" x14ac:dyDescent="0.35">
      <c r="A1691" t="s">
        <v>570</v>
      </c>
    </row>
    <row r="1692" spans="1:1" x14ac:dyDescent="0.35">
      <c r="A1692" t="s">
        <v>570</v>
      </c>
    </row>
    <row r="1693" spans="1:1" x14ac:dyDescent="0.35">
      <c r="A1693" t="s">
        <v>571</v>
      </c>
    </row>
    <row r="1694" spans="1:1" x14ac:dyDescent="0.35">
      <c r="A1694" t="s">
        <v>571</v>
      </c>
    </row>
    <row r="1695" spans="1:1" x14ac:dyDescent="0.35">
      <c r="A1695" t="s">
        <v>571</v>
      </c>
    </row>
    <row r="1696" spans="1:1" x14ac:dyDescent="0.35">
      <c r="A1696" t="s">
        <v>571</v>
      </c>
    </row>
    <row r="1697" spans="1:1" x14ac:dyDescent="0.35">
      <c r="A1697" t="s">
        <v>572</v>
      </c>
    </row>
    <row r="1698" spans="1:1" x14ac:dyDescent="0.35">
      <c r="A1698" t="s">
        <v>572</v>
      </c>
    </row>
    <row r="1699" spans="1:1" x14ac:dyDescent="0.35">
      <c r="A1699" t="s">
        <v>572</v>
      </c>
    </row>
    <row r="1700" spans="1:1" x14ac:dyDescent="0.35">
      <c r="A1700" t="s">
        <v>572</v>
      </c>
    </row>
    <row r="1701" spans="1:1" x14ac:dyDescent="0.35">
      <c r="A1701" t="s">
        <v>573</v>
      </c>
    </row>
    <row r="1702" spans="1:1" x14ac:dyDescent="0.35">
      <c r="A1702" t="s">
        <v>573</v>
      </c>
    </row>
    <row r="1703" spans="1:1" x14ac:dyDescent="0.35">
      <c r="A1703" t="s">
        <v>573</v>
      </c>
    </row>
    <row r="1704" spans="1:1" x14ac:dyDescent="0.35">
      <c r="A1704" t="s">
        <v>573</v>
      </c>
    </row>
    <row r="1705" spans="1:1" x14ac:dyDescent="0.35">
      <c r="A1705" t="s">
        <v>574</v>
      </c>
    </row>
    <row r="1706" spans="1:1" x14ac:dyDescent="0.35">
      <c r="A1706" t="s">
        <v>574</v>
      </c>
    </row>
    <row r="1707" spans="1:1" x14ac:dyDescent="0.35">
      <c r="A1707" t="s">
        <v>574</v>
      </c>
    </row>
    <row r="1708" spans="1:1" x14ac:dyDescent="0.35">
      <c r="A1708" t="s">
        <v>574</v>
      </c>
    </row>
    <row r="1709" spans="1:1" x14ac:dyDescent="0.35">
      <c r="A1709" t="s">
        <v>575</v>
      </c>
    </row>
    <row r="1710" spans="1:1" x14ac:dyDescent="0.35">
      <c r="A1710" t="s">
        <v>575</v>
      </c>
    </row>
    <row r="1711" spans="1:1" x14ac:dyDescent="0.35">
      <c r="A1711" t="s">
        <v>575</v>
      </c>
    </row>
    <row r="1712" spans="1:1" x14ac:dyDescent="0.35">
      <c r="A171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projectdata-nyse</vt:lpstr>
      <vt:lpstr>Summary Statistics</vt:lpstr>
      <vt:lpstr>P&amp;L Statement </vt:lpstr>
      <vt:lpstr>Forcasting Model</vt:lpstr>
      <vt:lpstr>Sheet4</vt:lpstr>
      <vt:lpstr>Case</vt:lpstr>
      <vt:lpstr>COGS</vt:lpstr>
      <vt:lpstr>GICS_Sector</vt:lpstr>
      <vt:lpstr>GICS_sub</vt:lpstr>
      <vt:lpstr>Gross_Margin</vt:lpstr>
      <vt:lpstr>Operating_Margin</vt:lpstr>
      <vt:lpstr>Other_Operating_Items</vt:lpstr>
      <vt:lpstr>Period_Ending</vt:lpstr>
      <vt:lpstr>RD_Expense</vt:lpstr>
      <vt:lpstr>SGA</vt:lpstr>
      <vt:lpstr>Ticker_Symbol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 Al Ali</dc:creator>
  <cp:lastModifiedBy>A</cp:lastModifiedBy>
  <dcterms:created xsi:type="dcterms:W3CDTF">2024-05-17T13:03:08Z</dcterms:created>
  <dcterms:modified xsi:type="dcterms:W3CDTF">2024-05-22T16:33:34Z</dcterms:modified>
</cp:coreProperties>
</file>