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161" documentId="8_{8977FB31-2279-4241-9DE9-04078B360445}" xr6:coauthVersionLast="47" xr6:coauthVersionMax="47" xr10:uidLastSave="{B85363CA-D53F-4519-ABDB-23772B0BB282}"/>
  <bookViews>
    <workbookView xWindow="-108" yWindow="-108" windowWidth="23256" windowHeight="12576" activeTab="1" xr2:uid="{BE9CCEA7-D33C-4731-91C3-B83FC5EB65F6}"/>
  </bookViews>
  <sheets>
    <sheet name="Time Analysis" sheetId="1" r:id="rId1"/>
    <sheet name="Operation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2" l="1"/>
  <c r="M34" i="2"/>
  <c r="M39" i="2"/>
  <c r="M41" i="2"/>
  <c r="M45" i="2"/>
  <c r="M46" i="2"/>
  <c r="K30" i="2"/>
  <c r="M30" i="2" s="1"/>
  <c r="K31" i="2"/>
  <c r="M31" i="2" s="1"/>
  <c r="K32" i="2"/>
  <c r="M32" i="2" s="1"/>
  <c r="K33" i="2"/>
  <c r="K34" i="2"/>
  <c r="K35" i="2"/>
  <c r="M35" i="2" s="1"/>
  <c r="K36" i="2"/>
  <c r="M36" i="2" s="1"/>
  <c r="K37" i="2"/>
  <c r="M37" i="2" s="1"/>
  <c r="K38" i="2"/>
  <c r="M38" i="2" s="1"/>
  <c r="K39" i="2"/>
  <c r="K40" i="2"/>
  <c r="M40" i="2" s="1"/>
  <c r="K41" i="2"/>
  <c r="K42" i="2"/>
  <c r="M42" i="2" s="1"/>
  <c r="K43" i="2"/>
  <c r="M43" i="2" s="1"/>
  <c r="K44" i="2"/>
  <c r="M44" i="2" s="1"/>
  <c r="K45" i="2"/>
  <c r="K46" i="2"/>
  <c r="K47" i="2"/>
  <c r="M47" i="2" s="1"/>
  <c r="K48" i="2"/>
  <c r="M48" i="2" s="1"/>
  <c r="K49" i="2"/>
  <c r="M49" i="2" s="1"/>
  <c r="K29" i="2"/>
  <c r="M29" i="2" s="1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9" i="2"/>
  <c r="I48" i="2"/>
  <c r="I49" i="2" s="1"/>
  <c r="I35" i="2"/>
  <c r="I36" i="2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31" i="2"/>
  <c r="I32" i="2" s="1"/>
  <c r="I33" i="2" s="1"/>
  <c r="I34" i="2" s="1"/>
  <c r="I30" i="2"/>
  <c r="L10" i="2"/>
  <c r="L11" i="2"/>
  <c r="L12" i="2"/>
  <c r="L13" i="2"/>
  <c r="L14" i="2"/>
  <c r="L15" i="2"/>
  <c r="L9" i="2"/>
  <c r="J10" i="2"/>
  <c r="J11" i="2"/>
  <c r="J12" i="2"/>
  <c r="J13" i="2"/>
  <c r="J14" i="2"/>
  <c r="J15" i="2"/>
  <c r="J9" i="2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I41" i="1"/>
  <c r="I40" i="1"/>
  <c r="I36" i="1"/>
  <c r="I37" i="1" s="1"/>
  <c r="I38" i="1" s="1"/>
  <c r="I39" i="1" s="1"/>
  <c r="I32" i="1"/>
  <c r="I33" i="1" s="1"/>
  <c r="I34" i="1" s="1"/>
  <c r="I35" i="1" s="1"/>
  <c r="I25" i="1"/>
  <c r="I26" i="1" s="1"/>
  <c r="I27" i="1" s="1"/>
  <c r="I28" i="1" s="1"/>
  <c r="I29" i="1" s="1"/>
  <c r="I30" i="1" s="1"/>
  <c r="I31" i="1" s="1"/>
  <c r="I24" i="1"/>
  <c r="J23" i="1"/>
  <c r="K23" i="1" s="1"/>
  <c r="L5" i="1"/>
  <c r="L6" i="1"/>
  <c r="L7" i="1"/>
  <c r="L8" i="1"/>
  <c r="L9" i="1"/>
  <c r="L10" i="1"/>
  <c r="L11" i="1"/>
  <c r="L4" i="1"/>
  <c r="J5" i="1"/>
  <c r="J6" i="1"/>
  <c r="J7" i="1"/>
  <c r="J8" i="1"/>
  <c r="J9" i="1"/>
  <c r="J10" i="1"/>
  <c r="J11" i="1"/>
  <c r="J4" i="1"/>
  <c r="J25" i="1" l="1"/>
  <c r="K25" i="1" s="1"/>
  <c r="L23" i="1"/>
  <c r="J24" i="1"/>
  <c r="K24" i="1" s="1"/>
  <c r="J26" i="1"/>
  <c r="M23" i="1"/>
  <c r="J27" i="1" l="1"/>
  <c r="K26" i="1"/>
  <c r="M24" i="1"/>
  <c r="M25" i="1"/>
  <c r="K27" i="1" l="1"/>
  <c r="J28" i="1"/>
  <c r="M26" i="1"/>
  <c r="M27" i="1" l="1"/>
  <c r="J29" i="1"/>
  <c r="K28" i="1"/>
  <c r="M28" i="1" l="1"/>
  <c r="J30" i="1"/>
  <c r="K29" i="1"/>
  <c r="M29" i="1" l="1"/>
  <c r="J31" i="1"/>
  <c r="K30" i="1"/>
  <c r="J32" i="1" l="1"/>
  <c r="K31" i="1"/>
  <c r="M30" i="1"/>
  <c r="J33" i="1" l="1"/>
  <c r="K32" i="1"/>
  <c r="M31" i="1"/>
  <c r="J34" i="1" l="1"/>
  <c r="K33" i="1"/>
  <c r="M32" i="1"/>
  <c r="M33" i="1" l="1"/>
  <c r="J35" i="1"/>
  <c r="K34" i="1"/>
  <c r="M34" i="1" l="1"/>
  <c r="J36" i="1"/>
  <c r="K35" i="1"/>
  <c r="J37" i="1" l="1"/>
  <c r="K36" i="1"/>
  <c r="M35" i="1"/>
  <c r="M36" i="1" l="1"/>
  <c r="J38" i="1"/>
  <c r="K37" i="1"/>
  <c r="J39" i="1" l="1"/>
  <c r="K38" i="1"/>
  <c r="M37" i="1"/>
  <c r="M38" i="1" l="1"/>
  <c r="J40" i="1"/>
  <c r="K39" i="1"/>
  <c r="J41" i="1" l="1"/>
  <c r="K40" i="1"/>
  <c r="M39" i="1"/>
  <c r="M40" i="1" l="1"/>
  <c r="K41" i="1"/>
  <c r="M41" i="1" l="1"/>
</calcChain>
</file>

<file path=xl/sharedStrings.xml><?xml version="1.0" encoding="utf-8"?>
<sst xmlns="http://schemas.openxmlformats.org/spreadsheetml/2006/main" count="50" uniqueCount="20">
  <si>
    <t>Data</t>
  </si>
  <si>
    <t>num</t>
  </si>
  <si>
    <t>n^0</t>
  </si>
  <si>
    <t>n^1</t>
  </si>
  <si>
    <t>Data f(n)</t>
  </si>
  <si>
    <t>f(n) Fit</t>
  </si>
  <si>
    <t>f(n)=</t>
  </si>
  <si>
    <t>C0=</t>
  </si>
  <si>
    <t>C1=</t>
  </si>
  <si>
    <t>g(n)</t>
  </si>
  <si>
    <t>Simulation</t>
  </si>
  <si>
    <t>Fit f(n)</t>
  </si>
  <si>
    <t>+ Delta Above</t>
  </si>
  <si>
    <t>n*logn</t>
  </si>
  <si>
    <t>C0*n^0+C1*nlogn</t>
  </si>
  <si>
    <t>nlogn</t>
  </si>
  <si>
    <t>f(n) Big O(nlogn)</t>
  </si>
  <si>
    <t>*nlogn</t>
  </si>
  <si>
    <t>C2=0.0000000451922</t>
  </si>
  <si>
    <t>C2=40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</si>
</sst>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Analysis</a:t>
            </a:r>
            <a:r>
              <a:rPr lang="en-US" baseline="0"/>
              <a:t>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Analysis'!$K$3</c:f>
              <c:strCache>
                <c:ptCount val="1"/>
                <c:pt idx="0">
                  <c:v>Data 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Analysis'!$I$4:$I$10</c:f>
              <c:numCache>
                <c:formatCode>General</c:formatCode>
                <c:ptCount val="7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40000000</c:v>
                </c:pt>
                <c:pt idx="4">
                  <c:v>50000000</c:v>
                </c:pt>
                <c:pt idx="5">
                  <c:v>50000000</c:v>
                </c:pt>
                <c:pt idx="6">
                  <c:v>100000000</c:v>
                </c:pt>
              </c:numCache>
            </c:numRef>
          </c:xVal>
          <c:yVal>
            <c:numRef>
              <c:f>'Time Analysis'!$K$4:$K$11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18</c:v>
                </c:pt>
                <c:pt idx="6">
                  <c:v>35</c:v>
                </c:pt>
                <c:pt idx="7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0-4314-B77E-341BD2D2594B}"/>
            </c:ext>
          </c:extLst>
        </c:ser>
        <c:ser>
          <c:idx val="1"/>
          <c:order val="1"/>
          <c:tx>
            <c:strRef>
              <c:f>'Time Analysis'!$L$22</c:f>
              <c:strCache>
                <c:ptCount val="1"/>
                <c:pt idx="0">
                  <c:v>Fit f(n)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 Analysis'!$I$23:$I$50</c:f>
              <c:numCache>
                <c:formatCode>General</c:formatCode>
                <c:ptCount val="28"/>
                <c:pt idx="0">
                  <c:v>10000000</c:v>
                </c:pt>
                <c:pt idx="1">
                  <c:v>15000000</c:v>
                </c:pt>
                <c:pt idx="2">
                  <c:v>20000000</c:v>
                </c:pt>
                <c:pt idx="3">
                  <c:v>25000000</c:v>
                </c:pt>
                <c:pt idx="4">
                  <c:v>30000000</c:v>
                </c:pt>
                <c:pt idx="5">
                  <c:v>35000000</c:v>
                </c:pt>
                <c:pt idx="6">
                  <c:v>40000000</c:v>
                </c:pt>
                <c:pt idx="7">
                  <c:v>45000000</c:v>
                </c:pt>
                <c:pt idx="8">
                  <c:v>50000000</c:v>
                </c:pt>
                <c:pt idx="9">
                  <c:v>55000000</c:v>
                </c:pt>
                <c:pt idx="10">
                  <c:v>60000000</c:v>
                </c:pt>
                <c:pt idx="11">
                  <c:v>65000000</c:v>
                </c:pt>
                <c:pt idx="12">
                  <c:v>70000000</c:v>
                </c:pt>
                <c:pt idx="13">
                  <c:v>75000000</c:v>
                </c:pt>
                <c:pt idx="14">
                  <c:v>80000000</c:v>
                </c:pt>
                <c:pt idx="15">
                  <c:v>85000000</c:v>
                </c:pt>
                <c:pt idx="16">
                  <c:v>90000000</c:v>
                </c:pt>
                <c:pt idx="17">
                  <c:v>95000000</c:v>
                </c:pt>
                <c:pt idx="18">
                  <c:v>100000000</c:v>
                </c:pt>
              </c:numCache>
            </c:numRef>
          </c:xVal>
          <c:yVal>
            <c:numRef>
              <c:f>'Time Analysis'!$L$23:$L$50</c:f>
              <c:numCache>
                <c:formatCode>0.00</c:formatCode>
                <c:ptCount val="28"/>
                <c:pt idx="0">
                  <c:v>3.6535070000000003</c:v>
                </c:pt>
                <c:pt idx="1">
                  <c:v>5.2793205331907718</c:v>
                </c:pt>
                <c:pt idx="2">
                  <c:v>6.9370039555743563</c:v>
                </c:pt>
                <c:pt idx="3">
                  <c:v>8.6183856110641077</c:v>
                </c:pt>
                <c:pt idx="4">
                  <c:v>10.318652499743079</c:v>
                </c:pt>
                <c:pt idx="5">
                  <c:v>12.03462435248151</c:v>
                </c:pt>
                <c:pt idx="6">
                  <c:v>13.764040822297424</c:v>
                </c:pt>
                <c:pt idx="7">
                  <c:v>15.505211849186932</c:v>
                </c:pt>
                <c:pt idx="8">
                  <c:v>17.256825611064109</c:v>
                </c:pt>
                <c:pt idx="9">
                  <c:v>19.017834134644531</c:v>
                </c:pt>
                <c:pt idx="10">
                  <c:v>20.787380866209226</c:v>
                </c:pt>
                <c:pt idx="11">
                  <c:v>22.564752558381322</c:v>
                </c:pt>
                <c:pt idx="12">
                  <c:v>24.349346049473265</c:v>
                </c:pt>
                <c:pt idx="13">
                  <c:v>26.140644582550021</c:v>
                </c:pt>
                <c:pt idx="14">
                  <c:v>27.938200466892273</c:v>
                </c:pt>
                <c:pt idx="15">
                  <c:v>29.741622090475133</c:v>
                </c:pt>
                <c:pt idx="16">
                  <c:v>31.550563998458468</c:v>
                </c:pt>
                <c:pt idx="17">
                  <c:v>33.364719182913909</c:v>
                </c:pt>
                <c:pt idx="18">
                  <c:v>35.183812999999994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80-4314-B77E-341BD2D2594B}"/>
            </c:ext>
          </c:extLst>
        </c:ser>
        <c:ser>
          <c:idx val="3"/>
          <c:order val="2"/>
          <c:tx>
            <c:strRef>
              <c:f>'Time Analysis'!$K$21:$K$22</c:f>
              <c:strCache>
                <c:ptCount val="2"/>
                <c:pt idx="0">
                  <c:v>f(n) Big O(nlogn)</c:v>
                </c:pt>
                <c:pt idx="1">
                  <c:v>C2=0.0000000451922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 Analysis'!$I$23:$I$50</c:f>
              <c:numCache>
                <c:formatCode>General</c:formatCode>
                <c:ptCount val="28"/>
                <c:pt idx="0">
                  <c:v>10000000</c:v>
                </c:pt>
                <c:pt idx="1">
                  <c:v>15000000</c:v>
                </c:pt>
                <c:pt idx="2">
                  <c:v>20000000</c:v>
                </c:pt>
                <c:pt idx="3">
                  <c:v>25000000</c:v>
                </c:pt>
                <c:pt idx="4">
                  <c:v>30000000</c:v>
                </c:pt>
                <c:pt idx="5">
                  <c:v>35000000</c:v>
                </c:pt>
                <c:pt idx="6">
                  <c:v>40000000</c:v>
                </c:pt>
                <c:pt idx="7">
                  <c:v>45000000</c:v>
                </c:pt>
                <c:pt idx="8">
                  <c:v>50000000</c:v>
                </c:pt>
                <c:pt idx="9">
                  <c:v>55000000</c:v>
                </c:pt>
                <c:pt idx="10">
                  <c:v>60000000</c:v>
                </c:pt>
                <c:pt idx="11">
                  <c:v>65000000</c:v>
                </c:pt>
                <c:pt idx="12">
                  <c:v>70000000</c:v>
                </c:pt>
                <c:pt idx="13">
                  <c:v>75000000</c:v>
                </c:pt>
                <c:pt idx="14">
                  <c:v>80000000</c:v>
                </c:pt>
                <c:pt idx="15">
                  <c:v>85000000</c:v>
                </c:pt>
                <c:pt idx="16">
                  <c:v>90000000</c:v>
                </c:pt>
                <c:pt idx="17">
                  <c:v>95000000</c:v>
                </c:pt>
                <c:pt idx="18">
                  <c:v>100000000</c:v>
                </c:pt>
              </c:numCache>
            </c:numRef>
          </c:xVal>
          <c:yVal>
            <c:numRef>
              <c:f>'Time Analysis'!$K$23:$K$50</c:f>
              <c:numCache>
                <c:formatCode>0.00</c:formatCode>
                <c:ptCount val="28"/>
                <c:pt idx="0">
                  <c:v>3.1634540000000002</c:v>
                </c:pt>
                <c:pt idx="1">
                  <c:v>4.8645502709624422</c:v>
                </c:pt>
                <c:pt idx="2">
                  <c:v>6.5989921554009161</c:v>
                </c:pt>
                <c:pt idx="3">
                  <c:v>8.3582296114977108</c:v>
                </c:pt>
                <c:pt idx="4">
                  <c:v>10.137226775026258</c:v>
                </c:pt>
                <c:pt idx="5">
                  <c:v>11.932656115586029</c:v>
                </c:pt>
                <c:pt idx="6">
                  <c:v>13.742152621603662</c:v>
                </c:pt>
                <c:pt idx="7">
                  <c:v>15.563947975426714</c:v>
                </c:pt>
                <c:pt idx="8">
                  <c:v>17.39666961149771</c:v>
                </c:pt>
                <c:pt idx="9">
                  <c:v>19.239221030488899</c:v>
                </c:pt>
                <c:pt idx="10">
                  <c:v>21.090706016255265</c:v>
                </c:pt>
                <c:pt idx="11">
                  <c:v>22.950378294744894</c:v>
                </c:pt>
                <c:pt idx="12">
                  <c:v>24.817606775075262</c:v>
                </c:pt>
                <c:pt idx="13">
                  <c:v>26.691850772058778</c:v>
                </c:pt>
                <c:pt idx="14">
                  <c:v>28.572641864810986</c:v>
                </c:pt>
                <c:pt idx="15">
                  <c:v>30.459570307846565</c:v>
                </c:pt>
                <c:pt idx="16">
                  <c:v>32.352274650157554</c:v>
                </c:pt>
                <c:pt idx="17">
                  <c:v>34.250433667918799</c:v>
                </c:pt>
                <c:pt idx="18">
                  <c:v>36.153760000000005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80-4314-B77E-341BD2D2594B}"/>
            </c:ext>
          </c:extLst>
        </c:ser>
        <c:ser>
          <c:idx val="2"/>
          <c:order val="3"/>
          <c:tx>
            <c:strRef>
              <c:f>'Time Analysis'!$M$22</c:f>
              <c:strCache>
                <c:ptCount val="1"/>
                <c:pt idx="0">
                  <c:v>+ Delta Above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 Analysis'!$I$30:$I$41</c:f>
              <c:numCache>
                <c:formatCode>General</c:formatCode>
                <c:ptCount val="12"/>
                <c:pt idx="0">
                  <c:v>45000000</c:v>
                </c:pt>
                <c:pt idx="1">
                  <c:v>50000000</c:v>
                </c:pt>
                <c:pt idx="2">
                  <c:v>55000000</c:v>
                </c:pt>
                <c:pt idx="3">
                  <c:v>60000000</c:v>
                </c:pt>
                <c:pt idx="4">
                  <c:v>65000000</c:v>
                </c:pt>
                <c:pt idx="5">
                  <c:v>70000000</c:v>
                </c:pt>
                <c:pt idx="6">
                  <c:v>75000000</c:v>
                </c:pt>
                <c:pt idx="7">
                  <c:v>80000000</c:v>
                </c:pt>
                <c:pt idx="8">
                  <c:v>85000000</c:v>
                </c:pt>
                <c:pt idx="9">
                  <c:v>90000000</c:v>
                </c:pt>
                <c:pt idx="10">
                  <c:v>95000000</c:v>
                </c:pt>
                <c:pt idx="11">
                  <c:v>100000000</c:v>
                </c:pt>
              </c:numCache>
            </c:numRef>
          </c:xVal>
          <c:yVal>
            <c:numRef>
              <c:f>'Time Analysis'!$M$30:$M$41</c:f>
              <c:numCache>
                <c:formatCode>0.00</c:formatCode>
                <c:ptCount val="12"/>
                <c:pt idx="0">
                  <c:v>5.8736126239782749E-2</c:v>
                </c:pt>
                <c:pt idx="1">
                  <c:v>0.13984400043360168</c:v>
                </c:pt>
                <c:pt idx="2">
                  <c:v>0.22138689584436833</c:v>
                </c:pt>
                <c:pt idx="3">
                  <c:v>0.30332515004603877</c:v>
                </c:pt>
                <c:pt idx="4">
                  <c:v>0.385625736363572</c:v>
                </c:pt>
                <c:pt idx="5">
                  <c:v>0.46826072560199705</c:v>
                </c:pt>
                <c:pt idx="6">
                  <c:v>0.55120618950875766</c:v>
                </c:pt>
                <c:pt idx="7">
                  <c:v>0.63444139791871379</c:v>
                </c:pt>
                <c:pt idx="8">
                  <c:v>0.71794821737143266</c:v>
                </c:pt>
                <c:pt idx="9">
                  <c:v>0.80171065169908573</c:v>
                </c:pt>
                <c:pt idx="10">
                  <c:v>0.8857144850048897</c:v>
                </c:pt>
                <c:pt idx="11">
                  <c:v>0.96994700000001188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80-4314-B77E-341BD2D2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1071"/>
        <c:axId val="95342511"/>
      </c:scatterChart>
      <c:valAx>
        <c:axId val="953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the array to sort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2511"/>
        <c:crosses val="autoZero"/>
        <c:crossBetween val="midCat"/>
      </c:valAx>
      <c:valAx>
        <c:axId val="953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  <a:r>
              <a:rPr lang="en-US" baseline="0"/>
              <a:t> analysis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'Operation Analysis'!$K$8</c:f>
              <c:strCache>
                <c:ptCount val="1"/>
                <c:pt idx="0">
                  <c:v>Data 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'Operation Analysis'!$I$9:$I$15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150000</c:v>
                </c:pt>
                <c:pt idx="4">
                  <c:v>200000</c:v>
                </c:pt>
                <c:pt idx="5">
                  <c:v>200000</c:v>
                </c:pt>
                <c:pt idx="6">
                  <c:v>250000</c:v>
                </c:pt>
              </c:numCache>
            </c:numRef>
          </c:xVal>
          <c:yVal>
            <c:numRef>
              <c:f>'Operation Analysis'!$K$9:$K$15</c:f>
              <c:numCache>
                <c:formatCode>General</c:formatCode>
                <c:ptCount val="7"/>
                <c:pt idx="0">
                  <c:v>9379089</c:v>
                </c:pt>
                <c:pt idx="1">
                  <c:v>19858193</c:v>
                </c:pt>
                <c:pt idx="2">
                  <c:v>30716401</c:v>
                </c:pt>
                <c:pt idx="3">
                  <c:v>30716401</c:v>
                </c:pt>
                <c:pt idx="4">
                  <c:v>41916401</c:v>
                </c:pt>
                <c:pt idx="5">
                  <c:v>41916401</c:v>
                </c:pt>
                <c:pt idx="6">
                  <c:v>53116401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85-48B9-811D-2D33665A2C41}"/>
            </c:ext>
          </c:extLst>
        </c:ser>
        <c:ser>
          <c:idx val="1"/>
          <c:order val="1"/>
          <c:tx>
            <c:strRef>
              <c:f>'Operation Analysis'!$L$28</c:f>
              <c:strCache>
                <c:ptCount val="1"/>
                <c:pt idx="0">
                  <c:v>Fit f(n)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'Operation Analysis'!$I$29:$I$49</c:f>
              <c:numCache>
                <c:formatCode>General</c:formatCode>
                <c:ptCount val="21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  <c:pt idx="16">
                  <c:v>210000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</c:numCache>
            </c:numRef>
          </c:xVal>
          <c:yVal>
            <c:numRef>
              <c:f>'Operation Analysis'!$L$29:$L$49</c:f>
              <c:numCache>
                <c:formatCode>General</c:formatCode>
                <c:ptCount val="21"/>
                <c:pt idx="0">
                  <c:v>9431874.635317849</c:v>
                </c:pt>
                <c:pt idx="1">
                  <c:v>11464699.730764376</c:v>
                </c:pt>
                <c:pt idx="2">
                  <c:v>13526096.151215849</c:v>
                </c:pt>
                <c:pt idx="3">
                  <c:v>15611951.750474326</c:v>
                </c:pt>
                <c:pt idx="4">
                  <c:v>17719191.87943738</c:v>
                </c:pt>
                <c:pt idx="5">
                  <c:v>19845430</c:v>
                </c:pt>
                <c:pt idx="6">
                  <c:v>21988759.582150895</c:v>
                </c:pt>
                <c:pt idx="7">
                  <c:v>24147622.336765911</c:v>
                </c:pt>
                <c:pt idx="8">
                  <c:v>26320720.685414672</c:v>
                </c:pt>
                <c:pt idx="9">
                  <c:v>28506957.323541723</c:v>
                </c:pt>
                <c:pt idx="10">
                  <c:v>30705392.138818033</c:v>
                </c:pt>
                <c:pt idx="11">
                  <c:v>32915210.667931538</c:v>
                </c:pt>
                <c:pt idx="12">
                  <c:v>35135700.468981944</c:v>
                </c:pt>
                <c:pt idx="13">
                  <c:v>37366233.071730502</c:v>
                </c:pt>
                <c:pt idx="14">
                  <c:v>39606249.950651944</c:v>
                </c:pt>
                <c:pt idx="15">
                  <c:v>41855251.458728604</c:v>
                </c:pt>
                <c:pt idx="16">
                  <c:v>44112787.979657829</c:v>
                </c:pt>
                <c:pt idx="17">
                  <c:v>46378452.768903255</c:v>
                </c:pt>
                <c:pt idx="18">
                  <c:v>48651876.098857448</c:v>
                </c:pt>
                <c:pt idx="19">
                  <c:v>50932720.424006149</c:v>
                </c:pt>
                <c:pt idx="20">
                  <c:v>53220676.353178486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85-48B9-811D-2D33665A2C41}"/>
            </c:ext>
          </c:extLst>
        </c:ser>
        <c:ser>
          <c:idx val="2"/>
          <c:order val="2"/>
          <c:tx>
            <c:strRef>
              <c:f>'Operation Analysis'!$K$27</c:f>
              <c:strCache>
                <c:ptCount val="1"/>
                <c:pt idx="0">
                  <c:v>f(n) Big O(nlogn)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'Operation Analysis'!$I$29:$I$49</c:f>
              <c:numCache>
                <c:formatCode>General</c:formatCode>
                <c:ptCount val="21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  <c:pt idx="16">
                  <c:v>210000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</c:numCache>
            </c:numRef>
          </c:xVal>
          <c:yVal>
            <c:numRef>
              <c:f>'Operation Analysis'!$K$29:$K$49</c:f>
              <c:numCache>
                <c:formatCode>0.00</c:formatCode>
                <c:ptCount val="21"/>
                <c:pt idx="0">
                  <c:v>9280465.7585636359</c:v>
                </c:pt>
                <c:pt idx="1">
                  <c:v>11324218.463409236</c:v>
                </c:pt>
                <c:pt idx="2">
                  <c:v>13396696.08063942</c:v>
                </c:pt>
                <c:pt idx="3">
                  <c:v>15493764.358894542</c:v>
                </c:pt>
                <c:pt idx="4">
                  <c:v>17612332.121056799</c:v>
                </c:pt>
                <c:pt idx="5">
                  <c:v>19750000</c:v>
                </c:pt>
                <c:pt idx="6">
                  <c:v>21904851.217012491</c:v>
                </c:pt>
                <c:pt idx="7">
                  <c:v>24075319.106265742</c:v>
                </c:pt>
                <c:pt idx="8">
                  <c:v>26260099.114095606</c:v>
                </c:pt>
                <c:pt idx="9">
                  <c:v>28458088.037300657</c:v>
                </c:pt>
                <c:pt idx="10">
                  <c:v>30668340.709904913</c:v>
                </c:pt>
                <c:pt idx="11">
                  <c:v>32890038.290385444</c:v>
                </c:pt>
                <c:pt idx="12">
                  <c:v>35122464.507055111</c:v>
                </c:pt>
                <c:pt idx="13">
                  <c:v>37364987.511284508</c:v>
                </c:pt>
                <c:pt idx="14">
                  <c:v>39617045.775150977</c:v>
                </c:pt>
                <c:pt idx="15">
                  <c:v>41878136.965745449</c:v>
                </c:pt>
                <c:pt idx="16">
                  <c:v>44147809.049817868</c:v>
                </c:pt>
                <c:pt idx="17">
                  <c:v>46425653.09634497</c:v>
                </c:pt>
                <c:pt idx="18">
                  <c:v>48711297.39021983</c:v>
                </c:pt>
                <c:pt idx="19">
                  <c:v>51004402.571426027</c:v>
                </c:pt>
                <c:pt idx="20">
                  <c:v>53304657.58563637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85-48B9-811D-2D33665A2C41}"/>
            </c:ext>
          </c:extLst>
        </c:ser>
        <c:ser>
          <c:idx val="3"/>
          <c:order val="3"/>
          <c:tx>
            <c:strRef>
              <c:f>'Operation Analysis'!$M$28</c:f>
              <c:strCache>
                <c:ptCount val="1"/>
                <c:pt idx="0">
                  <c:v>+ 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'Operation Analysis'!$I$43:$I$49</c:f>
              <c:numCache>
                <c:formatCode>General</c:formatCode>
                <c:ptCount val="7"/>
                <c:pt idx="0">
                  <c:v>190000</c:v>
                </c:pt>
                <c:pt idx="1">
                  <c:v>200000</c:v>
                </c:pt>
                <c:pt idx="2">
                  <c:v>210000</c:v>
                </c:pt>
                <c:pt idx="3">
                  <c:v>220000</c:v>
                </c:pt>
                <c:pt idx="4">
                  <c:v>230000</c:v>
                </c:pt>
                <c:pt idx="5">
                  <c:v>240000</c:v>
                </c:pt>
                <c:pt idx="6">
                  <c:v>250000</c:v>
                </c:pt>
              </c:numCache>
            </c:numRef>
          </c:xVal>
          <c:yVal>
            <c:numRef>
              <c:f>'Operation Analysis'!$M$43:$M$49</c:f>
              <c:numCache>
                <c:formatCode>0.00</c:formatCode>
                <c:ptCount val="7"/>
                <c:pt idx="0">
                  <c:v>10795.824499033391</c:v>
                </c:pt>
                <c:pt idx="1">
                  <c:v>22885.507016845047</c:v>
                </c:pt>
                <c:pt idx="2">
                  <c:v>35021.070160038769</c:v>
                </c:pt>
                <c:pt idx="3">
                  <c:v>47200.327441714704</c:v>
                </c:pt>
                <c:pt idx="4">
                  <c:v>59421.291362382472</c:v>
                </c:pt>
                <c:pt idx="5">
                  <c:v>71682.14741987735</c:v>
                </c:pt>
                <c:pt idx="6">
                  <c:v>83981.232457883656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85-48B9-811D-2D33665A2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54080"/>
        <c:axId val="1078653120"/>
      </c:scatterChart>
      <c:valAx>
        <c:axId val="10786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the</a:t>
                </a:r>
                <a:r>
                  <a:rPr lang="en-US" baseline="0"/>
                  <a:t>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3120"/>
        <c:crosses val="autoZero"/>
        <c:crossBetween val="midCat"/>
      </c:valAx>
      <c:valAx>
        <c:axId val="10786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13</xdr:row>
      <xdr:rowOff>3810</xdr:rowOff>
    </xdr:from>
    <xdr:to>
      <xdr:col>23</xdr:col>
      <xdr:colOff>213360</xdr:colOff>
      <xdr:row>28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C251F-93D9-D670-44A7-E074CBD13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10</xdr:row>
      <xdr:rowOff>68580</xdr:rowOff>
    </xdr:from>
    <xdr:to>
      <xdr:col>23</xdr:col>
      <xdr:colOff>30480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E3D9AD-F862-6155-D34E-63E46C841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2DCC-BBAF-4BBE-B45B-199C8DA6EF0F}">
  <dimension ref="G2:M50"/>
  <sheetViews>
    <sheetView topLeftCell="F3" workbookViewId="0">
      <selection activeCell="Q6" sqref="Q6"/>
    </sheetView>
  </sheetViews>
  <sheetFormatPr defaultRowHeight="14.4" x14ac:dyDescent="0.3"/>
  <cols>
    <col min="9" max="10" width="10" bestFit="1" customWidth="1"/>
    <col min="11" max="11" width="11.33203125" bestFit="1" customWidth="1"/>
  </cols>
  <sheetData>
    <row r="2" spans="7:12" x14ac:dyDescent="0.3">
      <c r="H2" t="s">
        <v>0</v>
      </c>
      <c r="I2" t="s">
        <v>0</v>
      </c>
      <c r="J2" t="s">
        <v>0</v>
      </c>
    </row>
    <row r="3" spans="7:12" x14ac:dyDescent="0.3">
      <c r="G3" t="s">
        <v>1</v>
      </c>
      <c r="H3" t="s">
        <v>2</v>
      </c>
      <c r="I3" t="s">
        <v>3</v>
      </c>
      <c r="J3" t="s">
        <v>13</v>
      </c>
      <c r="K3" t="s">
        <v>4</v>
      </c>
      <c r="L3" t="s">
        <v>5</v>
      </c>
    </row>
    <row r="4" spans="7:12" x14ac:dyDescent="0.3">
      <c r="G4">
        <v>1</v>
      </c>
      <c r="H4">
        <v>1</v>
      </c>
      <c r="I4">
        <v>10000000</v>
      </c>
      <c r="J4">
        <f>I4*LOG(I4)</f>
        <v>70000000</v>
      </c>
      <c r="K4">
        <v>3</v>
      </c>
      <c r="L4" s="5">
        <f>$J$15+J4*$J$16</f>
        <v>3.6535070000000003</v>
      </c>
    </row>
    <row r="5" spans="7:12" x14ac:dyDescent="0.3">
      <c r="G5">
        <v>2</v>
      </c>
      <c r="H5">
        <v>1</v>
      </c>
      <c r="I5">
        <v>20000000</v>
      </c>
      <c r="J5">
        <f t="shared" ref="J5:J11" si="0">I5*LOG(I5)</f>
        <v>146020599.91327962</v>
      </c>
      <c r="K5">
        <v>7</v>
      </c>
      <c r="L5" s="5">
        <f t="shared" ref="L5:L11" si="1">$J$15+J5*$J$16</f>
        <v>6.9370039555743563</v>
      </c>
    </row>
    <row r="6" spans="7:12" x14ac:dyDescent="0.3">
      <c r="G6">
        <v>3</v>
      </c>
      <c r="H6">
        <v>1</v>
      </c>
      <c r="I6">
        <v>40000000</v>
      </c>
      <c r="J6">
        <f t="shared" si="0"/>
        <v>304082399.65311849</v>
      </c>
      <c r="K6">
        <v>14</v>
      </c>
      <c r="L6" s="5">
        <f t="shared" si="1"/>
        <v>13.764040822297424</v>
      </c>
    </row>
    <row r="7" spans="7:12" x14ac:dyDescent="0.3">
      <c r="G7">
        <v>4</v>
      </c>
      <c r="H7">
        <v>1</v>
      </c>
      <c r="I7">
        <v>40000000</v>
      </c>
      <c r="J7">
        <f t="shared" si="0"/>
        <v>304082399.65311849</v>
      </c>
      <c r="K7">
        <v>14</v>
      </c>
      <c r="L7" s="5">
        <f t="shared" si="1"/>
        <v>13.764040822297424</v>
      </c>
    </row>
    <row r="8" spans="7:12" x14ac:dyDescent="0.3">
      <c r="G8">
        <v>5</v>
      </c>
      <c r="H8">
        <v>1</v>
      </c>
      <c r="I8">
        <v>50000000</v>
      </c>
      <c r="J8">
        <f t="shared" si="0"/>
        <v>384948500.21680093</v>
      </c>
      <c r="K8">
        <v>17</v>
      </c>
      <c r="L8" s="5">
        <f t="shared" si="1"/>
        <v>17.256825611064109</v>
      </c>
    </row>
    <row r="9" spans="7:12" x14ac:dyDescent="0.3">
      <c r="G9">
        <v>6</v>
      </c>
      <c r="H9">
        <v>1</v>
      </c>
      <c r="I9">
        <v>50000000</v>
      </c>
      <c r="J9">
        <f t="shared" si="0"/>
        <v>384948500.21680093</v>
      </c>
      <c r="K9">
        <v>18</v>
      </c>
      <c r="L9" s="5">
        <f t="shared" si="1"/>
        <v>17.256825611064109</v>
      </c>
    </row>
    <row r="10" spans="7:12" x14ac:dyDescent="0.3">
      <c r="G10">
        <v>7</v>
      </c>
      <c r="H10">
        <v>1</v>
      </c>
      <c r="I10">
        <v>100000000</v>
      </c>
      <c r="J10">
        <f t="shared" si="0"/>
        <v>800000000</v>
      </c>
      <c r="K10">
        <v>35</v>
      </c>
      <c r="L10" s="5">
        <f t="shared" si="1"/>
        <v>35.183812999999994</v>
      </c>
    </row>
    <row r="11" spans="7:12" x14ac:dyDescent="0.3">
      <c r="G11">
        <v>8</v>
      </c>
      <c r="H11">
        <v>1</v>
      </c>
      <c r="I11">
        <v>100000000</v>
      </c>
      <c r="J11">
        <f t="shared" si="0"/>
        <v>800000000</v>
      </c>
      <c r="K11">
        <v>35</v>
      </c>
      <c r="L11" s="5">
        <f t="shared" si="1"/>
        <v>35.183812999999994</v>
      </c>
    </row>
    <row r="13" spans="7:12" x14ac:dyDescent="0.3">
      <c r="I13" s="2" t="s">
        <v>6</v>
      </c>
      <c r="J13" t="s">
        <v>14</v>
      </c>
    </row>
    <row r="15" spans="7:12" x14ac:dyDescent="0.3">
      <c r="I15" s="2" t="s">
        <v>7</v>
      </c>
      <c r="J15">
        <v>0.63005299999999997</v>
      </c>
    </row>
    <row r="16" spans="7:12" x14ac:dyDescent="0.3">
      <c r="I16" s="2" t="s">
        <v>8</v>
      </c>
      <c r="J16" s="1">
        <v>4.3192199999999998E-8</v>
      </c>
    </row>
    <row r="17" spans="8:13" x14ac:dyDescent="0.3">
      <c r="I17" s="2"/>
      <c r="J17" s="1"/>
    </row>
    <row r="19" spans="8:13" x14ac:dyDescent="0.3">
      <c r="K19" t="s">
        <v>9</v>
      </c>
      <c r="L19" s="1">
        <v>4.5192200000000003E-8</v>
      </c>
      <c r="M19" t="s">
        <v>17</v>
      </c>
    </row>
    <row r="20" spans="8:13" x14ac:dyDescent="0.3">
      <c r="I20" t="s">
        <v>10</v>
      </c>
    </row>
    <row r="21" spans="8:13" x14ac:dyDescent="0.3">
      <c r="I21" t="s">
        <v>0</v>
      </c>
      <c r="J21" t="s">
        <v>0</v>
      </c>
      <c r="K21" t="s">
        <v>16</v>
      </c>
    </row>
    <row r="22" spans="8:13" x14ac:dyDescent="0.3">
      <c r="H22" t="s">
        <v>2</v>
      </c>
      <c r="I22" t="s">
        <v>3</v>
      </c>
      <c r="J22" t="s">
        <v>15</v>
      </c>
      <c r="K22" t="s">
        <v>18</v>
      </c>
      <c r="L22" t="s">
        <v>11</v>
      </c>
      <c r="M22" s="3" t="s">
        <v>12</v>
      </c>
    </row>
    <row r="23" spans="8:13" x14ac:dyDescent="0.3">
      <c r="H23">
        <v>1</v>
      </c>
      <c r="I23">
        <v>10000000</v>
      </c>
      <c r="J23">
        <f>I23*LOG(I23)</f>
        <v>70000000</v>
      </c>
      <c r="K23" s="4">
        <f>$L$19*J23</f>
        <v>3.1634540000000002</v>
      </c>
      <c r="L23" s="4">
        <f>$J$15+$J$16*J23</f>
        <v>3.6535070000000003</v>
      </c>
      <c r="M23" s="4">
        <f>K23-L23</f>
        <v>-0.49005300000000007</v>
      </c>
    </row>
    <row r="24" spans="8:13" x14ac:dyDescent="0.3">
      <c r="H24">
        <v>1</v>
      </c>
      <c r="I24">
        <f>I23+5000000</f>
        <v>15000000</v>
      </c>
      <c r="J24">
        <f t="shared" ref="J24:J41" si="2">I24*LOG(I24)</f>
        <v>107641368.88583522</v>
      </c>
      <c r="K24" s="4">
        <f t="shared" ref="K24:K41" si="3">$L$19*J24</f>
        <v>4.8645502709624422</v>
      </c>
      <c r="L24" s="4">
        <f t="shared" ref="L24:L41" si="4">$J$15+$J$16*J24</f>
        <v>5.2793205331907718</v>
      </c>
      <c r="M24" s="4">
        <f t="shared" ref="M24:M41" si="5">K24-L24</f>
        <v>-0.41477026222832958</v>
      </c>
    </row>
    <row r="25" spans="8:13" x14ac:dyDescent="0.3">
      <c r="H25">
        <v>1</v>
      </c>
      <c r="I25">
        <f t="shared" ref="I25:I39" si="6">I24+5000000</f>
        <v>20000000</v>
      </c>
      <c r="J25">
        <f t="shared" si="2"/>
        <v>146020599.91327962</v>
      </c>
      <c r="K25" s="4">
        <f t="shared" si="3"/>
        <v>6.5989921554009161</v>
      </c>
      <c r="L25" s="4">
        <f t="shared" si="4"/>
        <v>6.9370039555743563</v>
      </c>
      <c r="M25" s="4">
        <f t="shared" si="5"/>
        <v>-0.33801180017344024</v>
      </c>
    </row>
    <row r="26" spans="8:13" x14ac:dyDescent="0.3">
      <c r="H26">
        <v>1</v>
      </c>
      <c r="I26">
        <f t="shared" si="6"/>
        <v>25000000</v>
      </c>
      <c r="J26">
        <f t="shared" si="2"/>
        <v>184948500.21680093</v>
      </c>
      <c r="K26" s="4">
        <f t="shared" si="3"/>
        <v>8.3582296114977108</v>
      </c>
      <c r="L26" s="4">
        <f t="shared" si="4"/>
        <v>8.6183856110641077</v>
      </c>
      <c r="M26" s="4">
        <f t="shared" si="5"/>
        <v>-0.2601559995663969</v>
      </c>
    </row>
    <row r="27" spans="8:13" x14ac:dyDescent="0.3">
      <c r="H27">
        <v>1</v>
      </c>
      <c r="I27">
        <f t="shared" si="6"/>
        <v>30000000</v>
      </c>
      <c r="J27">
        <f t="shared" si="2"/>
        <v>224313637.64158988</v>
      </c>
      <c r="K27" s="4">
        <f t="shared" si="3"/>
        <v>10.137226775026258</v>
      </c>
      <c r="L27" s="4">
        <f t="shared" si="4"/>
        <v>10.318652499743079</v>
      </c>
      <c r="M27" s="4">
        <f t="shared" si="5"/>
        <v>-0.18142572471682072</v>
      </c>
    </row>
    <row r="28" spans="8:13" x14ac:dyDescent="0.3">
      <c r="H28">
        <v>1</v>
      </c>
      <c r="I28">
        <f t="shared" si="6"/>
        <v>35000000</v>
      </c>
      <c r="J28">
        <f t="shared" si="2"/>
        <v>264042381.55225965</v>
      </c>
      <c r="K28" s="4">
        <f t="shared" si="3"/>
        <v>11.932656115586029</v>
      </c>
      <c r="L28" s="4">
        <f t="shared" si="4"/>
        <v>12.03462435248151</v>
      </c>
      <c r="M28" s="4">
        <f t="shared" si="5"/>
        <v>-0.1019682368954804</v>
      </c>
    </row>
    <row r="29" spans="8:13" x14ac:dyDescent="0.3">
      <c r="H29">
        <v>1</v>
      </c>
      <c r="I29">
        <f t="shared" si="6"/>
        <v>40000000</v>
      </c>
      <c r="J29">
        <f t="shared" si="2"/>
        <v>304082399.65311849</v>
      </c>
      <c r="K29" s="4">
        <f t="shared" si="3"/>
        <v>13.742152621603662</v>
      </c>
      <c r="L29" s="4">
        <f t="shared" si="4"/>
        <v>13.764040822297424</v>
      </c>
      <c r="M29" s="4">
        <f t="shared" si="5"/>
        <v>-2.1888200693762627E-2</v>
      </c>
    </row>
    <row r="30" spans="8:13" x14ac:dyDescent="0.3">
      <c r="H30">
        <v>1</v>
      </c>
      <c r="I30">
        <f t="shared" si="6"/>
        <v>45000000</v>
      </c>
      <c r="J30">
        <f t="shared" si="2"/>
        <v>344394563.11989045</v>
      </c>
      <c r="K30" s="4">
        <f t="shared" si="3"/>
        <v>15.563947975426714</v>
      </c>
      <c r="L30" s="4">
        <f t="shared" si="4"/>
        <v>15.505211849186932</v>
      </c>
      <c r="M30" s="4">
        <f t="shared" si="5"/>
        <v>5.8736126239782749E-2</v>
      </c>
    </row>
    <row r="31" spans="8:13" x14ac:dyDescent="0.3">
      <c r="H31">
        <v>1</v>
      </c>
      <c r="I31">
        <f t="shared" si="6"/>
        <v>50000000</v>
      </c>
      <c r="J31">
        <f t="shared" si="2"/>
        <v>384948500.21680093</v>
      </c>
      <c r="K31" s="4">
        <f t="shared" si="3"/>
        <v>17.39666961149771</v>
      </c>
      <c r="L31" s="4">
        <f t="shared" si="4"/>
        <v>17.256825611064109</v>
      </c>
      <c r="M31" s="4">
        <f t="shared" si="5"/>
        <v>0.13984400043360168</v>
      </c>
    </row>
    <row r="32" spans="8:13" x14ac:dyDescent="0.3">
      <c r="H32">
        <v>1</v>
      </c>
      <c r="I32">
        <f>I31+5000000</f>
        <v>55000000</v>
      </c>
      <c r="J32">
        <f t="shared" si="2"/>
        <v>425719947.92218345</v>
      </c>
      <c r="K32" s="4">
        <f t="shared" si="3"/>
        <v>19.239221030488899</v>
      </c>
      <c r="L32" s="4">
        <f t="shared" si="4"/>
        <v>19.017834134644531</v>
      </c>
      <c r="M32" s="4">
        <f t="shared" si="5"/>
        <v>0.22138689584436833</v>
      </c>
    </row>
    <row r="33" spans="8:13" x14ac:dyDescent="0.3">
      <c r="H33">
        <v>1</v>
      </c>
      <c r="I33">
        <f t="shared" si="6"/>
        <v>60000000</v>
      </c>
      <c r="J33">
        <f t="shared" si="2"/>
        <v>466689075.02301866</v>
      </c>
      <c r="K33" s="4">
        <f t="shared" si="3"/>
        <v>21.090706016255265</v>
      </c>
      <c r="L33" s="4">
        <f t="shared" si="4"/>
        <v>20.787380866209226</v>
      </c>
      <c r="M33" s="4">
        <f t="shared" si="5"/>
        <v>0.30332515004603877</v>
      </c>
    </row>
    <row r="34" spans="8:13" x14ac:dyDescent="0.3">
      <c r="H34">
        <v>1</v>
      </c>
      <c r="I34">
        <f t="shared" si="6"/>
        <v>65000000</v>
      </c>
      <c r="J34">
        <f t="shared" si="2"/>
        <v>507839368.18178564</v>
      </c>
      <c r="K34" s="4">
        <f t="shared" si="3"/>
        <v>22.950378294744894</v>
      </c>
      <c r="L34" s="4">
        <f t="shared" si="4"/>
        <v>22.564752558381322</v>
      </c>
      <c r="M34" s="4">
        <f t="shared" si="5"/>
        <v>0.385625736363572</v>
      </c>
    </row>
    <row r="35" spans="8:13" x14ac:dyDescent="0.3">
      <c r="H35">
        <v>1</v>
      </c>
      <c r="I35">
        <f t="shared" si="6"/>
        <v>70000000</v>
      </c>
      <c r="J35">
        <f t="shared" si="2"/>
        <v>549156862.80099797</v>
      </c>
      <c r="K35" s="4">
        <f t="shared" si="3"/>
        <v>24.817606775075262</v>
      </c>
      <c r="L35" s="4">
        <f t="shared" si="4"/>
        <v>24.349346049473265</v>
      </c>
      <c r="M35" s="4">
        <f t="shared" si="5"/>
        <v>0.46826072560199705</v>
      </c>
    </row>
    <row r="36" spans="8:13" x14ac:dyDescent="0.3">
      <c r="H36">
        <v>1</v>
      </c>
      <c r="I36">
        <f>I35+5000000</f>
        <v>75000000</v>
      </c>
      <c r="J36">
        <f t="shared" si="2"/>
        <v>590629594.75437748</v>
      </c>
      <c r="K36" s="4">
        <f t="shared" si="3"/>
        <v>26.691850772058778</v>
      </c>
      <c r="L36" s="4">
        <f t="shared" si="4"/>
        <v>26.140644582550021</v>
      </c>
      <c r="M36" s="4">
        <f t="shared" si="5"/>
        <v>0.55120618950875766</v>
      </c>
    </row>
    <row r="37" spans="8:13" x14ac:dyDescent="0.3">
      <c r="H37">
        <v>1</v>
      </c>
      <c r="I37">
        <f t="shared" si="6"/>
        <v>80000000</v>
      </c>
      <c r="J37">
        <f t="shared" si="2"/>
        <v>632247198.95935547</v>
      </c>
      <c r="K37" s="4">
        <f t="shared" si="3"/>
        <v>28.572641864810986</v>
      </c>
      <c r="L37" s="4">
        <f t="shared" si="4"/>
        <v>27.938200466892273</v>
      </c>
      <c r="M37" s="4">
        <f t="shared" si="5"/>
        <v>0.63444139791871379</v>
      </c>
    </row>
    <row r="38" spans="8:13" x14ac:dyDescent="0.3">
      <c r="H38">
        <v>1</v>
      </c>
      <c r="I38">
        <f t="shared" si="6"/>
        <v>85000000</v>
      </c>
      <c r="J38">
        <f t="shared" si="2"/>
        <v>674000608.68571484</v>
      </c>
      <c r="K38" s="4">
        <f t="shared" si="3"/>
        <v>30.459570307846565</v>
      </c>
      <c r="L38" s="4">
        <f t="shared" si="4"/>
        <v>29.741622090475133</v>
      </c>
      <c r="M38" s="4">
        <f t="shared" si="5"/>
        <v>0.71794821737143266</v>
      </c>
    </row>
    <row r="39" spans="8:13" x14ac:dyDescent="0.3">
      <c r="H39">
        <v>1</v>
      </c>
      <c r="I39">
        <f t="shared" si="6"/>
        <v>90000000</v>
      </c>
      <c r="J39">
        <f t="shared" si="2"/>
        <v>715881825.84953928</v>
      </c>
      <c r="K39" s="4">
        <f t="shared" si="3"/>
        <v>32.352274650157554</v>
      </c>
      <c r="L39" s="4">
        <f t="shared" si="4"/>
        <v>31.550563998458468</v>
      </c>
      <c r="M39" s="4">
        <f t="shared" si="5"/>
        <v>0.80171065169908573</v>
      </c>
    </row>
    <row r="40" spans="8:13" x14ac:dyDescent="0.3">
      <c r="H40">
        <v>1</v>
      </c>
      <c r="I40">
        <f>I39+5000000</f>
        <v>95000000</v>
      </c>
      <c r="J40">
        <f t="shared" si="2"/>
        <v>757883742.50244057</v>
      </c>
      <c r="K40" s="4">
        <f t="shared" si="3"/>
        <v>34.250433667918799</v>
      </c>
      <c r="L40" s="4">
        <f t="shared" si="4"/>
        <v>33.364719182913909</v>
      </c>
      <c r="M40" s="4">
        <f t="shared" si="5"/>
        <v>0.8857144850048897</v>
      </c>
    </row>
    <row r="41" spans="8:13" x14ac:dyDescent="0.3">
      <c r="H41">
        <v>1</v>
      </c>
      <c r="I41">
        <f>I40+5000000</f>
        <v>100000000</v>
      </c>
      <c r="J41">
        <f t="shared" si="2"/>
        <v>800000000</v>
      </c>
      <c r="K41" s="4">
        <f t="shared" si="3"/>
        <v>36.153760000000005</v>
      </c>
      <c r="L41" s="4">
        <f t="shared" si="4"/>
        <v>35.183812999999994</v>
      </c>
      <c r="M41" s="4">
        <f t="shared" si="5"/>
        <v>0.96994700000001188</v>
      </c>
    </row>
    <row r="42" spans="8:13" x14ac:dyDescent="0.3">
      <c r="K42" s="4"/>
      <c r="L42" s="4"/>
      <c r="M42" s="4"/>
    </row>
    <row r="43" spans="8:13" x14ac:dyDescent="0.3">
      <c r="K43" s="4"/>
      <c r="L43" s="4"/>
      <c r="M43" s="4"/>
    </row>
    <row r="44" spans="8:13" x14ac:dyDescent="0.3">
      <c r="K44" s="4"/>
      <c r="L44" s="4"/>
      <c r="M44" s="4"/>
    </row>
    <row r="45" spans="8:13" x14ac:dyDescent="0.3">
      <c r="K45" s="4"/>
      <c r="L45" s="4"/>
      <c r="M45" s="4"/>
    </row>
    <row r="46" spans="8:13" x14ac:dyDescent="0.3">
      <c r="K46" s="4"/>
      <c r="L46" s="4"/>
      <c r="M46" s="4"/>
    </row>
    <row r="47" spans="8:13" x14ac:dyDescent="0.3">
      <c r="K47" s="4"/>
      <c r="L47" s="4"/>
      <c r="M47" s="4"/>
    </row>
    <row r="48" spans="8:13" x14ac:dyDescent="0.3">
      <c r="K48" s="4"/>
      <c r="L48" s="4"/>
      <c r="M48" s="4"/>
    </row>
    <row r="49" spans="11:13" x14ac:dyDescent="0.3">
      <c r="K49" s="4"/>
      <c r="L49" s="4"/>
      <c r="M49" s="4"/>
    </row>
    <row r="50" spans="11:13" x14ac:dyDescent="0.3">
      <c r="K50" s="4"/>
      <c r="L50" s="4"/>
      <c r="M5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A760-4132-4D92-A28F-D300A6E00984}">
  <dimension ref="G7:M49"/>
  <sheetViews>
    <sheetView tabSelected="1" topLeftCell="J5" workbookViewId="0">
      <selection activeCell="V7" sqref="V7"/>
    </sheetView>
  </sheetViews>
  <sheetFormatPr defaultRowHeight="14.4" x14ac:dyDescent="0.3"/>
  <cols>
    <col min="10" max="10" width="17.6640625" customWidth="1"/>
    <col min="11" max="11" width="18.88671875" bestFit="1" customWidth="1"/>
    <col min="12" max="12" width="17.77734375" bestFit="1" customWidth="1"/>
    <col min="13" max="13" width="12.33203125" bestFit="1" customWidth="1"/>
  </cols>
  <sheetData>
    <row r="7" spans="7:12" x14ac:dyDescent="0.3">
      <c r="H7" t="s">
        <v>0</v>
      </c>
      <c r="I7" t="s">
        <v>0</v>
      </c>
      <c r="J7" t="s">
        <v>0</v>
      </c>
    </row>
    <row r="8" spans="7:12" x14ac:dyDescent="0.3">
      <c r="G8" t="s">
        <v>1</v>
      </c>
      <c r="H8" t="s">
        <v>2</v>
      </c>
      <c r="I8" t="s">
        <v>3</v>
      </c>
      <c r="J8" t="s">
        <v>15</v>
      </c>
      <c r="K8" t="s">
        <v>4</v>
      </c>
      <c r="L8" t="s">
        <v>5</v>
      </c>
    </row>
    <row r="9" spans="7:12" x14ac:dyDescent="0.3">
      <c r="G9">
        <v>1</v>
      </c>
      <c r="H9">
        <v>1</v>
      </c>
      <c r="I9">
        <v>50000</v>
      </c>
      <c r="J9">
        <f>I9*LOG(I9)</f>
        <v>234948.50021680092</v>
      </c>
      <c r="K9">
        <v>9379089</v>
      </c>
      <c r="L9" s="4">
        <f>$J$20+J9*$J$21</f>
        <v>9431874.635317849</v>
      </c>
    </row>
    <row r="10" spans="7:12" x14ac:dyDescent="0.3">
      <c r="G10">
        <v>2</v>
      </c>
      <c r="H10">
        <v>1</v>
      </c>
      <c r="I10">
        <v>100000</v>
      </c>
      <c r="J10">
        <f t="shared" ref="J10:J15" si="0">I10*LOG(I10)</f>
        <v>500000</v>
      </c>
      <c r="K10">
        <v>19858193</v>
      </c>
      <c r="L10" s="4">
        <f t="shared" ref="L10:L15" si="1">$J$20+J10*$J$21</f>
        <v>19845430</v>
      </c>
    </row>
    <row r="11" spans="7:12" x14ac:dyDescent="0.3">
      <c r="G11">
        <v>3</v>
      </c>
      <c r="H11">
        <v>1</v>
      </c>
      <c r="I11">
        <v>150000</v>
      </c>
      <c r="J11">
        <f t="shared" si="0"/>
        <v>776413.68885835225</v>
      </c>
      <c r="K11">
        <v>30716401</v>
      </c>
      <c r="L11" s="4">
        <f t="shared" si="1"/>
        <v>30705392.138818033</v>
      </c>
    </row>
    <row r="12" spans="7:12" x14ac:dyDescent="0.3">
      <c r="G12">
        <v>4</v>
      </c>
      <c r="H12">
        <v>1</v>
      </c>
      <c r="I12">
        <v>150000</v>
      </c>
      <c r="J12">
        <f t="shared" si="0"/>
        <v>776413.68885835225</v>
      </c>
      <c r="K12">
        <v>30716401</v>
      </c>
      <c r="L12" s="4">
        <f t="shared" si="1"/>
        <v>30705392.138818033</v>
      </c>
    </row>
    <row r="13" spans="7:12" x14ac:dyDescent="0.3">
      <c r="G13">
        <v>5</v>
      </c>
      <c r="H13">
        <v>1</v>
      </c>
      <c r="I13">
        <v>200000</v>
      </c>
      <c r="J13">
        <f t="shared" si="0"/>
        <v>1060205.9991327962</v>
      </c>
      <c r="K13">
        <v>41916401</v>
      </c>
      <c r="L13" s="4">
        <f t="shared" si="1"/>
        <v>41855251.458728604</v>
      </c>
    </row>
    <row r="14" spans="7:12" x14ac:dyDescent="0.3">
      <c r="G14">
        <v>6</v>
      </c>
      <c r="H14">
        <v>1</v>
      </c>
      <c r="I14">
        <v>200000</v>
      </c>
      <c r="J14">
        <f t="shared" si="0"/>
        <v>1060205.9991327962</v>
      </c>
      <c r="K14">
        <v>41916401</v>
      </c>
      <c r="L14" s="4">
        <f t="shared" si="1"/>
        <v>41855251.458728604</v>
      </c>
    </row>
    <row r="15" spans="7:12" x14ac:dyDescent="0.3">
      <c r="G15">
        <v>7</v>
      </c>
      <c r="H15">
        <v>1</v>
      </c>
      <c r="I15">
        <v>250000</v>
      </c>
      <c r="J15">
        <f t="shared" si="0"/>
        <v>1349485.0021680093</v>
      </c>
      <c r="K15">
        <v>53116401</v>
      </c>
      <c r="L15" s="4">
        <f t="shared" si="1"/>
        <v>53220676.353178486</v>
      </c>
    </row>
    <row r="18" spans="8:13" x14ac:dyDescent="0.3">
      <c r="I18" s="2" t="s">
        <v>6</v>
      </c>
      <c r="J18" t="s">
        <v>14</v>
      </c>
    </row>
    <row r="20" spans="8:13" x14ac:dyDescent="0.3">
      <c r="I20" s="2" t="s">
        <v>7</v>
      </c>
      <c r="J20">
        <v>201030</v>
      </c>
    </row>
    <row r="21" spans="8:13" x14ac:dyDescent="0.3">
      <c r="I21" s="2" t="s">
        <v>8</v>
      </c>
      <c r="J21" s="6">
        <v>39.288800000000002</v>
      </c>
    </row>
    <row r="25" spans="8:13" x14ac:dyDescent="0.3">
      <c r="K25" t="s">
        <v>9</v>
      </c>
      <c r="L25" s="1">
        <v>39.5</v>
      </c>
      <c r="M25" t="s">
        <v>17</v>
      </c>
    </row>
    <row r="26" spans="8:13" x14ac:dyDescent="0.3">
      <c r="I26" t="s">
        <v>10</v>
      </c>
    </row>
    <row r="27" spans="8:13" x14ac:dyDescent="0.3">
      <c r="I27" t="s">
        <v>0</v>
      </c>
      <c r="J27" t="s">
        <v>0</v>
      </c>
      <c r="K27" t="s">
        <v>16</v>
      </c>
    </row>
    <row r="28" spans="8:13" x14ac:dyDescent="0.3">
      <c r="H28" t="s">
        <v>2</v>
      </c>
      <c r="I28" t="s">
        <v>3</v>
      </c>
      <c r="J28" t="s">
        <v>15</v>
      </c>
      <c r="K28" t="s">
        <v>19</v>
      </c>
      <c r="L28" t="s">
        <v>11</v>
      </c>
      <c r="M28" s="3" t="s">
        <v>12</v>
      </c>
    </row>
    <row r="29" spans="8:13" x14ac:dyDescent="0.3">
      <c r="H29">
        <v>1</v>
      </c>
      <c r="I29">
        <v>50000</v>
      </c>
      <c r="J29">
        <f>I29*LOG(I29)</f>
        <v>234948.50021680092</v>
      </c>
      <c r="K29" s="4">
        <f>$L$25*J29</f>
        <v>9280465.7585636359</v>
      </c>
      <c r="L29">
        <f>$J$20+J29*$J$21</f>
        <v>9431874.635317849</v>
      </c>
      <c r="M29" s="4">
        <f>K29-L29</f>
        <v>-151408.87675421312</v>
      </c>
    </row>
    <row r="30" spans="8:13" x14ac:dyDescent="0.3">
      <c r="I30">
        <f>I29+10000</f>
        <v>60000</v>
      </c>
      <c r="J30">
        <f t="shared" ref="J30:J49" si="2">I30*LOG(I30)</f>
        <v>286689.07502301864</v>
      </c>
      <c r="K30" s="4">
        <f t="shared" ref="K30:K49" si="3">$L$25*J30</f>
        <v>11324218.463409236</v>
      </c>
      <c r="L30">
        <f t="shared" ref="L30:L49" si="4">$J$20+J30*$J$21</f>
        <v>11464699.730764376</v>
      </c>
      <c r="M30" s="4">
        <f t="shared" ref="M30:M49" si="5">K30-L30</f>
        <v>-140481.2673551403</v>
      </c>
    </row>
    <row r="31" spans="8:13" x14ac:dyDescent="0.3">
      <c r="I31">
        <f t="shared" ref="I31:I49" si="6">I30+10000</f>
        <v>70000</v>
      </c>
      <c r="J31">
        <f t="shared" si="2"/>
        <v>339156.86280099797</v>
      </c>
      <c r="K31" s="4">
        <f t="shared" si="3"/>
        <v>13396696.08063942</v>
      </c>
      <c r="L31">
        <f t="shared" si="4"/>
        <v>13526096.151215849</v>
      </c>
      <c r="M31" s="4">
        <f t="shared" si="5"/>
        <v>-129400.07057642937</v>
      </c>
    </row>
    <row r="32" spans="8:13" x14ac:dyDescent="0.3">
      <c r="I32">
        <f t="shared" si="6"/>
        <v>80000</v>
      </c>
      <c r="J32">
        <f t="shared" si="2"/>
        <v>392247.19895935548</v>
      </c>
      <c r="K32" s="4">
        <f t="shared" si="3"/>
        <v>15493764.358894542</v>
      </c>
      <c r="L32">
        <f t="shared" si="4"/>
        <v>15611951.750474326</v>
      </c>
      <c r="M32" s="4">
        <f t="shared" si="5"/>
        <v>-118187.39157978445</v>
      </c>
    </row>
    <row r="33" spans="9:13" x14ac:dyDescent="0.3">
      <c r="I33">
        <f t="shared" si="6"/>
        <v>90000</v>
      </c>
      <c r="J33">
        <f t="shared" si="2"/>
        <v>445881.82584953925</v>
      </c>
      <c r="K33" s="4">
        <f t="shared" si="3"/>
        <v>17612332.121056799</v>
      </c>
      <c r="L33">
        <f t="shared" si="4"/>
        <v>17719191.87943738</v>
      </c>
      <c r="M33" s="4">
        <f t="shared" si="5"/>
        <v>-106859.75838058069</v>
      </c>
    </row>
    <row r="34" spans="9:13" x14ac:dyDescent="0.3">
      <c r="I34">
        <f t="shared" si="6"/>
        <v>100000</v>
      </c>
      <c r="J34">
        <f t="shared" si="2"/>
        <v>500000</v>
      </c>
      <c r="K34" s="4">
        <f t="shared" si="3"/>
        <v>19750000</v>
      </c>
      <c r="L34">
        <f t="shared" si="4"/>
        <v>19845430</v>
      </c>
      <c r="M34" s="4">
        <f t="shared" si="5"/>
        <v>-95430</v>
      </c>
    </row>
    <row r="35" spans="9:13" x14ac:dyDescent="0.3">
      <c r="I35">
        <f t="shared" si="6"/>
        <v>110000</v>
      </c>
      <c r="J35">
        <f t="shared" si="2"/>
        <v>554553.19536740484</v>
      </c>
      <c r="K35" s="4">
        <f t="shared" si="3"/>
        <v>21904851.217012491</v>
      </c>
      <c r="L35">
        <f t="shared" si="4"/>
        <v>21988759.582150895</v>
      </c>
      <c r="M35" s="4">
        <f t="shared" si="5"/>
        <v>-83908.365138404071</v>
      </c>
    </row>
    <row r="36" spans="9:13" x14ac:dyDescent="0.3">
      <c r="I36">
        <f t="shared" si="6"/>
        <v>120000</v>
      </c>
      <c r="J36">
        <f t="shared" si="2"/>
        <v>609501.74952571501</v>
      </c>
      <c r="K36" s="4">
        <f t="shared" si="3"/>
        <v>24075319.106265742</v>
      </c>
      <c r="L36">
        <f t="shared" si="4"/>
        <v>24147622.336765911</v>
      </c>
      <c r="M36" s="4">
        <f t="shared" si="5"/>
        <v>-72303.230500169098</v>
      </c>
    </row>
    <row r="37" spans="9:13" x14ac:dyDescent="0.3">
      <c r="I37">
        <f t="shared" si="6"/>
        <v>130000</v>
      </c>
      <c r="J37">
        <f t="shared" si="2"/>
        <v>664812.63579988875</v>
      </c>
      <c r="K37" s="4">
        <f t="shared" si="3"/>
        <v>26260099.114095606</v>
      </c>
      <c r="L37">
        <f t="shared" si="4"/>
        <v>26320720.685414672</v>
      </c>
      <c r="M37" s="4">
        <f t="shared" si="5"/>
        <v>-60621.571319065988</v>
      </c>
    </row>
    <row r="38" spans="9:13" x14ac:dyDescent="0.3">
      <c r="I38">
        <f t="shared" si="6"/>
        <v>140000</v>
      </c>
      <c r="J38">
        <f t="shared" si="2"/>
        <v>720457.92499495333</v>
      </c>
      <c r="K38" s="4">
        <f t="shared" si="3"/>
        <v>28458088.037300657</v>
      </c>
      <c r="L38">
        <f t="shared" si="4"/>
        <v>28506957.323541723</v>
      </c>
      <c r="M38" s="4">
        <f t="shared" si="5"/>
        <v>-48869.286241065711</v>
      </c>
    </row>
    <row r="39" spans="9:13" x14ac:dyDescent="0.3">
      <c r="I39">
        <f t="shared" si="6"/>
        <v>150000</v>
      </c>
      <c r="J39">
        <f t="shared" si="2"/>
        <v>776413.68885835225</v>
      </c>
      <c r="K39" s="4">
        <f t="shared" si="3"/>
        <v>30668340.709904913</v>
      </c>
      <c r="L39">
        <f t="shared" si="4"/>
        <v>30705392.138818033</v>
      </c>
      <c r="M39" s="4">
        <f t="shared" si="5"/>
        <v>-37051.42891312018</v>
      </c>
    </row>
    <row r="40" spans="9:13" x14ac:dyDescent="0.3">
      <c r="I40">
        <f t="shared" si="6"/>
        <v>160000</v>
      </c>
      <c r="J40">
        <f t="shared" si="2"/>
        <v>832659.19722494797</v>
      </c>
      <c r="K40" s="4">
        <f t="shared" si="3"/>
        <v>32890038.290385444</v>
      </c>
      <c r="L40">
        <f t="shared" si="4"/>
        <v>32915210.667931538</v>
      </c>
      <c r="M40" s="4">
        <f t="shared" si="5"/>
        <v>-25172.377546094358</v>
      </c>
    </row>
    <row r="41" spans="9:13" x14ac:dyDescent="0.3">
      <c r="I41">
        <f t="shared" si="6"/>
        <v>170000</v>
      </c>
      <c r="J41">
        <f t="shared" si="2"/>
        <v>889176.31663430657</v>
      </c>
      <c r="K41" s="4">
        <f t="shared" si="3"/>
        <v>35122464.507055111</v>
      </c>
      <c r="L41">
        <f t="shared" si="4"/>
        <v>35135700.468981944</v>
      </c>
      <c r="M41" s="4">
        <f t="shared" si="5"/>
        <v>-13235.961926832795</v>
      </c>
    </row>
    <row r="42" spans="9:13" x14ac:dyDescent="0.3">
      <c r="I42">
        <f t="shared" si="6"/>
        <v>180000</v>
      </c>
      <c r="J42">
        <f t="shared" si="2"/>
        <v>945949.05091859517</v>
      </c>
      <c r="K42" s="4">
        <f t="shared" si="3"/>
        <v>37364987.511284508</v>
      </c>
      <c r="L42">
        <f t="shared" si="4"/>
        <v>37366233.071730502</v>
      </c>
      <c r="M42" s="4">
        <f t="shared" si="5"/>
        <v>-1245.5604459941387</v>
      </c>
    </row>
    <row r="43" spans="9:13" x14ac:dyDescent="0.3">
      <c r="I43">
        <f t="shared" si="6"/>
        <v>190000</v>
      </c>
      <c r="J43">
        <f t="shared" si="2"/>
        <v>1002963.1841810375</v>
      </c>
      <c r="K43" s="4">
        <f t="shared" si="3"/>
        <v>39617045.775150977</v>
      </c>
      <c r="L43">
        <f t="shared" si="4"/>
        <v>39606249.950651944</v>
      </c>
      <c r="M43" s="4">
        <f t="shared" si="5"/>
        <v>10795.824499033391</v>
      </c>
    </row>
    <row r="44" spans="9:13" x14ac:dyDescent="0.3">
      <c r="I44">
        <f t="shared" si="6"/>
        <v>200000</v>
      </c>
      <c r="J44">
        <f t="shared" si="2"/>
        <v>1060205.9991327962</v>
      </c>
      <c r="K44" s="4">
        <f t="shared" si="3"/>
        <v>41878136.965745449</v>
      </c>
      <c r="L44">
        <f t="shared" si="4"/>
        <v>41855251.458728604</v>
      </c>
      <c r="M44" s="4">
        <f t="shared" si="5"/>
        <v>22885.507016845047</v>
      </c>
    </row>
    <row r="45" spans="9:13" x14ac:dyDescent="0.3">
      <c r="I45">
        <f t="shared" si="6"/>
        <v>210000</v>
      </c>
      <c r="J45">
        <f t="shared" si="2"/>
        <v>1117666.0518941232</v>
      </c>
      <c r="K45" s="4">
        <f t="shared" si="3"/>
        <v>44147809.049817868</v>
      </c>
      <c r="L45">
        <f t="shared" si="4"/>
        <v>44112787.979657829</v>
      </c>
      <c r="M45" s="4">
        <f t="shared" si="5"/>
        <v>35021.070160038769</v>
      </c>
    </row>
    <row r="46" spans="9:13" x14ac:dyDescent="0.3">
      <c r="I46">
        <f t="shared" si="6"/>
        <v>220000</v>
      </c>
      <c r="J46">
        <f t="shared" si="2"/>
        <v>1175332.9897808854</v>
      </c>
      <c r="K46" s="4">
        <f t="shared" si="3"/>
        <v>46425653.09634497</v>
      </c>
      <c r="L46">
        <f t="shared" si="4"/>
        <v>46378452.768903255</v>
      </c>
      <c r="M46" s="4">
        <f t="shared" si="5"/>
        <v>47200.327441714704</v>
      </c>
    </row>
    <row r="47" spans="9:13" x14ac:dyDescent="0.3">
      <c r="I47">
        <f t="shared" si="6"/>
        <v>230000</v>
      </c>
      <c r="J47">
        <f t="shared" si="2"/>
        <v>1233197.4022840464</v>
      </c>
      <c r="K47" s="4">
        <f t="shared" si="3"/>
        <v>48711297.39021983</v>
      </c>
      <c r="L47">
        <f t="shared" si="4"/>
        <v>48651876.098857448</v>
      </c>
      <c r="M47" s="4">
        <f t="shared" si="5"/>
        <v>59421.291362382472</v>
      </c>
    </row>
    <row r="48" spans="9:13" x14ac:dyDescent="0.3">
      <c r="I48">
        <f>I47+10000</f>
        <v>240000</v>
      </c>
      <c r="J48">
        <f t="shared" si="2"/>
        <v>1291250.6980107855</v>
      </c>
      <c r="K48" s="4">
        <f t="shared" si="3"/>
        <v>51004402.571426027</v>
      </c>
      <c r="L48">
        <f t="shared" si="4"/>
        <v>50932720.424006149</v>
      </c>
      <c r="M48" s="4">
        <f t="shared" si="5"/>
        <v>71682.14741987735</v>
      </c>
    </row>
    <row r="49" spans="9:13" x14ac:dyDescent="0.3">
      <c r="I49">
        <f t="shared" si="6"/>
        <v>250000</v>
      </c>
      <c r="J49">
        <f t="shared" si="2"/>
        <v>1349485.0021680093</v>
      </c>
      <c r="K49" s="4">
        <f t="shared" si="3"/>
        <v>53304657.58563637</v>
      </c>
      <c r="L49">
        <f t="shared" si="4"/>
        <v>53220676.353178486</v>
      </c>
      <c r="M49" s="4">
        <f t="shared" si="5"/>
        <v>83981.232457883656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Analysis</vt:lpstr>
      <vt:lpstr>Operation Analysis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2024-11-11T07:35:37Z</dcterms:created>
  <dcterms:modified xsi:type="dcterms:W3CDTF">2024-12-10T18:07:53Z</dcterms:modified>
</cp:coreProperties>
</file>