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worksheets/sheet11.xml" ContentType="application/vnd.openxmlformats-officedocument.spreadsheetml.worksheet+xml"/>
  <Override PartName="/xl/drawings/drawing3.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Khage\Downloads\"/>
    </mc:Choice>
  </mc:AlternateContent>
  <xr:revisionPtr revIDLastSave="0" documentId="13_ncr:1_{36EC24CB-CC0B-4577-B955-C6E89985DD2D}" xr6:coauthVersionLast="47" xr6:coauthVersionMax="47" xr10:uidLastSave="{00000000-0000-0000-0000-000000000000}"/>
  <bookViews>
    <workbookView xWindow="3765" yWindow="3765" windowWidth="25725" windowHeight="15345" activeTab="0" xr2:uid="{34A875FB-73EE-443D-87EB-A8FD0DE05249}"/>
  </bookViews>
  <sheets>
    <sheet name="Graded Summary Report" sheetId="26" r:id="rId19"/>
    <sheet name="Documentation" sheetId="3" r:id="rId1"/>
    <sheet name="Excellent Posts" sheetId="25" r:id="rId2"/>
    <sheet name="Dashboard" sheetId="6" r:id="rId3"/>
    <sheet name="Media Log" sheetId="1" r:id="rId4"/>
    <sheet name="Data Explore" sheetId="5" r:id="rId5"/>
    <sheet name="Follower History" sheetId="11" r:id="rId6"/>
    <sheet name="User Engagement" sheetId="21" r:id="rId7"/>
    <sheet name="Engagement History" sheetId="19" r:id="rId8"/>
    <sheet name="Lookup Tables" sheetId="10" r:id="rId9"/>
    <sheet name="Terms and Definitions" sheetId="22" r:id="rId10"/>
  </sheets>
  <definedNames>
    <definedName name="_xlnm._FilterDatabase" localSheetId="4" hidden="1">'Media Log'!$B$4:$J$336</definedName>
    <definedName name="NativeTimeline_DATE">#N/A</definedName>
    <definedName name="Rate_Lookup">'Lookup Tables'!$B$4:$C$9</definedName>
    <definedName name="Slicer_TOPIC">#N/A</definedName>
  </definedNames>
  <calcPr calcId="191029"/>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9" i="6" l="1"/>
  <c r="F19" i="6"/>
  <c r="D19" i="6"/>
  <c r="B19" i="6"/>
  <c r="H15" i="6"/>
  <c r="F15" i="6"/>
  <c r="D15" i="6"/>
  <c r="B15" i="6"/>
  <c r="H11" i="6"/>
  <c r="F11" i="6"/>
  <c r="D11" i="6"/>
  <c r="B11" i="6"/>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K5" i="1"/>
  <c r="L5" i="1" s="1"/>
  <c r="M5" i="1" s="1"/>
  <c r="K6" i="1"/>
  <c r="L6" i="1" s="1"/>
  <c r="M6" i="1" s="1"/>
  <c r="K7" i="1"/>
  <c r="L7" i="1" s="1"/>
  <c r="M7" i="1" s="1"/>
  <c r="K8" i="1"/>
  <c r="L8" i="1" s="1"/>
  <c r="M8" i="1" s="1"/>
  <c r="K9" i="1"/>
  <c r="L9" i="1" s="1"/>
  <c r="M9" i="1" s="1"/>
  <c r="K10" i="1"/>
  <c r="L10" i="1" s="1"/>
  <c r="M10" i="1" s="1"/>
  <c r="K11" i="1"/>
  <c r="L11" i="1" s="1"/>
  <c r="M11" i="1" s="1"/>
  <c r="K12" i="1"/>
  <c r="L12" i="1" s="1"/>
  <c r="M12" i="1" s="1"/>
  <c r="K13" i="1"/>
  <c r="L13" i="1" s="1"/>
  <c r="M13" i="1" s="1"/>
  <c r="K14" i="1"/>
  <c r="L14" i="1" s="1"/>
  <c r="M14" i="1" s="1"/>
  <c r="K15" i="1"/>
  <c r="L15" i="1" s="1"/>
  <c r="M15" i="1" s="1"/>
  <c r="K16" i="1"/>
  <c r="L16" i="1" s="1"/>
  <c r="M16" i="1" s="1"/>
  <c r="K17" i="1"/>
  <c r="L17" i="1" s="1"/>
  <c r="M17" i="1" s="1"/>
  <c r="K18" i="1"/>
  <c r="L18" i="1" s="1"/>
  <c r="M18" i="1" s="1"/>
  <c r="K19" i="1"/>
  <c r="L19" i="1" s="1"/>
  <c r="M19" i="1" s="1"/>
  <c r="K20" i="1"/>
  <c r="L20" i="1" s="1"/>
  <c r="M20" i="1" s="1"/>
  <c r="K21" i="1"/>
  <c r="L21" i="1" s="1"/>
  <c r="M21" i="1" s="1"/>
  <c r="K22" i="1"/>
  <c r="L22" i="1" s="1"/>
  <c r="M22" i="1" s="1"/>
  <c r="K23" i="1"/>
  <c r="L23" i="1" s="1"/>
  <c r="M23" i="1" s="1"/>
  <c r="K24" i="1"/>
  <c r="L24" i="1" s="1"/>
  <c r="M24" i="1" s="1"/>
  <c r="K25" i="1"/>
  <c r="L25" i="1" s="1"/>
  <c r="M25" i="1" s="1"/>
  <c r="K26" i="1"/>
  <c r="L26" i="1" s="1"/>
  <c r="M26" i="1" s="1"/>
  <c r="K27" i="1"/>
  <c r="L27" i="1" s="1"/>
  <c r="M27" i="1" s="1"/>
  <c r="K28" i="1"/>
  <c r="L28" i="1" s="1"/>
  <c r="M28" i="1" s="1"/>
  <c r="K29" i="1"/>
  <c r="L29" i="1" s="1"/>
  <c r="M29" i="1" s="1"/>
  <c r="K30" i="1"/>
  <c r="L30" i="1" s="1"/>
  <c r="M30" i="1" s="1"/>
  <c r="K31" i="1"/>
  <c r="L31" i="1" s="1"/>
  <c r="M31" i="1" s="1"/>
  <c r="K32" i="1"/>
  <c r="L32" i="1" s="1"/>
  <c r="M32" i="1" s="1"/>
  <c r="K33" i="1"/>
  <c r="L33" i="1" s="1"/>
  <c r="M33" i="1" s="1"/>
  <c r="K34" i="1"/>
  <c r="L34" i="1" s="1"/>
  <c r="M34" i="1" s="1"/>
  <c r="K35" i="1"/>
  <c r="L35" i="1" s="1"/>
  <c r="M35" i="1" s="1"/>
  <c r="K36" i="1"/>
  <c r="L36" i="1" s="1"/>
  <c r="M36" i="1" s="1"/>
  <c r="K37" i="1"/>
  <c r="L37" i="1" s="1"/>
  <c r="M37" i="1" s="1"/>
  <c r="K38" i="1"/>
  <c r="L38" i="1" s="1"/>
  <c r="M38" i="1" s="1"/>
  <c r="K39" i="1"/>
  <c r="L39" i="1" s="1"/>
  <c r="M39" i="1" s="1"/>
  <c r="K40" i="1"/>
  <c r="L40" i="1" s="1"/>
  <c r="M40" i="1" s="1"/>
  <c r="K41" i="1"/>
  <c r="L41" i="1" s="1"/>
  <c r="M41" i="1" s="1"/>
  <c r="K42" i="1"/>
  <c r="L42" i="1" s="1"/>
  <c r="M42" i="1" s="1"/>
  <c r="K43" i="1"/>
  <c r="L43" i="1" s="1"/>
  <c r="M43" i="1" s="1"/>
  <c r="K44" i="1"/>
  <c r="L44" i="1" s="1"/>
  <c r="M44" i="1" s="1"/>
  <c r="K45" i="1"/>
  <c r="L45" i="1" s="1"/>
  <c r="M45" i="1" s="1"/>
  <c r="K46" i="1"/>
  <c r="L46" i="1" s="1"/>
  <c r="M46" i="1" s="1"/>
  <c r="K47" i="1"/>
  <c r="L47" i="1" s="1"/>
  <c r="M47" i="1" s="1"/>
  <c r="K48" i="1"/>
  <c r="L48" i="1" s="1"/>
  <c r="M48" i="1" s="1"/>
  <c r="K49" i="1"/>
  <c r="L49" i="1" s="1"/>
  <c r="M49" i="1" s="1"/>
  <c r="K50" i="1"/>
  <c r="L50" i="1" s="1"/>
  <c r="M50" i="1" s="1"/>
  <c r="K51" i="1"/>
  <c r="L51" i="1" s="1"/>
  <c r="M51" i="1" s="1"/>
  <c r="K52" i="1"/>
  <c r="L52" i="1" s="1"/>
  <c r="M52" i="1" s="1"/>
  <c r="K53" i="1"/>
  <c r="L53" i="1" s="1"/>
  <c r="M53" i="1" s="1"/>
  <c r="K54" i="1"/>
  <c r="L54" i="1" s="1"/>
  <c r="M54" i="1" s="1"/>
  <c r="K55" i="1"/>
  <c r="L55" i="1" s="1"/>
  <c r="M55" i="1" s="1"/>
  <c r="K56" i="1"/>
  <c r="L56" i="1" s="1"/>
  <c r="M56" i="1" s="1"/>
  <c r="K57" i="1"/>
  <c r="L57" i="1" s="1"/>
  <c r="M57" i="1" s="1"/>
  <c r="K58" i="1"/>
  <c r="L58" i="1" s="1"/>
  <c r="M58" i="1" s="1"/>
  <c r="K59" i="1"/>
  <c r="L59" i="1" s="1"/>
  <c r="M59" i="1" s="1"/>
  <c r="K60" i="1"/>
  <c r="L60" i="1" s="1"/>
  <c r="M60" i="1" s="1"/>
  <c r="K61" i="1"/>
  <c r="L61" i="1" s="1"/>
  <c r="M61" i="1" s="1"/>
  <c r="K62" i="1"/>
  <c r="L62" i="1" s="1"/>
  <c r="M62" i="1" s="1"/>
  <c r="K63" i="1"/>
  <c r="L63" i="1" s="1"/>
  <c r="M63" i="1" s="1"/>
  <c r="K64" i="1"/>
  <c r="L64" i="1" s="1"/>
  <c r="M64" i="1" s="1"/>
  <c r="K65" i="1"/>
  <c r="L65" i="1" s="1"/>
  <c r="M65" i="1" s="1"/>
  <c r="K66" i="1"/>
  <c r="L66" i="1" s="1"/>
  <c r="M66" i="1" s="1"/>
  <c r="K67" i="1"/>
  <c r="L67" i="1" s="1"/>
  <c r="M67" i="1" s="1"/>
  <c r="K68" i="1"/>
  <c r="L68" i="1" s="1"/>
  <c r="M68" i="1" s="1"/>
  <c r="K69" i="1"/>
  <c r="L69" i="1" s="1"/>
  <c r="M69" i="1" s="1"/>
  <c r="K70" i="1"/>
  <c r="L70" i="1" s="1"/>
  <c r="M70" i="1" s="1"/>
  <c r="K71" i="1"/>
  <c r="L71" i="1" s="1"/>
  <c r="M71" i="1" s="1"/>
  <c r="K72" i="1"/>
  <c r="L72" i="1" s="1"/>
  <c r="M72" i="1" s="1"/>
  <c r="K73" i="1"/>
  <c r="L73" i="1" s="1"/>
  <c r="M73" i="1" s="1"/>
  <c r="K74" i="1"/>
  <c r="L74" i="1" s="1"/>
  <c r="M74" i="1" s="1"/>
  <c r="K75" i="1"/>
  <c r="L75" i="1" s="1"/>
  <c r="M75" i="1" s="1"/>
  <c r="K76" i="1"/>
  <c r="L76" i="1" s="1"/>
  <c r="M76" i="1" s="1"/>
  <c r="K77" i="1"/>
  <c r="L77" i="1" s="1"/>
  <c r="M77" i="1" s="1"/>
  <c r="K78" i="1"/>
  <c r="L78" i="1" s="1"/>
  <c r="M78" i="1" s="1"/>
  <c r="K79" i="1"/>
  <c r="L79" i="1" s="1"/>
  <c r="M79" i="1" s="1"/>
  <c r="K80" i="1"/>
  <c r="L80" i="1" s="1"/>
  <c r="M80" i="1" s="1"/>
  <c r="K81" i="1"/>
  <c r="L81" i="1" s="1"/>
  <c r="M81" i="1" s="1"/>
  <c r="K82" i="1"/>
  <c r="L82" i="1" s="1"/>
  <c r="M82" i="1" s="1"/>
  <c r="K83" i="1"/>
  <c r="L83" i="1" s="1"/>
  <c r="M83" i="1" s="1"/>
  <c r="K84" i="1"/>
  <c r="L84" i="1" s="1"/>
  <c r="M84" i="1" s="1"/>
  <c r="K85" i="1"/>
  <c r="L85" i="1" s="1"/>
  <c r="M85" i="1" s="1"/>
  <c r="K86" i="1"/>
  <c r="L86" i="1" s="1"/>
  <c r="M86" i="1" s="1"/>
  <c r="K87" i="1"/>
  <c r="L87" i="1" s="1"/>
  <c r="M87" i="1" s="1"/>
  <c r="K88" i="1"/>
  <c r="L88" i="1" s="1"/>
  <c r="M88" i="1" s="1"/>
  <c r="K89" i="1"/>
  <c r="L89" i="1" s="1"/>
  <c r="M89" i="1" s="1"/>
  <c r="K90" i="1"/>
  <c r="L90" i="1" s="1"/>
  <c r="M90" i="1" s="1"/>
  <c r="K91" i="1"/>
  <c r="L91" i="1" s="1"/>
  <c r="M91" i="1" s="1"/>
  <c r="K92" i="1"/>
  <c r="L92" i="1" s="1"/>
  <c r="M92" i="1" s="1"/>
  <c r="K93" i="1"/>
  <c r="L93" i="1" s="1"/>
  <c r="M93" i="1" s="1"/>
  <c r="K94" i="1"/>
  <c r="L94" i="1" s="1"/>
  <c r="M94" i="1" s="1"/>
  <c r="K95" i="1"/>
  <c r="L95" i="1" s="1"/>
  <c r="M95" i="1" s="1"/>
  <c r="K96" i="1"/>
  <c r="L96" i="1" s="1"/>
  <c r="M96" i="1" s="1"/>
  <c r="K97" i="1"/>
  <c r="L97" i="1" s="1"/>
  <c r="M97" i="1" s="1"/>
  <c r="K98" i="1"/>
  <c r="L98" i="1" s="1"/>
  <c r="M98" i="1" s="1"/>
  <c r="K99" i="1"/>
  <c r="L99" i="1" s="1"/>
  <c r="M99" i="1" s="1"/>
  <c r="K100" i="1"/>
  <c r="L100" i="1" s="1"/>
  <c r="M100" i="1" s="1"/>
  <c r="K101" i="1"/>
  <c r="L101" i="1" s="1"/>
  <c r="M101" i="1" s="1"/>
  <c r="K102" i="1"/>
  <c r="L102" i="1" s="1"/>
  <c r="M102" i="1" s="1"/>
  <c r="K103" i="1"/>
  <c r="L103" i="1" s="1"/>
  <c r="M103" i="1" s="1"/>
  <c r="K104" i="1"/>
  <c r="L104" i="1" s="1"/>
  <c r="M104" i="1" s="1"/>
  <c r="K105" i="1"/>
  <c r="L105" i="1" s="1"/>
  <c r="M105" i="1" s="1"/>
  <c r="K106" i="1"/>
  <c r="L106" i="1" s="1"/>
  <c r="M106" i="1" s="1"/>
  <c r="K107" i="1"/>
  <c r="L107" i="1" s="1"/>
  <c r="M107" i="1" s="1"/>
  <c r="K108" i="1"/>
  <c r="L108" i="1" s="1"/>
  <c r="M108" i="1" s="1"/>
  <c r="K109" i="1"/>
  <c r="L109" i="1" s="1"/>
  <c r="M109" i="1" s="1"/>
  <c r="K110" i="1"/>
  <c r="L110" i="1" s="1"/>
  <c r="M110" i="1" s="1"/>
  <c r="K111" i="1"/>
  <c r="L111" i="1" s="1"/>
  <c r="M111" i="1" s="1"/>
  <c r="K112" i="1"/>
  <c r="L112" i="1" s="1"/>
  <c r="M112" i="1" s="1"/>
  <c r="K113" i="1"/>
  <c r="L113" i="1" s="1"/>
  <c r="M113" i="1" s="1"/>
  <c r="K114" i="1"/>
  <c r="L114" i="1" s="1"/>
  <c r="M114" i="1" s="1"/>
  <c r="K115" i="1"/>
  <c r="L115" i="1" s="1"/>
  <c r="M115" i="1" s="1"/>
  <c r="K116" i="1"/>
  <c r="L116" i="1" s="1"/>
  <c r="M116" i="1" s="1"/>
  <c r="K117" i="1"/>
  <c r="L117" i="1" s="1"/>
  <c r="M117" i="1" s="1"/>
  <c r="K118" i="1"/>
  <c r="L118" i="1" s="1"/>
  <c r="M118" i="1" s="1"/>
  <c r="K119" i="1"/>
  <c r="L119" i="1" s="1"/>
  <c r="M119" i="1" s="1"/>
  <c r="K120" i="1"/>
  <c r="L120" i="1" s="1"/>
  <c r="M120" i="1" s="1"/>
  <c r="K121" i="1"/>
  <c r="L121" i="1" s="1"/>
  <c r="M121" i="1" s="1"/>
  <c r="K122" i="1"/>
  <c r="L122" i="1" s="1"/>
  <c r="M122" i="1" s="1"/>
  <c r="K123" i="1"/>
  <c r="L123" i="1" s="1"/>
  <c r="M123" i="1" s="1"/>
  <c r="K124" i="1"/>
  <c r="L124" i="1" s="1"/>
  <c r="M124" i="1" s="1"/>
  <c r="K125" i="1"/>
  <c r="L125" i="1" s="1"/>
  <c r="M125" i="1" s="1"/>
  <c r="K126" i="1"/>
  <c r="L126" i="1" s="1"/>
  <c r="M126" i="1" s="1"/>
  <c r="K127" i="1"/>
  <c r="L127" i="1" s="1"/>
  <c r="M127" i="1" s="1"/>
  <c r="K128" i="1"/>
  <c r="L128" i="1" s="1"/>
  <c r="M128" i="1" s="1"/>
  <c r="K129" i="1"/>
  <c r="L129" i="1" s="1"/>
  <c r="M129" i="1" s="1"/>
  <c r="K130" i="1"/>
  <c r="L130" i="1" s="1"/>
  <c r="M130" i="1" s="1"/>
  <c r="K131" i="1"/>
  <c r="L131" i="1" s="1"/>
  <c r="M131" i="1" s="1"/>
  <c r="K132" i="1"/>
  <c r="L132" i="1" s="1"/>
  <c r="M132" i="1" s="1"/>
  <c r="K133" i="1"/>
  <c r="L133" i="1" s="1"/>
  <c r="M133" i="1" s="1"/>
  <c r="K134" i="1"/>
  <c r="L134" i="1" s="1"/>
  <c r="M134" i="1" s="1"/>
  <c r="K135" i="1"/>
  <c r="L135" i="1" s="1"/>
  <c r="M135" i="1" s="1"/>
  <c r="K136" i="1"/>
  <c r="L136" i="1" s="1"/>
  <c r="M136" i="1" s="1"/>
  <c r="K137" i="1"/>
  <c r="L137" i="1" s="1"/>
  <c r="M137" i="1" s="1"/>
  <c r="K138" i="1"/>
  <c r="L138" i="1" s="1"/>
  <c r="M138" i="1" s="1"/>
  <c r="K139" i="1"/>
  <c r="L139" i="1" s="1"/>
  <c r="M139" i="1" s="1"/>
  <c r="K140" i="1"/>
  <c r="L140" i="1" s="1"/>
  <c r="M140" i="1" s="1"/>
  <c r="K141" i="1"/>
  <c r="L141" i="1" s="1"/>
  <c r="M141" i="1" s="1"/>
  <c r="K142" i="1"/>
  <c r="L142" i="1" s="1"/>
  <c r="M142" i="1" s="1"/>
  <c r="K143" i="1"/>
  <c r="L143" i="1" s="1"/>
  <c r="M143" i="1" s="1"/>
  <c r="K144" i="1"/>
  <c r="L144" i="1" s="1"/>
  <c r="M144" i="1" s="1"/>
  <c r="K145" i="1"/>
  <c r="L145" i="1" s="1"/>
  <c r="M145" i="1" s="1"/>
  <c r="K146" i="1"/>
  <c r="L146" i="1" s="1"/>
  <c r="M146" i="1" s="1"/>
  <c r="K147" i="1"/>
  <c r="L147" i="1" s="1"/>
  <c r="M147" i="1" s="1"/>
  <c r="K148" i="1"/>
  <c r="L148" i="1" s="1"/>
  <c r="M148" i="1" s="1"/>
  <c r="K149" i="1"/>
  <c r="L149" i="1" s="1"/>
  <c r="M149" i="1" s="1"/>
  <c r="K150" i="1"/>
  <c r="L150" i="1" s="1"/>
  <c r="M150" i="1" s="1"/>
  <c r="K151" i="1"/>
  <c r="L151" i="1" s="1"/>
  <c r="M151" i="1" s="1"/>
  <c r="K152" i="1"/>
  <c r="L152" i="1" s="1"/>
  <c r="M152" i="1" s="1"/>
  <c r="K153" i="1"/>
  <c r="L153" i="1" s="1"/>
  <c r="M153" i="1" s="1"/>
  <c r="K154" i="1"/>
  <c r="L154" i="1" s="1"/>
  <c r="M154" i="1" s="1"/>
  <c r="K155" i="1"/>
  <c r="L155" i="1" s="1"/>
  <c r="M155" i="1" s="1"/>
  <c r="K156" i="1"/>
  <c r="L156" i="1" s="1"/>
  <c r="M156" i="1" s="1"/>
  <c r="K157" i="1"/>
  <c r="L157" i="1" s="1"/>
  <c r="M157" i="1" s="1"/>
  <c r="K158" i="1"/>
  <c r="L158" i="1" s="1"/>
  <c r="M158" i="1" s="1"/>
  <c r="K159" i="1"/>
  <c r="L159" i="1" s="1"/>
  <c r="M159" i="1" s="1"/>
  <c r="K160" i="1"/>
  <c r="L160" i="1" s="1"/>
  <c r="M160" i="1" s="1"/>
  <c r="K161" i="1"/>
  <c r="L161" i="1" s="1"/>
  <c r="M161" i="1" s="1"/>
  <c r="K162" i="1"/>
  <c r="L162" i="1" s="1"/>
  <c r="M162" i="1" s="1"/>
  <c r="K163" i="1"/>
  <c r="L163" i="1" s="1"/>
  <c r="M163" i="1" s="1"/>
  <c r="K164" i="1"/>
  <c r="L164" i="1" s="1"/>
  <c r="M164" i="1" s="1"/>
  <c r="K165" i="1"/>
  <c r="L165" i="1" s="1"/>
  <c r="M165" i="1" s="1"/>
  <c r="K166" i="1"/>
  <c r="L166" i="1" s="1"/>
  <c r="M166" i="1" s="1"/>
  <c r="K167" i="1"/>
  <c r="L167" i="1" s="1"/>
  <c r="M167" i="1" s="1"/>
  <c r="K168" i="1"/>
  <c r="L168" i="1" s="1"/>
  <c r="M168" i="1" s="1"/>
  <c r="K169" i="1"/>
  <c r="L169" i="1" s="1"/>
  <c r="M169" i="1" s="1"/>
  <c r="K170" i="1"/>
  <c r="L170" i="1" s="1"/>
  <c r="M170" i="1" s="1"/>
  <c r="K171" i="1"/>
  <c r="L171" i="1" s="1"/>
  <c r="M171" i="1" s="1"/>
  <c r="K172" i="1"/>
  <c r="L172" i="1" s="1"/>
  <c r="M172" i="1" s="1"/>
  <c r="K173" i="1"/>
  <c r="L173" i="1" s="1"/>
  <c r="M173" i="1" s="1"/>
  <c r="K174" i="1"/>
  <c r="L174" i="1" s="1"/>
  <c r="M174" i="1" s="1"/>
  <c r="K175" i="1"/>
  <c r="L175" i="1" s="1"/>
  <c r="M175" i="1" s="1"/>
  <c r="K176" i="1"/>
  <c r="L176" i="1" s="1"/>
  <c r="M176" i="1" s="1"/>
  <c r="K177" i="1"/>
  <c r="L177" i="1" s="1"/>
  <c r="M177" i="1" s="1"/>
  <c r="K178" i="1"/>
  <c r="L178" i="1" s="1"/>
  <c r="M178" i="1" s="1"/>
  <c r="K179" i="1"/>
  <c r="L179" i="1" s="1"/>
  <c r="M179" i="1" s="1"/>
  <c r="K180" i="1"/>
  <c r="L180" i="1" s="1"/>
  <c r="M180" i="1" s="1"/>
  <c r="K181" i="1"/>
  <c r="L181" i="1" s="1"/>
  <c r="M181" i="1" s="1"/>
  <c r="K182" i="1"/>
  <c r="L182" i="1" s="1"/>
  <c r="M182" i="1" s="1"/>
  <c r="K183" i="1"/>
  <c r="L183" i="1" s="1"/>
  <c r="M183" i="1" s="1"/>
  <c r="K184" i="1"/>
  <c r="L184" i="1" s="1"/>
  <c r="M184" i="1" s="1"/>
  <c r="K185" i="1"/>
  <c r="L185" i="1" s="1"/>
  <c r="M185" i="1" s="1"/>
  <c r="K186" i="1"/>
  <c r="L186" i="1" s="1"/>
  <c r="M186" i="1" s="1"/>
  <c r="K187" i="1"/>
  <c r="L187" i="1" s="1"/>
  <c r="M187" i="1" s="1"/>
  <c r="K188" i="1"/>
  <c r="L188" i="1" s="1"/>
  <c r="M188" i="1" s="1"/>
  <c r="K189" i="1"/>
  <c r="L189" i="1" s="1"/>
  <c r="M189" i="1" s="1"/>
  <c r="K190" i="1"/>
  <c r="L190" i="1" s="1"/>
  <c r="M190" i="1" s="1"/>
  <c r="K191" i="1"/>
  <c r="L191" i="1" s="1"/>
  <c r="M191" i="1" s="1"/>
  <c r="K192" i="1"/>
  <c r="L192" i="1" s="1"/>
  <c r="M192" i="1" s="1"/>
  <c r="K193" i="1"/>
  <c r="L193" i="1" s="1"/>
  <c r="M193" i="1" s="1"/>
  <c r="K194" i="1"/>
  <c r="L194" i="1" s="1"/>
  <c r="M194" i="1" s="1"/>
  <c r="K195" i="1"/>
  <c r="L195" i="1" s="1"/>
  <c r="M195" i="1" s="1"/>
  <c r="K196" i="1"/>
  <c r="L196" i="1" s="1"/>
  <c r="M196" i="1" s="1"/>
  <c r="K197" i="1"/>
  <c r="L197" i="1" s="1"/>
  <c r="M197" i="1" s="1"/>
  <c r="K198" i="1"/>
  <c r="L198" i="1" s="1"/>
  <c r="M198" i="1" s="1"/>
  <c r="K199" i="1"/>
  <c r="L199" i="1" s="1"/>
  <c r="M199" i="1" s="1"/>
  <c r="K200" i="1"/>
  <c r="L200" i="1" s="1"/>
  <c r="M200" i="1" s="1"/>
  <c r="K201" i="1"/>
  <c r="L201" i="1" s="1"/>
  <c r="M201" i="1" s="1"/>
  <c r="K202" i="1"/>
  <c r="L202" i="1" s="1"/>
  <c r="M202" i="1" s="1"/>
  <c r="K203" i="1"/>
  <c r="L203" i="1" s="1"/>
  <c r="M203" i="1" s="1"/>
  <c r="K204" i="1"/>
  <c r="L204" i="1" s="1"/>
  <c r="M204" i="1" s="1"/>
  <c r="K205" i="1"/>
  <c r="L205" i="1" s="1"/>
  <c r="M205" i="1" s="1"/>
  <c r="K206" i="1"/>
  <c r="L206" i="1" s="1"/>
  <c r="M206" i="1" s="1"/>
  <c r="K207" i="1"/>
  <c r="L207" i="1" s="1"/>
  <c r="M207" i="1" s="1"/>
  <c r="K208" i="1"/>
  <c r="L208" i="1" s="1"/>
  <c r="M208" i="1" s="1"/>
  <c r="K209" i="1"/>
  <c r="L209" i="1" s="1"/>
  <c r="M209" i="1" s="1"/>
  <c r="K210" i="1"/>
  <c r="L210" i="1" s="1"/>
  <c r="M210" i="1" s="1"/>
  <c r="K211" i="1"/>
  <c r="L211" i="1" s="1"/>
  <c r="M211" i="1" s="1"/>
  <c r="K212" i="1"/>
  <c r="L212" i="1" s="1"/>
  <c r="M212" i="1" s="1"/>
  <c r="K213" i="1"/>
  <c r="L213" i="1" s="1"/>
  <c r="M213" i="1" s="1"/>
  <c r="K214" i="1"/>
  <c r="L214" i="1" s="1"/>
  <c r="M214" i="1" s="1"/>
  <c r="K215" i="1"/>
  <c r="L215" i="1" s="1"/>
  <c r="M215" i="1" s="1"/>
  <c r="K216" i="1"/>
  <c r="L216" i="1" s="1"/>
  <c r="M216" i="1" s="1"/>
  <c r="K217" i="1"/>
  <c r="L217" i="1" s="1"/>
  <c r="M217" i="1" s="1"/>
  <c r="K218" i="1"/>
  <c r="L218" i="1" s="1"/>
  <c r="M218" i="1" s="1"/>
  <c r="K219" i="1"/>
  <c r="L219" i="1" s="1"/>
  <c r="M219" i="1" s="1"/>
  <c r="K220" i="1"/>
  <c r="L220" i="1" s="1"/>
  <c r="M220" i="1" s="1"/>
  <c r="K221" i="1"/>
  <c r="L221" i="1" s="1"/>
  <c r="M221" i="1" s="1"/>
  <c r="K222" i="1"/>
  <c r="L222" i="1" s="1"/>
  <c r="M222" i="1" s="1"/>
  <c r="K223" i="1"/>
  <c r="L223" i="1" s="1"/>
  <c r="M223" i="1" s="1"/>
  <c r="K224" i="1"/>
  <c r="L224" i="1" s="1"/>
  <c r="M224" i="1" s="1"/>
  <c r="K225" i="1"/>
  <c r="L225" i="1" s="1"/>
  <c r="M225" i="1" s="1"/>
  <c r="K226" i="1"/>
  <c r="L226" i="1" s="1"/>
  <c r="M226" i="1" s="1"/>
  <c r="K227" i="1"/>
  <c r="L227" i="1" s="1"/>
  <c r="M227" i="1" s="1"/>
  <c r="K228" i="1"/>
  <c r="L228" i="1" s="1"/>
  <c r="M228" i="1" s="1"/>
  <c r="K229" i="1"/>
  <c r="L229" i="1" s="1"/>
  <c r="M229" i="1" s="1"/>
  <c r="K230" i="1"/>
  <c r="L230" i="1" s="1"/>
  <c r="M230" i="1" s="1"/>
  <c r="K231" i="1"/>
  <c r="L231" i="1" s="1"/>
  <c r="M231" i="1" s="1"/>
  <c r="K232" i="1"/>
  <c r="L232" i="1" s="1"/>
  <c r="M232" i="1" s="1"/>
  <c r="K233" i="1"/>
  <c r="L233" i="1" s="1"/>
  <c r="M233" i="1" s="1"/>
  <c r="K234" i="1"/>
  <c r="L234" i="1" s="1"/>
  <c r="M234" i="1" s="1"/>
  <c r="K235" i="1"/>
  <c r="L235" i="1" s="1"/>
  <c r="M235" i="1" s="1"/>
  <c r="K236" i="1"/>
  <c r="L236" i="1" s="1"/>
  <c r="M236" i="1" s="1"/>
  <c r="K237" i="1"/>
  <c r="L237" i="1" s="1"/>
  <c r="M237" i="1" s="1"/>
  <c r="K238" i="1"/>
  <c r="L238" i="1" s="1"/>
  <c r="M238" i="1" s="1"/>
  <c r="K239" i="1"/>
  <c r="L239" i="1" s="1"/>
  <c r="M239" i="1" s="1"/>
  <c r="K240" i="1"/>
  <c r="L240" i="1" s="1"/>
  <c r="M240" i="1" s="1"/>
  <c r="K241" i="1"/>
  <c r="L241" i="1" s="1"/>
  <c r="M241" i="1" s="1"/>
  <c r="K242" i="1"/>
  <c r="L242" i="1" s="1"/>
  <c r="M242" i="1" s="1"/>
  <c r="K243" i="1"/>
  <c r="L243" i="1" s="1"/>
  <c r="M243" i="1" s="1"/>
  <c r="K244" i="1"/>
  <c r="L244" i="1" s="1"/>
  <c r="M244" i="1" s="1"/>
  <c r="K245" i="1"/>
  <c r="L245" i="1" s="1"/>
  <c r="M245" i="1" s="1"/>
  <c r="K246" i="1"/>
  <c r="L246" i="1" s="1"/>
  <c r="M246" i="1" s="1"/>
  <c r="K247" i="1"/>
  <c r="L247" i="1" s="1"/>
  <c r="M247" i="1" s="1"/>
  <c r="K248" i="1"/>
  <c r="L248" i="1" s="1"/>
  <c r="M248" i="1" s="1"/>
  <c r="K249" i="1"/>
  <c r="L249" i="1" s="1"/>
  <c r="M249" i="1" s="1"/>
  <c r="K250" i="1"/>
  <c r="L250" i="1" s="1"/>
  <c r="M250" i="1" s="1"/>
  <c r="K251" i="1"/>
  <c r="L251" i="1" s="1"/>
  <c r="M251" i="1" s="1"/>
  <c r="K252" i="1"/>
  <c r="L252" i="1" s="1"/>
  <c r="M252" i="1" s="1"/>
  <c r="K253" i="1"/>
  <c r="L253" i="1" s="1"/>
  <c r="M253" i="1" s="1"/>
  <c r="K254" i="1"/>
  <c r="L254" i="1" s="1"/>
  <c r="M254" i="1" s="1"/>
  <c r="K255" i="1"/>
  <c r="L255" i="1" s="1"/>
  <c r="M255" i="1" s="1"/>
  <c r="K256" i="1"/>
  <c r="L256" i="1" s="1"/>
  <c r="M256" i="1" s="1"/>
  <c r="K257" i="1"/>
  <c r="L257" i="1" s="1"/>
  <c r="M257" i="1" s="1"/>
  <c r="K258" i="1"/>
  <c r="L258" i="1" s="1"/>
  <c r="M258" i="1" s="1"/>
  <c r="K259" i="1"/>
  <c r="L259" i="1" s="1"/>
  <c r="M259" i="1" s="1"/>
  <c r="K260" i="1"/>
  <c r="L260" i="1" s="1"/>
  <c r="M260" i="1" s="1"/>
  <c r="K261" i="1"/>
  <c r="L261" i="1" s="1"/>
  <c r="M261" i="1" s="1"/>
  <c r="K262" i="1"/>
  <c r="L262" i="1" s="1"/>
  <c r="M262" i="1" s="1"/>
  <c r="K263" i="1"/>
  <c r="L263" i="1" s="1"/>
  <c r="M263" i="1" s="1"/>
  <c r="K264" i="1"/>
  <c r="L264" i="1" s="1"/>
  <c r="M264" i="1" s="1"/>
  <c r="K265" i="1"/>
  <c r="L265" i="1" s="1"/>
  <c r="M265" i="1" s="1"/>
  <c r="K266" i="1"/>
  <c r="L266" i="1" s="1"/>
  <c r="M266" i="1" s="1"/>
  <c r="K267" i="1"/>
  <c r="L267" i="1" s="1"/>
  <c r="M267" i="1" s="1"/>
  <c r="K268" i="1"/>
  <c r="L268" i="1" s="1"/>
  <c r="M268" i="1" s="1"/>
  <c r="K269" i="1"/>
  <c r="L269" i="1" s="1"/>
  <c r="M269" i="1" s="1"/>
  <c r="K270" i="1"/>
  <c r="L270" i="1" s="1"/>
  <c r="M270" i="1" s="1"/>
  <c r="K271" i="1"/>
  <c r="L271" i="1" s="1"/>
  <c r="M271" i="1" s="1"/>
  <c r="K272" i="1"/>
  <c r="L272" i="1" s="1"/>
  <c r="M272" i="1" s="1"/>
  <c r="K273" i="1"/>
  <c r="L273" i="1" s="1"/>
  <c r="M273" i="1" s="1"/>
  <c r="K274" i="1"/>
  <c r="L274" i="1" s="1"/>
  <c r="M274" i="1" s="1"/>
  <c r="K275" i="1"/>
  <c r="L275" i="1" s="1"/>
  <c r="M275" i="1" s="1"/>
  <c r="K276" i="1"/>
  <c r="L276" i="1" s="1"/>
  <c r="M276" i="1" s="1"/>
  <c r="K277" i="1"/>
  <c r="L277" i="1" s="1"/>
  <c r="M277" i="1" s="1"/>
  <c r="K278" i="1"/>
  <c r="L278" i="1" s="1"/>
  <c r="M278" i="1" s="1"/>
  <c r="K279" i="1"/>
  <c r="L279" i="1" s="1"/>
  <c r="M279" i="1" s="1"/>
  <c r="K280" i="1"/>
  <c r="L280" i="1" s="1"/>
  <c r="M280" i="1" s="1"/>
  <c r="K281" i="1"/>
  <c r="L281" i="1" s="1"/>
  <c r="M281" i="1" s="1"/>
  <c r="K282" i="1"/>
  <c r="L282" i="1" s="1"/>
  <c r="M282" i="1" s="1"/>
  <c r="K283" i="1"/>
  <c r="L283" i="1" s="1"/>
  <c r="M283" i="1" s="1"/>
  <c r="K284" i="1"/>
  <c r="L284" i="1" s="1"/>
  <c r="M284" i="1" s="1"/>
  <c r="K285" i="1"/>
  <c r="L285" i="1" s="1"/>
  <c r="M285" i="1" s="1"/>
  <c r="K286" i="1"/>
  <c r="L286" i="1" s="1"/>
  <c r="M286" i="1" s="1"/>
  <c r="K287" i="1"/>
  <c r="L287" i="1" s="1"/>
  <c r="M287" i="1" s="1"/>
  <c r="K288" i="1"/>
  <c r="L288" i="1" s="1"/>
  <c r="M288" i="1" s="1"/>
  <c r="K289" i="1"/>
  <c r="L289" i="1" s="1"/>
  <c r="M289" i="1" s="1"/>
  <c r="K290" i="1"/>
  <c r="L290" i="1" s="1"/>
  <c r="M290" i="1" s="1"/>
  <c r="K291" i="1"/>
  <c r="L291" i="1" s="1"/>
  <c r="M291" i="1" s="1"/>
  <c r="K292" i="1"/>
  <c r="L292" i="1" s="1"/>
  <c r="M292" i="1" s="1"/>
  <c r="K293" i="1"/>
  <c r="L293" i="1" s="1"/>
  <c r="M293" i="1" s="1"/>
  <c r="K294" i="1"/>
  <c r="L294" i="1" s="1"/>
  <c r="M294" i="1" s="1"/>
  <c r="K295" i="1"/>
  <c r="L295" i="1" s="1"/>
  <c r="M295" i="1" s="1"/>
  <c r="K296" i="1"/>
  <c r="L296" i="1" s="1"/>
  <c r="M296" i="1" s="1"/>
  <c r="K297" i="1"/>
  <c r="L297" i="1" s="1"/>
  <c r="M297" i="1" s="1"/>
  <c r="K298" i="1"/>
  <c r="L298" i="1" s="1"/>
  <c r="M298" i="1" s="1"/>
  <c r="K299" i="1"/>
  <c r="L299" i="1" s="1"/>
  <c r="M299" i="1" s="1"/>
  <c r="K300" i="1"/>
  <c r="L300" i="1" s="1"/>
  <c r="M300" i="1" s="1"/>
  <c r="K301" i="1"/>
  <c r="L301" i="1" s="1"/>
  <c r="M301" i="1" s="1"/>
  <c r="K302" i="1"/>
  <c r="L302" i="1" s="1"/>
  <c r="M302" i="1" s="1"/>
  <c r="K303" i="1"/>
  <c r="L303" i="1" s="1"/>
  <c r="M303" i="1" s="1"/>
  <c r="K304" i="1"/>
  <c r="L304" i="1" s="1"/>
  <c r="M304" i="1" s="1"/>
  <c r="K305" i="1"/>
  <c r="L305" i="1" s="1"/>
  <c r="M305" i="1" s="1"/>
  <c r="K306" i="1"/>
  <c r="L306" i="1" s="1"/>
  <c r="M306" i="1" s="1"/>
  <c r="K307" i="1"/>
  <c r="L307" i="1" s="1"/>
  <c r="M307" i="1" s="1"/>
  <c r="K308" i="1"/>
  <c r="L308" i="1" s="1"/>
  <c r="M308" i="1" s="1"/>
  <c r="K309" i="1"/>
  <c r="L309" i="1" s="1"/>
  <c r="M309" i="1" s="1"/>
  <c r="K310" i="1"/>
  <c r="L310" i="1" s="1"/>
  <c r="M310" i="1" s="1"/>
  <c r="K311" i="1"/>
  <c r="L311" i="1" s="1"/>
  <c r="M311" i="1" s="1"/>
  <c r="K312" i="1"/>
  <c r="L312" i="1" s="1"/>
  <c r="M312" i="1" s="1"/>
  <c r="K313" i="1"/>
  <c r="L313" i="1" s="1"/>
  <c r="M313" i="1" s="1"/>
  <c r="K314" i="1"/>
  <c r="L314" i="1" s="1"/>
  <c r="M314" i="1" s="1"/>
  <c r="K315" i="1"/>
  <c r="L315" i="1" s="1"/>
  <c r="M315" i="1" s="1"/>
  <c r="K316" i="1"/>
  <c r="L316" i="1" s="1"/>
  <c r="M316" i="1" s="1"/>
  <c r="K317" i="1"/>
  <c r="L317" i="1" s="1"/>
  <c r="M317" i="1" s="1"/>
  <c r="K318" i="1"/>
  <c r="L318" i="1" s="1"/>
  <c r="M318" i="1" s="1"/>
  <c r="K319" i="1"/>
  <c r="L319" i="1" s="1"/>
  <c r="M319" i="1" s="1"/>
  <c r="K320" i="1"/>
  <c r="L320" i="1" s="1"/>
  <c r="M320" i="1" s="1"/>
  <c r="K321" i="1"/>
  <c r="L321" i="1" s="1"/>
  <c r="M321" i="1" s="1"/>
  <c r="K322" i="1"/>
  <c r="L322" i="1" s="1"/>
  <c r="M322" i="1" s="1"/>
  <c r="K323" i="1"/>
  <c r="L323" i="1" s="1"/>
  <c r="M323" i="1" s="1"/>
  <c r="K324" i="1"/>
  <c r="L324" i="1" s="1"/>
  <c r="M324" i="1" s="1"/>
  <c r="K325" i="1"/>
  <c r="L325" i="1" s="1"/>
  <c r="M325" i="1" s="1"/>
  <c r="K326" i="1"/>
  <c r="L326" i="1" s="1"/>
  <c r="M326" i="1" s="1"/>
  <c r="K327" i="1"/>
  <c r="L327" i="1" s="1"/>
  <c r="M327" i="1" s="1"/>
  <c r="K328" i="1"/>
  <c r="L328" i="1" s="1"/>
  <c r="M328" i="1" s="1"/>
  <c r="K329" i="1"/>
  <c r="L329" i="1" s="1"/>
  <c r="M329" i="1" s="1"/>
  <c r="K330" i="1"/>
  <c r="L330" i="1" s="1"/>
  <c r="M330" i="1" s="1"/>
  <c r="K331" i="1"/>
  <c r="L331" i="1" s="1"/>
  <c r="M331" i="1" s="1"/>
  <c r="K332" i="1"/>
  <c r="L332" i="1" s="1"/>
  <c r="M332" i="1" s="1"/>
  <c r="K333" i="1"/>
  <c r="L333" i="1" s="1"/>
  <c r="M333" i="1" s="1"/>
  <c r="K334" i="1"/>
  <c r="L334" i="1" s="1"/>
  <c r="M334" i="1" s="1"/>
  <c r="K335" i="1"/>
  <c r="L335" i="1" s="1"/>
  <c r="M335" i="1" s="1"/>
  <c r="K336" i="1"/>
  <c r="L336" i="1" s="1"/>
  <c r="M336" i="1" s="1"/>
  <c r="K337" i="1"/>
  <c r="L337" i="1" s="1"/>
  <c r="M337" i="1" s="1"/>
  <c r="K338" i="1"/>
  <c r="L338" i="1" s="1"/>
  <c r="M338" i="1" s="1"/>
  <c r="K339" i="1"/>
  <c r="L339" i="1" s="1"/>
  <c r="M339" i="1" s="1"/>
  <c r="K340" i="1"/>
  <c r="L340" i="1" s="1"/>
  <c r="M340" i="1" s="1"/>
  <c r="K341" i="1"/>
  <c r="L341" i="1" s="1"/>
  <c r="M341" i="1" s="1"/>
  <c r="K342" i="1"/>
  <c r="L342" i="1" s="1"/>
  <c r="M342" i="1" s="1"/>
  <c r="K343" i="1"/>
  <c r="L343" i="1" s="1"/>
  <c r="M343" i="1" s="1"/>
  <c r="K344" i="1"/>
  <c r="L344" i="1" s="1"/>
  <c r="M344" i="1" s="1"/>
  <c r="K345" i="1"/>
  <c r="L345" i="1" s="1"/>
  <c r="M345" i="1" s="1"/>
  <c r="K346" i="1"/>
  <c r="L346" i="1" s="1"/>
  <c r="M346" i="1" s="1"/>
  <c r="K347" i="1"/>
  <c r="L347" i="1" s="1"/>
  <c r="M347" i="1" s="1"/>
  <c r="K348" i="1"/>
  <c r="L348" i="1" s="1"/>
  <c r="M348" i="1" s="1"/>
  <c r="K349" i="1"/>
  <c r="L349" i="1" s="1"/>
  <c r="M349" i="1" s="1"/>
  <c r="K350" i="1"/>
  <c r="L350" i="1" s="1"/>
  <c r="M350" i="1" s="1"/>
  <c r="K351" i="1"/>
  <c r="L351" i="1" s="1"/>
  <c r="M351" i="1" s="1"/>
  <c r="K352" i="1"/>
  <c r="L352" i="1" s="1"/>
  <c r="M352" i="1" s="1"/>
  <c r="K353" i="1"/>
  <c r="L353" i="1" s="1"/>
  <c r="M353" i="1" s="1"/>
  <c r="K354" i="1"/>
  <c r="L354" i="1" s="1"/>
  <c r="M354" i="1" s="1"/>
  <c r="K355" i="1"/>
  <c r="L355" i="1" s="1"/>
  <c r="M355" i="1" s="1"/>
  <c r="K356" i="1"/>
  <c r="L356" i="1" s="1"/>
  <c r="M356" i="1" s="1"/>
  <c r="K357" i="1"/>
  <c r="L357" i="1" s="1"/>
  <c r="M357" i="1" s="1"/>
  <c r="K358" i="1"/>
  <c r="L358" i="1" s="1"/>
  <c r="M358" i="1" s="1"/>
  <c r="K359" i="1"/>
  <c r="L359" i="1" s="1"/>
  <c r="M359" i="1" s="1"/>
  <c r="K360" i="1"/>
  <c r="L360" i="1" s="1"/>
  <c r="M360" i="1" s="1"/>
  <c r="K361" i="1"/>
  <c r="L361" i="1" s="1"/>
  <c r="M361" i="1" s="1"/>
  <c r="K362" i="1"/>
  <c r="L362" i="1" s="1"/>
  <c r="M362" i="1" s="1"/>
  <c r="K363" i="1"/>
  <c r="L363" i="1" s="1"/>
  <c r="M363" i="1" s="1"/>
  <c r="K364" i="1"/>
  <c r="L364" i="1" s="1"/>
  <c r="M364" i="1" s="1"/>
  <c r="K365" i="1"/>
  <c r="L365" i="1" s="1"/>
  <c r="M365" i="1" s="1"/>
  <c r="K366" i="1"/>
  <c r="L366" i="1" s="1"/>
  <c r="M366" i="1" s="1"/>
  <c r="K367" i="1"/>
  <c r="L367" i="1" s="1"/>
  <c r="M367" i="1" s="1"/>
  <c r="K368" i="1"/>
  <c r="L368" i="1" s="1"/>
  <c r="M368" i="1" s="1"/>
  <c r="K369" i="1"/>
  <c r="L369" i="1" s="1"/>
  <c r="M369" i="1" s="1"/>
  <c r="K370" i="1"/>
  <c r="L370" i="1" s="1"/>
  <c r="M370" i="1" s="1"/>
  <c r="K371" i="1"/>
  <c r="L371" i="1" s="1"/>
  <c r="M371" i="1" s="1"/>
  <c r="K372" i="1"/>
  <c r="L372" i="1" s="1"/>
  <c r="M372" i="1" s="1"/>
  <c r="K373" i="1"/>
  <c r="L373" i="1" s="1"/>
  <c r="M373" i="1" s="1"/>
  <c r="K374" i="1"/>
  <c r="L374" i="1" s="1"/>
  <c r="M374" i="1" s="1"/>
  <c r="K375" i="1"/>
  <c r="L375" i="1" s="1"/>
  <c r="M375" i="1" s="1"/>
  <c r="K376" i="1"/>
  <c r="L376" i="1" s="1"/>
  <c r="M376" i="1" s="1"/>
  <c r="K377" i="1"/>
  <c r="L377" i="1" s="1"/>
  <c r="M377" i="1" s="1"/>
  <c r="K378" i="1"/>
  <c r="L378" i="1" s="1"/>
  <c r="M378" i="1" s="1"/>
  <c r="K379" i="1"/>
  <c r="L379" i="1" s="1"/>
  <c r="M379" i="1" s="1"/>
  <c r="K380" i="1"/>
  <c r="L380" i="1" s="1"/>
  <c r="M380" i="1" s="1"/>
  <c r="K381" i="1"/>
  <c r="L381" i="1" s="1"/>
  <c r="M381" i="1" s="1"/>
  <c r="K382" i="1"/>
  <c r="L382" i="1" s="1"/>
  <c r="M382" i="1" s="1"/>
  <c r="K383" i="1"/>
  <c r="L383" i="1" s="1"/>
  <c r="M383" i="1" s="1"/>
  <c r="K384" i="1"/>
  <c r="L384" i="1" s="1"/>
  <c r="M384" i="1" s="1"/>
  <c r="K385" i="1"/>
  <c r="L385" i="1" s="1"/>
  <c r="M385" i="1" s="1"/>
  <c r="K386" i="1"/>
  <c r="L386" i="1" s="1"/>
  <c r="M386" i="1" s="1"/>
  <c r="K387" i="1"/>
  <c r="L387" i="1" s="1"/>
  <c r="M387" i="1" s="1"/>
  <c r="K388" i="1"/>
  <c r="L388" i="1" s="1"/>
  <c r="M388" i="1" s="1"/>
  <c r="K389" i="1"/>
  <c r="L389" i="1" s="1"/>
  <c r="M389" i="1" s="1"/>
  <c r="K390" i="1"/>
  <c r="L390" i="1" s="1"/>
  <c r="M390" i="1" s="1"/>
  <c r="K391" i="1"/>
  <c r="L391" i="1" s="1"/>
  <c r="M391" i="1" s="1"/>
  <c r="K392" i="1"/>
  <c r="L392" i="1" s="1"/>
  <c r="M392" i="1" s="1"/>
  <c r="K393" i="1"/>
  <c r="L393" i="1" s="1"/>
  <c r="M393" i="1" s="1"/>
  <c r="K394" i="1"/>
  <c r="L394" i="1" s="1"/>
  <c r="M394" i="1" s="1"/>
  <c r="K395" i="1"/>
  <c r="L395" i="1" s="1"/>
  <c r="M395" i="1" s="1"/>
  <c r="K396" i="1"/>
  <c r="L396" i="1" s="1"/>
  <c r="M396" i="1" s="1"/>
  <c r="K397" i="1"/>
  <c r="L397" i="1" s="1"/>
  <c r="M397" i="1" s="1"/>
  <c r="K398" i="1"/>
  <c r="L398" i="1" s="1"/>
  <c r="M398" i="1" s="1"/>
  <c r="K399" i="1"/>
  <c r="L399" i="1" s="1"/>
  <c r="M399" i="1" s="1"/>
  <c r="K400" i="1"/>
  <c r="L400" i="1" s="1"/>
  <c r="M400" i="1" s="1"/>
  <c r="K401" i="1"/>
  <c r="L401" i="1" s="1"/>
  <c r="M401" i="1" s="1"/>
  <c r="K402" i="1"/>
  <c r="L402" i="1" s="1"/>
  <c r="M402" i="1" s="1"/>
  <c r="K403" i="1"/>
  <c r="L403" i="1" s="1"/>
  <c r="M403" i="1" s="1"/>
  <c r="K404" i="1"/>
  <c r="L404" i="1" s="1"/>
  <c r="M404" i="1" s="1"/>
  <c r="K405" i="1"/>
  <c r="L405" i="1" s="1"/>
  <c r="M405" i="1" s="1"/>
  <c r="K406" i="1"/>
  <c r="L406" i="1" s="1"/>
  <c r="M406" i="1" s="1"/>
  <c r="K407" i="1"/>
  <c r="L407" i="1" s="1"/>
  <c r="M407" i="1" s="1"/>
  <c r="K408" i="1"/>
  <c r="L408" i="1" s="1"/>
  <c r="M408" i="1" s="1"/>
  <c r="K409" i="1"/>
  <c r="L409" i="1" s="1"/>
  <c r="M409" i="1" s="1"/>
  <c r="K410" i="1"/>
  <c r="L410" i="1" s="1"/>
  <c r="M410" i="1" s="1"/>
  <c r="K411" i="1"/>
  <c r="L411" i="1" s="1"/>
  <c r="M411" i="1" s="1"/>
  <c r="K412" i="1"/>
  <c r="L412" i="1" s="1"/>
  <c r="M412" i="1" s="1"/>
  <c r="K413" i="1"/>
  <c r="L413" i="1" s="1"/>
  <c r="M413" i="1" s="1"/>
  <c r="K414" i="1"/>
  <c r="L414" i="1" s="1"/>
  <c r="M414" i="1" s="1"/>
  <c r="K415" i="1"/>
  <c r="L415" i="1" s="1"/>
  <c r="M415" i="1" s="1"/>
  <c r="K416" i="1"/>
  <c r="L416" i="1" s="1"/>
  <c r="M416" i="1" s="1"/>
  <c r="K417" i="1"/>
  <c r="L417" i="1" s="1"/>
  <c r="M417" i="1" s="1"/>
  <c r="K418" i="1"/>
  <c r="L418" i="1" s="1"/>
  <c r="M418" i="1" s="1"/>
  <c r="K419" i="1"/>
  <c r="L419" i="1" s="1"/>
  <c r="M419" i="1" s="1"/>
  <c r="K420" i="1"/>
  <c r="L420" i="1" s="1"/>
  <c r="M420" i="1" s="1"/>
  <c r="K421" i="1"/>
  <c r="L421" i="1" s="1"/>
  <c r="M421" i="1" s="1"/>
  <c r="K422" i="1"/>
  <c r="L422" i="1" s="1"/>
  <c r="M422" i="1" s="1"/>
  <c r="K423" i="1"/>
  <c r="L423" i="1" s="1"/>
  <c r="M423" i="1" s="1"/>
  <c r="K424" i="1"/>
  <c r="L424" i="1" s="1"/>
  <c r="M424" i="1" s="1"/>
  <c r="K425" i="1"/>
  <c r="L425" i="1" s="1"/>
  <c r="M425" i="1" s="1"/>
  <c r="K426" i="1"/>
  <c r="L426" i="1" s="1"/>
  <c r="M426" i="1" s="1"/>
  <c r="K427" i="1"/>
  <c r="L427" i="1" s="1"/>
  <c r="M427" i="1" s="1"/>
  <c r="K428" i="1"/>
  <c r="L428" i="1" s="1"/>
  <c r="M428" i="1" s="1"/>
  <c r="K429" i="1"/>
  <c r="L429" i="1" s="1"/>
  <c r="M429" i="1" s="1"/>
  <c r="K430" i="1"/>
  <c r="L430" i="1" s="1"/>
  <c r="M430" i="1" s="1"/>
  <c r="K431" i="1"/>
  <c r="L431" i="1" s="1"/>
  <c r="M431" i="1" s="1"/>
  <c r="K432" i="1"/>
  <c r="L432" i="1" s="1"/>
  <c r="M432" i="1" s="1"/>
  <c r="K433" i="1"/>
  <c r="L433" i="1" s="1"/>
  <c r="M433" i="1" s="1"/>
  <c r="K434" i="1"/>
  <c r="L434" i="1" s="1"/>
  <c r="M434" i="1" s="1"/>
  <c r="K435" i="1"/>
  <c r="L435" i="1" s="1"/>
  <c r="M435" i="1" s="1"/>
  <c r="K436" i="1"/>
  <c r="L436" i="1" s="1"/>
  <c r="M436" i="1" s="1"/>
  <c r="K437" i="1"/>
  <c r="L437" i="1" s="1"/>
  <c r="M437" i="1" s="1"/>
  <c r="K438" i="1"/>
  <c r="L438" i="1" s="1"/>
  <c r="M438" i="1" s="1"/>
  <c r="K439" i="1"/>
  <c r="L439" i="1" s="1"/>
  <c r="M439" i="1" s="1"/>
  <c r="K440" i="1"/>
  <c r="L440" i="1" s="1"/>
  <c r="M440" i="1" s="1"/>
  <c r="K441" i="1"/>
  <c r="L441" i="1" s="1"/>
  <c r="M441" i="1" s="1"/>
  <c r="K442" i="1"/>
  <c r="L442" i="1" s="1"/>
  <c r="M442" i="1" s="1"/>
  <c r="K443" i="1"/>
  <c r="L443" i="1" s="1"/>
  <c r="M443" i="1" s="1"/>
  <c r="K444" i="1"/>
  <c r="L444" i="1" s="1"/>
  <c r="M444" i="1" s="1"/>
  <c r="K445" i="1"/>
  <c r="L445" i="1" s="1"/>
  <c r="M445" i="1" s="1"/>
  <c r="K446" i="1"/>
  <c r="L446" i="1" s="1"/>
  <c r="M446" i="1" s="1"/>
  <c r="K447" i="1"/>
  <c r="L447" i="1" s="1"/>
  <c r="M447" i="1" s="1"/>
  <c r="K448" i="1"/>
  <c r="L448" i="1" s="1"/>
  <c r="M448" i="1" s="1"/>
  <c r="K449" i="1"/>
  <c r="L449" i="1" s="1"/>
  <c r="M449" i="1" s="1"/>
  <c r="K450" i="1"/>
  <c r="L450" i="1" s="1"/>
  <c r="M450" i="1" s="1"/>
  <c r="K451" i="1"/>
  <c r="L451" i="1" s="1"/>
  <c r="M451" i="1" s="1"/>
  <c r="K452" i="1"/>
  <c r="L452" i="1" s="1"/>
  <c r="M452" i="1" s="1"/>
  <c r="K453" i="1"/>
  <c r="L453" i="1" s="1"/>
  <c r="M453" i="1" s="1"/>
  <c r="K454" i="1"/>
  <c r="L454" i="1" s="1"/>
  <c r="M454" i="1" s="1"/>
  <c r="K455" i="1"/>
  <c r="L455" i="1" s="1"/>
  <c r="M455" i="1" s="1"/>
  <c r="K456" i="1"/>
  <c r="L456" i="1" s="1"/>
  <c r="M456" i="1" s="1"/>
  <c r="K457" i="1"/>
  <c r="L457" i="1" s="1"/>
  <c r="M457" i="1" s="1"/>
  <c r="K458" i="1"/>
  <c r="L458" i="1" s="1"/>
  <c r="M458" i="1" s="1"/>
  <c r="K459" i="1"/>
  <c r="L459" i="1" s="1"/>
  <c r="M459" i="1" s="1"/>
  <c r="K460" i="1"/>
  <c r="L460" i="1" s="1"/>
  <c r="M460" i="1" s="1"/>
  <c r="K461" i="1"/>
  <c r="L461" i="1" s="1"/>
  <c r="M461" i="1" s="1"/>
  <c r="K462" i="1"/>
  <c r="L462" i="1" s="1"/>
  <c r="M462" i="1" s="1"/>
  <c r="K463" i="1"/>
  <c r="L463" i="1" s="1"/>
  <c r="M463" i="1" s="1"/>
  <c r="K464" i="1"/>
  <c r="L464" i="1" s="1"/>
  <c r="M464" i="1" s="1"/>
  <c r="K465" i="1"/>
  <c r="L465" i="1" s="1"/>
  <c r="M465" i="1" s="1"/>
  <c r="K466" i="1"/>
  <c r="L466" i="1" s="1"/>
  <c r="M466" i="1" s="1"/>
  <c r="K467" i="1"/>
  <c r="L467" i="1" s="1"/>
  <c r="M467" i="1" s="1"/>
  <c r="K468" i="1"/>
  <c r="L468" i="1" s="1"/>
  <c r="M468" i="1" s="1"/>
  <c r="K469" i="1"/>
  <c r="L469" i="1" s="1"/>
  <c r="M469" i="1" s="1"/>
  <c r="K470" i="1"/>
  <c r="L470" i="1" s="1"/>
  <c r="M470" i="1" s="1"/>
  <c r="K471" i="1"/>
  <c r="L471" i="1" s="1"/>
  <c r="M471" i="1" s="1"/>
  <c r="K472" i="1"/>
  <c r="L472" i="1" s="1"/>
  <c r="M472" i="1" s="1"/>
  <c r="K473" i="1"/>
  <c r="L473" i="1" s="1"/>
  <c r="M473" i="1" s="1"/>
  <c r="K474" i="1"/>
  <c r="L474" i="1" s="1"/>
  <c r="M474" i="1" s="1"/>
  <c r="K475" i="1"/>
  <c r="L475" i="1" s="1"/>
  <c r="M475" i="1" s="1"/>
  <c r="K476" i="1"/>
  <c r="L476" i="1" s="1"/>
  <c r="M476" i="1" s="1"/>
  <c r="K477" i="1"/>
  <c r="L477" i="1" s="1"/>
  <c r="M477" i="1" s="1"/>
  <c r="K478" i="1"/>
  <c r="L478" i="1" s="1"/>
  <c r="M478" i="1" s="1"/>
  <c r="K479" i="1"/>
  <c r="L479" i="1" s="1"/>
  <c r="M479" i="1" s="1"/>
  <c r="K480" i="1"/>
  <c r="L480" i="1" s="1"/>
  <c r="M480" i="1" s="1"/>
  <c r="K481" i="1"/>
  <c r="L481" i="1" s="1"/>
  <c r="M481" i="1" s="1"/>
  <c r="K482" i="1"/>
  <c r="L482" i="1" s="1"/>
  <c r="M482" i="1" s="1"/>
  <c r="K483" i="1"/>
  <c r="L483" i="1" s="1"/>
  <c r="M483" i="1" s="1"/>
  <c r="K484" i="1"/>
  <c r="L484" i="1" s="1"/>
  <c r="M484" i="1" s="1"/>
  <c r="K485" i="1"/>
  <c r="L485" i="1" s="1"/>
  <c r="M485" i="1" s="1"/>
  <c r="K486" i="1"/>
  <c r="L486" i="1" s="1"/>
  <c r="M486" i="1" s="1"/>
  <c r="K487" i="1"/>
  <c r="L487" i="1" s="1"/>
  <c r="M487" i="1" s="1"/>
  <c r="K488" i="1"/>
  <c r="L488" i="1" s="1"/>
  <c r="M488" i="1" s="1"/>
  <c r="K489" i="1"/>
  <c r="L489" i="1" s="1"/>
  <c r="M489" i="1" s="1"/>
  <c r="K490" i="1"/>
  <c r="L490" i="1" s="1"/>
  <c r="M490" i="1" s="1"/>
  <c r="K491" i="1"/>
  <c r="L491" i="1" s="1"/>
  <c r="M491" i="1" s="1"/>
  <c r="K492" i="1"/>
  <c r="L492" i="1" s="1"/>
  <c r="M492" i="1" s="1"/>
  <c r="K493" i="1"/>
  <c r="L493" i="1" s="1"/>
  <c r="M493" i="1" s="1"/>
  <c r="K494" i="1"/>
  <c r="L494" i="1" s="1"/>
  <c r="M494" i="1" s="1"/>
  <c r="K495" i="1"/>
  <c r="L495" i="1" s="1"/>
  <c r="M495" i="1" s="1"/>
  <c r="K496" i="1"/>
  <c r="L496" i="1" s="1"/>
  <c r="M496" i="1" s="1"/>
  <c r="K497" i="1"/>
  <c r="L497" i="1" s="1"/>
  <c r="M497" i="1" s="1"/>
  <c r="K498" i="1"/>
  <c r="L498" i="1" s="1"/>
  <c r="M498" i="1" s="1"/>
  <c r="K499" i="1"/>
  <c r="L499" i="1" s="1"/>
  <c r="M499" i="1" s="1"/>
  <c r="K500" i="1"/>
  <c r="L500" i="1" s="1"/>
  <c r="M500" i="1" s="1"/>
  <c r="K501" i="1"/>
  <c r="L501" i="1" s="1"/>
  <c r="M501" i="1" s="1"/>
  <c r="K502" i="1"/>
  <c r="L502" i="1" s="1"/>
  <c r="M502" i="1" s="1"/>
  <c r="K503" i="1"/>
  <c r="L503" i="1" s="1"/>
  <c r="M503" i="1" s="1"/>
  <c r="K504" i="1"/>
  <c r="L504" i="1" s="1"/>
  <c r="M504" i="1" s="1"/>
  <c r="K505" i="1"/>
  <c r="L505" i="1" s="1"/>
  <c r="M505" i="1" s="1"/>
  <c r="K506" i="1"/>
  <c r="L506" i="1" s="1"/>
  <c r="M506" i="1" s="1"/>
  <c r="K507" i="1"/>
  <c r="L507" i="1" s="1"/>
  <c r="M507" i="1" s="1"/>
  <c r="K508" i="1"/>
  <c r="L508" i="1" s="1"/>
  <c r="M508" i="1" s="1"/>
  <c r="K509" i="1"/>
  <c r="L509" i="1" s="1"/>
  <c r="M509" i="1" s="1"/>
  <c r="K510" i="1"/>
  <c r="L510" i="1" s="1"/>
  <c r="M510" i="1" s="1"/>
  <c r="K511" i="1"/>
  <c r="L511" i="1" s="1"/>
  <c r="M511" i="1" s="1"/>
  <c r="K512" i="1"/>
  <c r="L512" i="1" s="1"/>
  <c r="M512" i="1" s="1"/>
  <c r="K513" i="1"/>
  <c r="L513" i="1" s="1"/>
  <c r="M513" i="1" s="1"/>
  <c r="K514" i="1"/>
  <c r="L514" i="1" s="1"/>
  <c r="M514" i="1" s="1"/>
  <c r="K515" i="1"/>
  <c r="L515" i="1" s="1"/>
  <c r="M515" i="1" s="1"/>
  <c r="K516" i="1"/>
  <c r="L516" i="1" s="1"/>
  <c r="M516" i="1" s="1"/>
  <c r="K517" i="1"/>
  <c r="L517" i="1" s="1"/>
  <c r="M517" i="1" s="1"/>
  <c r="K518" i="1"/>
  <c r="L518" i="1" s="1"/>
  <c r="M518" i="1" s="1"/>
  <c r="K519" i="1"/>
  <c r="L519" i="1" s="1"/>
  <c r="M519" i="1" s="1"/>
  <c r="K520" i="1"/>
  <c r="L520" i="1" s="1"/>
  <c r="M520" i="1" s="1"/>
  <c r="K521" i="1"/>
  <c r="L521" i="1" s="1"/>
  <c r="M521" i="1" s="1"/>
  <c r="K522" i="1"/>
  <c r="L522" i="1" s="1"/>
  <c r="M522" i="1" s="1"/>
  <c r="K523" i="1"/>
  <c r="L523" i="1" s="1"/>
  <c r="M523" i="1" s="1"/>
  <c r="K524" i="1"/>
  <c r="L524" i="1" s="1"/>
  <c r="M524" i="1" s="1"/>
  <c r="K525" i="1"/>
  <c r="L525" i="1" s="1"/>
  <c r="M525" i="1" s="1"/>
  <c r="K526" i="1"/>
  <c r="L526" i="1" s="1"/>
  <c r="M526" i="1" s="1"/>
  <c r="K527" i="1"/>
  <c r="L527" i="1" s="1"/>
  <c r="M527" i="1" s="1"/>
  <c r="K528" i="1"/>
  <c r="L528" i="1" s="1"/>
  <c r="M528" i="1" s="1"/>
  <c r="K529" i="1"/>
  <c r="L529" i="1" s="1"/>
  <c r="M529" i="1" s="1"/>
  <c r="K530" i="1"/>
  <c r="L530" i="1" s="1"/>
  <c r="M530" i="1" s="1"/>
  <c r="K531" i="1"/>
  <c r="L531" i="1" s="1"/>
  <c r="M531" i="1" s="1"/>
  <c r="K532" i="1"/>
  <c r="L532" i="1" s="1"/>
  <c r="M532" i="1" s="1"/>
  <c r="K533" i="1"/>
  <c r="L533" i="1" s="1"/>
  <c r="M533" i="1" s="1"/>
  <c r="K534" i="1"/>
  <c r="L534" i="1" s="1"/>
  <c r="M534" i="1" s="1"/>
  <c r="K535" i="1"/>
  <c r="L535" i="1" s="1"/>
  <c r="M535" i="1" s="1"/>
  <c r="K536" i="1"/>
  <c r="L536" i="1" s="1"/>
  <c r="M536" i="1" s="1"/>
  <c r="K537" i="1"/>
  <c r="L537" i="1" s="1"/>
  <c r="M537" i="1" s="1"/>
  <c r="K538" i="1"/>
  <c r="L538" i="1" s="1"/>
  <c r="M538" i="1" s="1"/>
  <c r="K539" i="1"/>
  <c r="L539" i="1" s="1"/>
  <c r="M539" i="1" s="1"/>
  <c r="K540" i="1"/>
  <c r="L540" i="1" s="1"/>
  <c r="M540" i="1" s="1"/>
  <c r="K541" i="1"/>
  <c r="L541" i="1" s="1"/>
  <c r="M541" i="1" s="1"/>
  <c r="K542" i="1"/>
  <c r="L542" i="1" s="1"/>
  <c r="M542" i="1" s="1"/>
  <c r="K543" i="1"/>
  <c r="L543" i="1" s="1"/>
  <c r="M543" i="1" s="1"/>
  <c r="K544" i="1"/>
  <c r="L544" i="1" s="1"/>
  <c r="M544" i="1" s="1"/>
  <c r="K545" i="1"/>
  <c r="L545" i="1" s="1"/>
  <c r="M545" i="1" s="1"/>
  <c r="K546" i="1"/>
  <c r="L546" i="1" s="1"/>
  <c r="M546" i="1" s="1"/>
  <c r="K547" i="1"/>
  <c r="L547" i="1" s="1"/>
  <c r="M547" i="1" s="1"/>
  <c r="K548" i="1"/>
  <c r="L548" i="1" s="1"/>
  <c r="M548" i="1" s="1"/>
  <c r="K549" i="1"/>
  <c r="L549" i="1" s="1"/>
  <c r="M549" i="1" s="1"/>
  <c r="K550" i="1"/>
  <c r="L550" i="1" s="1"/>
  <c r="M550" i="1" s="1"/>
  <c r="K551" i="1"/>
  <c r="L551" i="1" s="1"/>
  <c r="M551" i="1" s="1"/>
  <c r="K552" i="1"/>
  <c r="L552" i="1" s="1"/>
  <c r="M552" i="1" s="1"/>
  <c r="K553" i="1"/>
  <c r="L553" i="1" s="1"/>
  <c r="M553" i="1" s="1"/>
  <c r="K554" i="1"/>
  <c r="L554" i="1" s="1"/>
  <c r="M554" i="1" s="1"/>
  <c r="K555" i="1"/>
  <c r="L555" i="1" s="1"/>
  <c r="M555" i="1" s="1"/>
  <c r="K556" i="1"/>
  <c r="L556" i="1" s="1"/>
  <c r="M556" i="1" s="1"/>
  <c r="K557" i="1"/>
  <c r="L557" i="1" s="1"/>
  <c r="M557" i="1" s="1"/>
  <c r="K558" i="1"/>
  <c r="L558" i="1" s="1"/>
  <c r="M558" i="1" s="1"/>
  <c r="K559" i="1"/>
  <c r="L559" i="1" s="1"/>
  <c r="M559" i="1" s="1"/>
  <c r="K560" i="1"/>
  <c r="L560" i="1" s="1"/>
  <c r="M560" i="1" s="1"/>
  <c r="K561" i="1"/>
  <c r="L561" i="1" s="1"/>
  <c r="M561" i="1" s="1"/>
  <c r="K562" i="1"/>
  <c r="L562" i="1" s="1"/>
  <c r="M562" i="1" s="1"/>
  <c r="K563" i="1"/>
  <c r="L563" i="1" s="1"/>
  <c r="M563" i="1" s="1"/>
  <c r="K564" i="1"/>
  <c r="L564" i="1" s="1"/>
  <c r="M564" i="1" s="1"/>
  <c r="K565" i="1"/>
  <c r="L565" i="1" s="1"/>
  <c r="M565" i="1" s="1"/>
  <c r="K566" i="1"/>
  <c r="L566" i="1" s="1"/>
  <c r="M566" i="1" s="1"/>
  <c r="K567" i="1"/>
  <c r="L567" i="1" s="1"/>
  <c r="M567" i="1" s="1"/>
  <c r="K568" i="1"/>
  <c r="L568" i="1" s="1"/>
  <c r="M568" i="1" s="1"/>
  <c r="K569" i="1"/>
  <c r="L569" i="1" s="1"/>
  <c r="M569" i="1" s="1"/>
  <c r="K570" i="1"/>
  <c r="L570" i="1" s="1"/>
  <c r="M570" i="1" s="1"/>
  <c r="K571" i="1"/>
  <c r="L571" i="1" s="1"/>
  <c r="M571" i="1" s="1"/>
  <c r="K572" i="1"/>
  <c r="L572" i="1" s="1"/>
  <c r="M572" i="1" s="1"/>
  <c r="K573" i="1"/>
  <c r="L573" i="1" s="1"/>
  <c r="M573" i="1" s="1"/>
  <c r="K574" i="1"/>
  <c r="L574" i="1" s="1"/>
  <c r="M574" i="1" s="1"/>
  <c r="K575" i="1"/>
  <c r="L575" i="1" s="1"/>
  <c r="M575" i="1" s="1"/>
  <c r="K576" i="1"/>
  <c r="L576" i="1" s="1"/>
  <c r="M576" i="1" s="1"/>
  <c r="K577" i="1"/>
  <c r="L577" i="1" s="1"/>
  <c r="M577" i="1" s="1"/>
  <c r="K578" i="1"/>
  <c r="L578" i="1" s="1"/>
  <c r="M578" i="1" s="1"/>
  <c r="K579" i="1"/>
  <c r="L579" i="1" s="1"/>
  <c r="M579" i="1" s="1"/>
  <c r="K580" i="1"/>
  <c r="L580" i="1" s="1"/>
  <c r="M580" i="1" s="1"/>
  <c r="K581" i="1"/>
  <c r="L581" i="1" s="1"/>
  <c r="M581" i="1" s="1"/>
  <c r="K582" i="1"/>
  <c r="L582" i="1" s="1"/>
  <c r="M582" i="1" s="1"/>
  <c r="K583" i="1"/>
  <c r="L583" i="1" s="1"/>
  <c r="M583" i="1" s="1"/>
  <c r="K584" i="1"/>
  <c r="L584" i="1" s="1"/>
  <c r="M584" i="1" s="1"/>
  <c r="K585" i="1"/>
  <c r="L585" i="1" s="1"/>
  <c r="M585" i="1" s="1"/>
  <c r="K586" i="1"/>
  <c r="L586" i="1" s="1"/>
  <c r="M586" i="1" s="1"/>
  <c r="K587" i="1"/>
  <c r="L587" i="1" s="1"/>
  <c r="M587" i="1" s="1"/>
  <c r="K588" i="1"/>
  <c r="L588" i="1" s="1"/>
  <c r="M588" i="1" s="1"/>
  <c r="K589" i="1"/>
  <c r="L589" i="1" s="1"/>
  <c r="M589" i="1" s="1"/>
  <c r="K590" i="1"/>
  <c r="L590" i="1" s="1"/>
  <c r="M590" i="1" s="1"/>
  <c r="K591" i="1"/>
  <c r="L591" i="1" s="1"/>
  <c r="M591" i="1" s="1"/>
  <c r="K592" i="1"/>
  <c r="L592" i="1" s="1"/>
  <c r="M592" i="1" s="1"/>
  <c r="K593" i="1"/>
  <c r="L593" i="1" s="1"/>
  <c r="M593" i="1" s="1"/>
  <c r="K594" i="1"/>
  <c r="L594" i="1" s="1"/>
  <c r="M594" i="1" s="1"/>
  <c r="K595" i="1"/>
  <c r="L595" i="1" s="1"/>
  <c r="M595" i="1" s="1"/>
  <c r="K596" i="1"/>
  <c r="L596" i="1" s="1"/>
  <c r="M596" i="1" s="1"/>
  <c r="K597" i="1"/>
  <c r="L597" i="1" s="1"/>
  <c r="M597" i="1" s="1"/>
  <c r="K598" i="1"/>
  <c r="L598" i="1" s="1"/>
  <c r="M598" i="1" s="1"/>
  <c r="K599" i="1"/>
  <c r="L599" i="1" s="1"/>
  <c r="M599" i="1" s="1"/>
  <c r="K600" i="1"/>
  <c r="L600" i="1" s="1"/>
  <c r="M600" i="1" s="1"/>
  <c r="K601" i="1"/>
  <c r="L601" i="1" s="1"/>
  <c r="M601" i="1" s="1"/>
  <c r="K602" i="1"/>
  <c r="L602" i="1" s="1"/>
  <c r="M602" i="1" s="1"/>
  <c r="K603" i="1"/>
  <c r="L603" i="1" s="1"/>
  <c r="M603" i="1" s="1"/>
  <c r="K604" i="1"/>
  <c r="L604" i="1" s="1"/>
  <c r="M604" i="1" s="1"/>
  <c r="K605" i="1"/>
  <c r="L605" i="1" s="1"/>
  <c r="M605" i="1" s="1"/>
  <c r="K606" i="1"/>
  <c r="L606" i="1" s="1"/>
  <c r="M606" i="1" s="1"/>
  <c r="K607" i="1"/>
  <c r="L607" i="1" s="1"/>
  <c r="M607" i="1" s="1"/>
  <c r="K608" i="1"/>
  <c r="L608" i="1" s="1"/>
  <c r="M608" i="1" s="1"/>
  <c r="K609" i="1"/>
  <c r="L609" i="1" s="1"/>
  <c r="M609" i="1" s="1"/>
  <c r="K610" i="1"/>
  <c r="L610" i="1" s="1"/>
  <c r="M610" i="1" s="1"/>
  <c r="K611" i="1"/>
  <c r="L611" i="1" s="1"/>
  <c r="M611" i="1" s="1"/>
  <c r="K612" i="1"/>
  <c r="L612" i="1" s="1"/>
  <c r="M612" i="1" s="1"/>
  <c r="K613" i="1"/>
  <c r="L613" i="1" s="1"/>
  <c r="M613" i="1" s="1"/>
  <c r="K614" i="1"/>
  <c r="L614" i="1" s="1"/>
  <c r="M614" i="1" s="1"/>
  <c r="K615" i="1"/>
  <c r="L615" i="1" s="1"/>
  <c r="M615" i="1" s="1"/>
  <c r="K616" i="1"/>
  <c r="L616" i="1" s="1"/>
  <c r="M616" i="1" s="1"/>
  <c r="K617" i="1"/>
  <c r="L617" i="1" s="1"/>
  <c r="M617" i="1" s="1"/>
  <c r="K618" i="1"/>
  <c r="L618" i="1" s="1"/>
  <c r="M618" i="1" s="1"/>
  <c r="K619" i="1"/>
  <c r="L619" i="1" s="1"/>
  <c r="M619" i="1" s="1"/>
  <c r="K620" i="1"/>
  <c r="L620" i="1" s="1"/>
  <c r="M620" i="1" s="1"/>
  <c r="K621" i="1"/>
  <c r="L621" i="1" s="1"/>
  <c r="M621" i="1" s="1"/>
  <c r="K622" i="1"/>
  <c r="L622" i="1" s="1"/>
  <c r="M622" i="1" s="1"/>
  <c r="K623" i="1"/>
  <c r="L623" i="1" s="1"/>
  <c r="M623" i="1" s="1"/>
  <c r="K624" i="1"/>
  <c r="L624" i="1" s="1"/>
  <c r="M624" i="1" s="1"/>
  <c r="K625" i="1"/>
  <c r="L625" i="1" s="1"/>
  <c r="M625" i="1" s="1"/>
  <c r="K626" i="1"/>
  <c r="L626" i="1" s="1"/>
  <c r="M626" i="1" s="1"/>
  <c r="K627" i="1"/>
  <c r="L627" i="1" s="1"/>
  <c r="M627" i="1" s="1"/>
  <c r="K628" i="1"/>
  <c r="L628" i="1" s="1"/>
  <c r="M628" i="1" s="1"/>
  <c r="K629" i="1"/>
  <c r="L629" i="1" s="1"/>
  <c r="M629" i="1" s="1"/>
  <c r="K630" i="1"/>
  <c r="L630" i="1" s="1"/>
  <c r="M630" i="1" s="1"/>
  <c r="K631" i="1"/>
  <c r="L631" i="1" s="1"/>
  <c r="M631" i="1" s="1"/>
  <c r="K632" i="1"/>
  <c r="L632" i="1" s="1"/>
  <c r="M632" i="1" s="1"/>
  <c r="K633" i="1"/>
  <c r="L633" i="1" s="1"/>
  <c r="M633" i="1" s="1"/>
  <c r="K634" i="1"/>
  <c r="L634" i="1" s="1"/>
  <c r="M634" i="1" s="1"/>
  <c r="K635" i="1"/>
  <c r="L635" i="1" s="1"/>
  <c r="M635" i="1" s="1"/>
  <c r="K636" i="1"/>
  <c r="L636" i="1" s="1"/>
  <c r="M636" i="1" s="1"/>
  <c r="K637" i="1"/>
  <c r="L637" i="1" s="1"/>
  <c r="M637" i="1" s="1"/>
  <c r="K638" i="1"/>
  <c r="L638" i="1" s="1"/>
  <c r="M638" i="1" s="1"/>
  <c r="K639" i="1"/>
  <c r="L639" i="1" s="1"/>
  <c r="M639" i="1" s="1"/>
  <c r="K640" i="1"/>
  <c r="L640" i="1" s="1"/>
  <c r="M640" i="1" s="1"/>
  <c r="K641" i="1"/>
  <c r="L641" i="1" s="1"/>
  <c r="M641" i="1" s="1"/>
  <c r="K642" i="1"/>
  <c r="L642" i="1" s="1"/>
  <c r="M642" i="1" s="1"/>
  <c r="K643" i="1"/>
  <c r="L643" i="1" s="1"/>
  <c r="M643" i="1" s="1"/>
  <c r="K644" i="1"/>
  <c r="L644" i="1" s="1"/>
  <c r="M644" i="1" s="1"/>
  <c r="K645" i="1"/>
  <c r="L645" i="1" s="1"/>
  <c r="M645" i="1" s="1"/>
  <c r="K646" i="1"/>
  <c r="L646" i="1" s="1"/>
  <c r="M646" i="1" s="1"/>
  <c r="K647" i="1"/>
  <c r="L647" i="1" s="1"/>
  <c r="M647" i="1" s="1"/>
  <c r="K648" i="1"/>
  <c r="L648" i="1" s="1"/>
  <c r="M648" i="1" s="1"/>
  <c r="K649" i="1"/>
  <c r="L649" i="1" s="1"/>
  <c r="M649" i="1" s="1"/>
  <c r="K650" i="1"/>
  <c r="L650" i="1" s="1"/>
  <c r="M650" i="1" s="1"/>
  <c r="K651" i="1"/>
  <c r="L651" i="1" s="1"/>
  <c r="M651" i="1" s="1"/>
  <c r="K652" i="1"/>
  <c r="L652" i="1" s="1"/>
  <c r="M652" i="1" s="1"/>
  <c r="K653" i="1"/>
  <c r="L653" i="1" s="1"/>
  <c r="M653" i="1" s="1"/>
  <c r="K654" i="1"/>
  <c r="L654" i="1" s="1"/>
  <c r="M654" i="1" s="1"/>
  <c r="K655" i="1"/>
  <c r="L655" i="1" s="1"/>
  <c r="M655" i="1" s="1"/>
  <c r="K656" i="1"/>
  <c r="L656" i="1" s="1"/>
  <c r="M656" i="1" s="1"/>
  <c r="K657" i="1"/>
  <c r="L657" i="1" s="1"/>
  <c r="M657" i="1" s="1"/>
  <c r="K658" i="1"/>
  <c r="L658" i="1" s="1"/>
  <c r="M658" i="1" s="1"/>
  <c r="K659" i="1"/>
  <c r="L659" i="1" s="1"/>
  <c r="M659" i="1" s="1"/>
  <c r="K660" i="1"/>
  <c r="L660" i="1" s="1"/>
  <c r="M660" i="1" s="1"/>
  <c r="K661" i="1"/>
  <c r="L661" i="1" s="1"/>
  <c r="M661" i="1" s="1"/>
  <c r="K662" i="1"/>
  <c r="L662" i="1" s="1"/>
  <c r="M662" i="1" s="1"/>
  <c r="K663" i="1"/>
  <c r="L663" i="1" s="1"/>
  <c r="M663" i="1" s="1"/>
  <c r="K664" i="1"/>
  <c r="L664" i="1" s="1"/>
  <c r="M664" i="1" s="1"/>
  <c r="K665" i="1"/>
  <c r="L665" i="1" s="1"/>
  <c r="M665" i="1" s="1"/>
  <c r="K666" i="1"/>
  <c r="L666" i="1" s="1"/>
  <c r="M666" i="1" s="1"/>
  <c r="K667" i="1"/>
  <c r="L667" i="1" s="1"/>
  <c r="M667" i="1" s="1"/>
  <c r="K668" i="1"/>
  <c r="L668" i="1" s="1"/>
  <c r="M668" i="1" s="1"/>
  <c r="K669" i="1"/>
  <c r="L669" i="1" s="1"/>
  <c r="M669" i="1" s="1"/>
  <c r="K670" i="1"/>
  <c r="L670" i="1" s="1"/>
  <c r="M670" i="1" s="1"/>
  <c r="K671" i="1"/>
  <c r="L671" i="1" s="1"/>
  <c r="M671" i="1" s="1"/>
  <c r="K672" i="1"/>
  <c r="L672" i="1" s="1"/>
  <c r="M672" i="1" s="1"/>
  <c r="K673" i="1"/>
  <c r="L673" i="1" s="1"/>
  <c r="M673" i="1" s="1"/>
  <c r="K674" i="1"/>
  <c r="L674" i="1" s="1"/>
  <c r="M674" i="1" s="1"/>
  <c r="K675" i="1"/>
  <c r="L675" i="1" s="1"/>
  <c r="M675" i="1" s="1"/>
  <c r="K676" i="1"/>
  <c r="L676" i="1" s="1"/>
  <c r="M676" i="1" s="1"/>
  <c r="K677" i="1"/>
  <c r="L677" i="1" s="1"/>
  <c r="M677" i="1" s="1"/>
  <c r="K678" i="1"/>
  <c r="L678" i="1" s="1"/>
  <c r="M678" i="1" s="1"/>
  <c r="K679" i="1"/>
  <c r="L679" i="1" s="1"/>
  <c r="M679" i="1" s="1"/>
  <c r="K680" i="1"/>
  <c r="L680" i="1" s="1"/>
  <c r="M680" i="1" s="1"/>
  <c r="K681" i="1"/>
  <c r="L681" i="1" s="1"/>
  <c r="M681" i="1" s="1"/>
  <c r="K682" i="1"/>
  <c r="L682" i="1" s="1"/>
  <c r="M682" i="1" s="1"/>
  <c r="K683" i="1"/>
  <c r="L683" i="1" s="1"/>
  <c r="M683" i="1" s="1"/>
  <c r="K684" i="1"/>
  <c r="L684" i="1" s="1"/>
  <c r="M684" i="1" s="1"/>
  <c r="K685" i="1"/>
  <c r="L685" i="1" s="1"/>
  <c r="M685" i="1" s="1"/>
  <c r="K686" i="1"/>
  <c r="L686" i="1" s="1"/>
  <c r="M686" i="1" s="1"/>
  <c r="K687" i="1"/>
  <c r="L687" i="1" s="1"/>
  <c r="M687" i="1" s="1"/>
  <c r="K688" i="1"/>
  <c r="L688" i="1" s="1"/>
  <c r="M688" i="1" s="1"/>
  <c r="K689" i="1"/>
  <c r="L689" i="1" s="1"/>
  <c r="M689" i="1" s="1"/>
  <c r="K690" i="1"/>
  <c r="L690" i="1" s="1"/>
  <c r="M690" i="1" s="1"/>
  <c r="K691" i="1"/>
  <c r="L691" i="1" s="1"/>
  <c r="M691" i="1" s="1"/>
  <c r="K692" i="1"/>
  <c r="L692" i="1" s="1"/>
  <c r="M692" i="1" s="1"/>
  <c r="K693" i="1"/>
  <c r="L693" i="1" s="1"/>
  <c r="M693" i="1" s="1"/>
  <c r="K694" i="1"/>
  <c r="L694" i="1" s="1"/>
  <c r="M694" i="1" s="1"/>
  <c r="K695" i="1"/>
  <c r="L695" i="1" s="1"/>
  <c r="M695" i="1" s="1"/>
  <c r="K696" i="1"/>
  <c r="L696" i="1" s="1"/>
  <c r="M696" i="1" s="1"/>
  <c r="K697" i="1"/>
  <c r="L697" i="1" s="1"/>
  <c r="M697" i="1" s="1"/>
  <c r="K698" i="1"/>
  <c r="L698" i="1" s="1"/>
  <c r="M698" i="1" s="1"/>
  <c r="K699" i="1"/>
  <c r="L699" i="1" s="1"/>
  <c r="M699" i="1" s="1"/>
  <c r="K700" i="1"/>
  <c r="L700" i="1" s="1"/>
  <c r="M700" i="1" s="1"/>
  <c r="K701" i="1"/>
  <c r="L701" i="1" s="1"/>
  <c r="M701" i="1" s="1"/>
  <c r="K702" i="1"/>
  <c r="L702" i="1" s="1"/>
  <c r="M702" i="1" s="1"/>
  <c r="K703" i="1"/>
  <c r="L703" i="1" s="1"/>
  <c r="M703" i="1" s="1"/>
  <c r="K704" i="1"/>
  <c r="L704" i="1" s="1"/>
  <c r="M704" i="1" s="1"/>
  <c r="K705" i="1"/>
  <c r="L705" i="1" s="1"/>
  <c r="M705" i="1" s="1"/>
  <c r="K706" i="1"/>
  <c r="L706" i="1" s="1"/>
  <c r="M706" i="1" s="1"/>
  <c r="K707" i="1"/>
  <c r="L707" i="1" s="1"/>
  <c r="M707" i="1" s="1"/>
  <c r="K708" i="1"/>
  <c r="L708" i="1" s="1"/>
  <c r="M708" i="1" s="1"/>
  <c r="K709" i="1"/>
  <c r="L709" i="1" s="1"/>
  <c r="M709" i="1" s="1"/>
  <c r="K710" i="1"/>
  <c r="L710" i="1" s="1"/>
  <c r="M710" i="1" s="1"/>
  <c r="K711" i="1"/>
  <c r="L711" i="1" s="1"/>
  <c r="M711" i="1" s="1"/>
  <c r="K712" i="1"/>
  <c r="L712" i="1" s="1"/>
  <c r="M712" i="1" s="1"/>
  <c r="K713" i="1"/>
  <c r="L713" i="1" s="1"/>
  <c r="M713" i="1" s="1"/>
  <c r="K714" i="1"/>
  <c r="L714" i="1" s="1"/>
  <c r="M714" i="1" s="1"/>
  <c r="K715" i="1"/>
  <c r="L715" i="1" s="1"/>
  <c r="M715" i="1" s="1"/>
  <c r="K716" i="1"/>
  <c r="L716" i="1" s="1"/>
  <c r="M716" i="1" s="1"/>
  <c r="K717" i="1"/>
  <c r="L717" i="1" s="1"/>
  <c r="M717" i="1" s="1"/>
  <c r="K718" i="1"/>
  <c r="L718" i="1" s="1"/>
  <c r="M718" i="1" s="1"/>
  <c r="K719" i="1"/>
  <c r="L719" i="1" s="1"/>
  <c r="M719" i="1" s="1"/>
  <c r="K720" i="1"/>
  <c r="L720" i="1" s="1"/>
  <c r="M720" i="1" s="1"/>
  <c r="K721" i="1"/>
  <c r="L721" i="1" s="1"/>
  <c r="M721" i="1" s="1"/>
  <c r="K722" i="1"/>
  <c r="L722" i="1" s="1"/>
  <c r="M722" i="1" s="1"/>
  <c r="K723" i="1"/>
  <c r="L723" i="1" s="1"/>
  <c r="M723" i="1" s="1"/>
  <c r="K724" i="1"/>
  <c r="L724" i="1" s="1"/>
  <c r="M724" i="1" s="1"/>
  <c r="K725" i="1"/>
  <c r="L725" i="1" s="1"/>
  <c r="M725" i="1" s="1"/>
  <c r="K726" i="1"/>
  <c r="L726" i="1" s="1"/>
  <c r="M726" i="1" s="1"/>
  <c r="K727" i="1"/>
  <c r="L727" i="1" s="1"/>
  <c r="M727" i="1" s="1"/>
  <c r="K728" i="1"/>
  <c r="L728" i="1" s="1"/>
  <c r="M728" i="1" s="1"/>
  <c r="K729" i="1"/>
  <c r="L729" i="1" s="1"/>
  <c r="M729" i="1" s="1"/>
  <c r="K730" i="1"/>
  <c r="L730" i="1" s="1"/>
  <c r="M730" i="1" s="1"/>
  <c r="K731" i="1"/>
  <c r="L731" i="1" s="1"/>
  <c r="M731" i="1" s="1"/>
  <c r="K732" i="1"/>
  <c r="L732" i="1" s="1"/>
  <c r="M732" i="1" s="1"/>
  <c r="K733" i="1"/>
  <c r="L733" i="1" s="1"/>
  <c r="M733" i="1" s="1"/>
  <c r="K734" i="1"/>
  <c r="L734" i="1" s="1"/>
  <c r="M734" i="1" s="1"/>
  <c r="K735" i="1"/>
  <c r="L735" i="1" s="1"/>
  <c r="M735" i="1" s="1"/>
  <c r="K736" i="1"/>
  <c r="L736" i="1" s="1"/>
  <c r="M736" i="1" s="1"/>
  <c r="K737" i="1"/>
  <c r="L737" i="1" s="1"/>
  <c r="M737" i="1" s="1"/>
  <c r="K738" i="1"/>
  <c r="L738" i="1" s="1"/>
  <c r="M738" i="1" s="1"/>
  <c r="K739" i="1"/>
  <c r="L739" i="1" s="1"/>
  <c r="M739" i="1" s="1"/>
  <c r="K740" i="1"/>
  <c r="L740" i="1" s="1"/>
  <c r="M740" i="1" s="1"/>
  <c r="K741" i="1"/>
  <c r="L741" i="1" s="1"/>
  <c r="M741" i="1" s="1"/>
  <c r="K742" i="1"/>
  <c r="L742" i="1" s="1"/>
  <c r="M742" i="1" s="1"/>
  <c r="K743" i="1"/>
  <c r="L743" i="1" s="1"/>
  <c r="M743" i="1" s="1"/>
  <c r="K744" i="1"/>
  <c r="L744" i="1" s="1"/>
  <c r="M744" i="1" s="1"/>
  <c r="K745" i="1"/>
  <c r="L745" i="1" s="1"/>
  <c r="M745" i="1" s="1"/>
  <c r="K746" i="1"/>
  <c r="L746" i="1" s="1"/>
  <c r="M746" i="1" s="1"/>
  <c r="K747" i="1"/>
  <c r="L747" i="1" s="1"/>
  <c r="M747" i="1" s="1"/>
  <c r="K748" i="1"/>
  <c r="L748" i="1" s="1"/>
  <c r="M748" i="1" s="1"/>
  <c r="K749" i="1"/>
  <c r="L749" i="1" s="1"/>
  <c r="M749" i="1" s="1"/>
  <c r="K750" i="1"/>
  <c r="L750" i="1" s="1"/>
  <c r="M750" i="1" s="1"/>
  <c r="K751" i="1"/>
  <c r="L751" i="1" s="1"/>
  <c r="M751" i="1" s="1"/>
  <c r="K752" i="1"/>
  <c r="L752" i="1" s="1"/>
  <c r="M752" i="1" s="1"/>
  <c r="K753" i="1"/>
  <c r="L753" i="1" s="1"/>
  <c r="M753" i="1" s="1"/>
  <c r="K754" i="1"/>
  <c r="L754" i="1" s="1"/>
  <c r="M754" i="1" s="1"/>
  <c r="K755" i="1"/>
  <c r="L755" i="1" s="1"/>
  <c r="M755" i="1" s="1"/>
  <c r="K756" i="1"/>
  <c r="L756" i="1" s="1"/>
  <c r="M756" i="1" s="1"/>
  <c r="K757" i="1"/>
  <c r="L757" i="1" s="1"/>
  <c r="M757" i="1" s="1"/>
  <c r="K758" i="1"/>
  <c r="L758" i="1" s="1"/>
  <c r="M758" i="1" s="1"/>
  <c r="K759" i="1"/>
  <c r="L759" i="1" s="1"/>
  <c r="M759" i="1" s="1"/>
  <c r="K760" i="1"/>
  <c r="L760" i="1" s="1"/>
  <c r="M760" i="1" s="1"/>
  <c r="K761" i="1"/>
  <c r="L761" i="1" s="1"/>
  <c r="M761" i="1" s="1"/>
  <c r="K762" i="1"/>
  <c r="L762" i="1" s="1"/>
  <c r="M762" i="1" s="1"/>
  <c r="K763" i="1"/>
  <c r="L763" i="1" s="1"/>
  <c r="M763" i="1" s="1"/>
  <c r="K764" i="1"/>
  <c r="L764" i="1" s="1"/>
  <c r="M764" i="1" s="1"/>
  <c r="K765" i="1"/>
  <c r="L765" i="1" s="1"/>
  <c r="M765" i="1" s="1"/>
  <c r="K766" i="1"/>
  <c r="L766" i="1" s="1"/>
  <c r="M766" i="1" s="1"/>
  <c r="K767" i="1"/>
  <c r="L767" i="1" s="1"/>
  <c r="M767" i="1" s="1"/>
  <c r="K768" i="1"/>
  <c r="L768" i="1" s="1"/>
  <c r="M768" i="1" s="1"/>
  <c r="K769" i="1"/>
  <c r="L769" i="1" s="1"/>
  <c r="M769" i="1" s="1"/>
  <c r="K770" i="1"/>
  <c r="L770" i="1" s="1"/>
  <c r="M770" i="1" s="1"/>
  <c r="K771" i="1"/>
  <c r="L771" i="1" s="1"/>
  <c r="M771" i="1" s="1"/>
  <c r="K772" i="1"/>
  <c r="L772" i="1" s="1"/>
  <c r="M772" i="1" s="1"/>
  <c r="K773" i="1"/>
  <c r="L773" i="1" s="1"/>
  <c r="M773" i="1" s="1"/>
  <c r="K774" i="1"/>
  <c r="L774" i="1" s="1"/>
  <c r="M774" i="1" s="1"/>
  <c r="K775" i="1"/>
  <c r="L775" i="1" s="1"/>
  <c r="M775" i="1" s="1"/>
  <c r="K776" i="1"/>
  <c r="L776" i="1" s="1"/>
  <c r="M776" i="1" s="1"/>
  <c r="K777" i="1"/>
  <c r="L777" i="1" s="1"/>
  <c r="M777" i="1" s="1"/>
  <c r="K778" i="1"/>
  <c r="L778" i="1" s="1"/>
  <c r="M778" i="1" s="1"/>
  <c r="K779" i="1"/>
  <c r="L779" i="1" s="1"/>
  <c r="M779" i="1" s="1"/>
  <c r="K780" i="1"/>
  <c r="L780" i="1" s="1"/>
  <c r="M780" i="1" s="1"/>
  <c r="K781" i="1"/>
  <c r="L781" i="1" s="1"/>
  <c r="M781" i="1" s="1"/>
  <c r="K782" i="1"/>
  <c r="L782" i="1" s="1"/>
  <c r="M782" i="1" s="1"/>
  <c r="K783" i="1"/>
  <c r="L783" i="1" s="1"/>
  <c r="M783" i="1" s="1"/>
  <c r="K784" i="1"/>
  <c r="L784" i="1" s="1"/>
  <c r="M784" i="1" s="1"/>
  <c r="K785" i="1"/>
  <c r="L785" i="1" s="1"/>
  <c r="M785" i="1" s="1"/>
  <c r="K786" i="1"/>
  <c r="L786" i="1" s="1"/>
  <c r="M786" i="1" s="1"/>
  <c r="K787" i="1"/>
  <c r="L787" i="1" s="1"/>
  <c r="M787" i="1" s="1"/>
  <c r="K788" i="1"/>
  <c r="L788" i="1" s="1"/>
  <c r="M788" i="1" s="1"/>
  <c r="K789" i="1"/>
  <c r="L789" i="1" s="1"/>
  <c r="M789" i="1" s="1"/>
  <c r="B4" i="3"/>
</calcChain>
</file>

<file path=xl/sharedStrings.xml><?xml version="1.0" encoding="utf-8"?>
<sst xmlns="http://schemas.openxmlformats.org/spreadsheetml/2006/main" count="3091" uniqueCount="1328">
  <si>
    <t>Date</t>
  </si>
  <si>
    <t>Social Media Log</t>
  </si>
  <si>
    <t>Syrmosta</t>
  </si>
  <si>
    <t>DATE</t>
  </si>
  <si>
    <t>FOLLOWERS</t>
  </si>
  <si>
    <t>VIEWS</t>
  </si>
  <si>
    <t>LIKES</t>
  </si>
  <si>
    <t>COMMENTS</t>
  </si>
  <si>
    <t>SHARES</t>
  </si>
  <si>
    <t>Author</t>
  </si>
  <si>
    <t>Purpose</t>
  </si>
  <si>
    <t>Terms and Definitions</t>
  </si>
  <si>
    <t>Facebook</t>
  </si>
  <si>
    <t>Twitter</t>
  </si>
  <si>
    <t>Instagram</t>
  </si>
  <si>
    <t>Lookup Tables</t>
  </si>
  <si>
    <t>Engagement Rate</t>
  </si>
  <si>
    <t>FACEBOOK</t>
  </si>
  <si>
    <t>TWITTER</t>
  </si>
  <si>
    <t>INSTAGRAM</t>
  </si>
  <si>
    <t>View</t>
  </si>
  <si>
    <t>Like</t>
  </si>
  <si>
    <t>Comment</t>
  </si>
  <si>
    <t>Share</t>
  </si>
  <si>
    <t>POSTS</t>
  </si>
  <si>
    <t>Social Media Metrics</t>
  </si>
  <si>
    <t>ALL</t>
  </si>
  <si>
    <t>User Engagement Totals</t>
  </si>
  <si>
    <t>To evaluate social media metrics over the past 12 months in order to determine the effectiveness of a new ad campaign</t>
  </si>
  <si>
    <t>POST</t>
  </si>
  <si>
    <t>www.example.com/f010174</t>
  </si>
  <si>
    <t>www.example.com/t010171</t>
  </si>
  <si>
    <t>www.example.com/f010287</t>
  </si>
  <si>
    <t>www.example.com/f010374</t>
  </si>
  <si>
    <t>www.example.com/i010375</t>
  </si>
  <si>
    <t>www.example.com/f010413</t>
  </si>
  <si>
    <t>www.example.com/i010471</t>
  </si>
  <si>
    <t>www.example.com/f010587</t>
  </si>
  <si>
    <t>www.example.com/t010594</t>
  </si>
  <si>
    <t>www.example.com/f010660</t>
  </si>
  <si>
    <t>www.example.com/i010660</t>
  </si>
  <si>
    <t>www.example.com/f010799</t>
  </si>
  <si>
    <t>www.example.com/i010747</t>
  </si>
  <si>
    <t>www.example.com/t010729</t>
  </si>
  <si>
    <t>www.example.com/f010887</t>
  </si>
  <si>
    <t>www.example.com/i010828</t>
  </si>
  <si>
    <t>www.example.com/f010965</t>
  </si>
  <si>
    <t>www.example.com/i010951</t>
  </si>
  <si>
    <t>www.example.com/f011055</t>
  </si>
  <si>
    <t>www.example.com/i011060</t>
  </si>
  <si>
    <t>www.example.com/t011011</t>
  </si>
  <si>
    <t>www.example.com/i011144</t>
  </si>
  <si>
    <t>www.example.com/f011298</t>
  </si>
  <si>
    <t>www.example.com/i011295</t>
  </si>
  <si>
    <t>www.example.com/t011250</t>
  </si>
  <si>
    <t>www.example.com/f011488</t>
  </si>
  <si>
    <t>www.example.com/i011470</t>
  </si>
  <si>
    <t>www.example.com/t011495</t>
  </si>
  <si>
    <t>www.example.com/f011596</t>
  </si>
  <si>
    <t>www.example.com/i011564</t>
  </si>
  <si>
    <t>www.example.com/t011541</t>
  </si>
  <si>
    <t>www.example.com/f011638</t>
  </si>
  <si>
    <t>www.example.com/i011683</t>
  </si>
  <si>
    <t>www.example.com/f011750</t>
  </si>
  <si>
    <t>www.example.com/i011794</t>
  </si>
  <si>
    <t>www.example.com/f011819</t>
  </si>
  <si>
    <t>www.example.com/i011890</t>
  </si>
  <si>
    <t>www.example.com/t011863</t>
  </si>
  <si>
    <t>www.example.com/f011968</t>
  </si>
  <si>
    <t>www.example.com/i011919</t>
  </si>
  <si>
    <t>www.example.com/t011925</t>
  </si>
  <si>
    <t>www.example.com/f012098</t>
  </si>
  <si>
    <t>www.example.com/i012087</t>
  </si>
  <si>
    <t>www.example.com/f012169</t>
  </si>
  <si>
    <t>www.example.com/t012137</t>
  </si>
  <si>
    <t>www.example.com/f012233</t>
  </si>
  <si>
    <t>www.example.com/i012251</t>
  </si>
  <si>
    <t>www.example.com/t012247</t>
  </si>
  <si>
    <t>www.example.com/f012396</t>
  </si>
  <si>
    <t>www.example.com/i012323</t>
  </si>
  <si>
    <t>www.example.com/f012489</t>
  </si>
  <si>
    <t>www.example.com/i012456</t>
  </si>
  <si>
    <t>www.example.com/f012570</t>
  </si>
  <si>
    <t>www.example.com/i012568</t>
  </si>
  <si>
    <t>www.example.com/i012696</t>
  </si>
  <si>
    <t>www.example.com/f012790</t>
  </si>
  <si>
    <t>www.example.com/i012739</t>
  </si>
  <si>
    <t>www.example.com/f012831</t>
  </si>
  <si>
    <t>www.example.com/i012857</t>
  </si>
  <si>
    <t>www.example.com/f012978</t>
  </si>
  <si>
    <t>www.example.com/i012911</t>
  </si>
  <si>
    <t>www.example.com/f013066</t>
  </si>
  <si>
    <t>www.example.com/i013086</t>
  </si>
  <si>
    <t>www.example.com/t013033</t>
  </si>
  <si>
    <t>www.example.com/f013186</t>
  </si>
  <si>
    <t>www.example.com/f020170</t>
  </si>
  <si>
    <t>www.example.com/i020117</t>
  </si>
  <si>
    <t>www.example.com/f020264</t>
  </si>
  <si>
    <t>www.example.com/i020243</t>
  </si>
  <si>
    <t>www.example.com/f020330</t>
  </si>
  <si>
    <t>www.example.com/i020344</t>
  </si>
  <si>
    <t>www.example.com/t020432</t>
  </si>
  <si>
    <t>www.example.com/f020529</t>
  </si>
  <si>
    <t>www.example.com/i020538</t>
  </si>
  <si>
    <t>www.example.com/f020637</t>
  </si>
  <si>
    <t>www.example.com/i020696</t>
  </si>
  <si>
    <t>www.example.com/t020614</t>
  </si>
  <si>
    <t>www.example.com/f020789</t>
  </si>
  <si>
    <t>www.example.com/i020792</t>
  </si>
  <si>
    <t>www.example.com/t020767</t>
  </si>
  <si>
    <t>www.example.com/f020859</t>
  </si>
  <si>
    <t>www.example.com/i020831</t>
  </si>
  <si>
    <t>www.example.com/t020895</t>
  </si>
  <si>
    <t>www.example.com/f020951</t>
  </si>
  <si>
    <t>www.example.com/i020949</t>
  </si>
  <si>
    <t>www.example.com/t020914</t>
  </si>
  <si>
    <t>www.example.com/f021083</t>
  </si>
  <si>
    <t>www.example.com/i021095</t>
  </si>
  <si>
    <t>www.example.com/t021084</t>
  </si>
  <si>
    <t>www.example.com/i021145</t>
  </si>
  <si>
    <t>www.example.com/t021188</t>
  </si>
  <si>
    <t>www.example.com/f021252</t>
  </si>
  <si>
    <t>www.example.com/i021291</t>
  </si>
  <si>
    <t>www.example.com/t021238</t>
  </si>
  <si>
    <t>www.example.com/f021379</t>
  </si>
  <si>
    <t>www.example.com/i021327</t>
  </si>
  <si>
    <t>www.example.com/f021474</t>
  </si>
  <si>
    <t>www.example.com/i021440</t>
  </si>
  <si>
    <t>www.example.com/t021436</t>
  </si>
  <si>
    <t>www.example.com/f021568</t>
  </si>
  <si>
    <t>www.example.com/i021526</t>
  </si>
  <si>
    <t>www.example.com/t021552</t>
  </si>
  <si>
    <t>www.example.com/f021654</t>
  </si>
  <si>
    <t>www.example.com/f021728</t>
  </si>
  <si>
    <t>www.example.com/i021733</t>
  </si>
  <si>
    <t>www.example.com/f021832</t>
  </si>
  <si>
    <t>www.example.com/i021831</t>
  </si>
  <si>
    <t>www.example.com/f021990</t>
  </si>
  <si>
    <t>www.example.com/f022097</t>
  </si>
  <si>
    <t>www.example.com/i022012</t>
  </si>
  <si>
    <t>www.example.com/f022163</t>
  </si>
  <si>
    <t>www.example.com/i022163</t>
  </si>
  <si>
    <t>www.example.com/f022245</t>
  </si>
  <si>
    <t>www.example.com/i022253</t>
  </si>
  <si>
    <t>www.example.com/f022341</t>
  </si>
  <si>
    <t>www.example.com/i022366</t>
  </si>
  <si>
    <t>www.example.com/t022334</t>
  </si>
  <si>
    <t>www.example.com/f022443</t>
  </si>
  <si>
    <t>www.example.com/i022450</t>
  </si>
  <si>
    <t>www.example.com/i022583</t>
  </si>
  <si>
    <t>www.example.com/f022621</t>
  </si>
  <si>
    <t>www.example.com/t022657</t>
  </si>
  <si>
    <t>www.example.com/f022725</t>
  </si>
  <si>
    <t>www.example.com/f022891</t>
  </si>
  <si>
    <t>www.example.com/t022823</t>
  </si>
  <si>
    <t>www.example.com/f030181</t>
  </si>
  <si>
    <t>www.example.com/i030197</t>
  </si>
  <si>
    <t>www.example.com/f030231</t>
  </si>
  <si>
    <t>www.example.com/i030275</t>
  </si>
  <si>
    <t>www.example.com/t030224</t>
  </si>
  <si>
    <t>www.example.com/f030336</t>
  </si>
  <si>
    <t>www.example.com/i030329</t>
  </si>
  <si>
    <t>www.example.com/t030380</t>
  </si>
  <si>
    <t>www.example.com/f030444</t>
  </si>
  <si>
    <t>www.example.com/i030589</t>
  </si>
  <si>
    <t>www.example.com/f030667</t>
  </si>
  <si>
    <t>www.example.com/i030645</t>
  </si>
  <si>
    <t>www.example.com/f030779</t>
  </si>
  <si>
    <t>www.example.com/i030770</t>
  </si>
  <si>
    <t>www.example.com/f030849</t>
  </si>
  <si>
    <t>www.example.com/t030827</t>
  </si>
  <si>
    <t>www.example.com/f030926</t>
  </si>
  <si>
    <t>www.example.com/i030914</t>
  </si>
  <si>
    <t>www.example.com/t030938</t>
  </si>
  <si>
    <t>www.example.com/i031095</t>
  </si>
  <si>
    <t>www.example.com/f031159</t>
  </si>
  <si>
    <t>www.example.com/t031183</t>
  </si>
  <si>
    <t>www.example.com/f031275</t>
  </si>
  <si>
    <t>www.example.com/i031253</t>
  </si>
  <si>
    <t>www.example.com/f031398</t>
  </si>
  <si>
    <t>www.example.com/i031324</t>
  </si>
  <si>
    <t>www.example.com/t031316</t>
  </si>
  <si>
    <t>www.example.com/f031412</t>
  </si>
  <si>
    <t>www.example.com/i031463</t>
  </si>
  <si>
    <t>www.example.com/f031537</t>
  </si>
  <si>
    <t>www.example.com/i031535</t>
  </si>
  <si>
    <t>www.example.com/f031656</t>
  </si>
  <si>
    <t>www.example.com/i031615</t>
  </si>
  <si>
    <t>www.example.com/t031622</t>
  </si>
  <si>
    <t>www.example.com/f031743</t>
  </si>
  <si>
    <t>www.example.com/i031795</t>
  </si>
  <si>
    <t>www.example.com/f031851</t>
  </si>
  <si>
    <t>www.example.com/i031858</t>
  </si>
  <si>
    <t>www.example.com/t031825</t>
  </si>
  <si>
    <t>www.example.com/f031990</t>
  </si>
  <si>
    <t>www.example.com/i031995</t>
  </si>
  <si>
    <t>www.example.com/f032041</t>
  </si>
  <si>
    <t>www.example.com/t032053</t>
  </si>
  <si>
    <t>www.example.com/i032125</t>
  </si>
  <si>
    <t>www.example.com/f032220</t>
  </si>
  <si>
    <t>www.example.com/i032234</t>
  </si>
  <si>
    <t>www.example.com/f032384</t>
  </si>
  <si>
    <t>www.example.com/i032377</t>
  </si>
  <si>
    <t>www.example.com/t032326</t>
  </si>
  <si>
    <t>www.example.com/f032416</t>
  </si>
  <si>
    <t>www.example.com/i032444</t>
  </si>
  <si>
    <t>www.example.com/i032589</t>
  </si>
  <si>
    <t>www.example.com/f032663</t>
  </si>
  <si>
    <t>www.example.com/i032687</t>
  </si>
  <si>
    <t>www.example.com/f032729</t>
  </si>
  <si>
    <t>www.example.com/i032777</t>
  </si>
  <si>
    <t>www.example.com/f032832</t>
  </si>
  <si>
    <t>www.example.com/i032883</t>
  </si>
  <si>
    <t>www.example.com/t032893</t>
  </si>
  <si>
    <t>www.example.com/f032943</t>
  </si>
  <si>
    <t>www.example.com/i032955</t>
  </si>
  <si>
    <t>www.example.com/t032915</t>
  </si>
  <si>
    <t>www.example.com/f033076</t>
  </si>
  <si>
    <t>www.example.com/i033025</t>
  </si>
  <si>
    <t>www.example.com/f033184</t>
  </si>
  <si>
    <t>www.example.com/f040156</t>
  </si>
  <si>
    <t>www.example.com/i040187</t>
  </si>
  <si>
    <t>www.example.com/t040152</t>
  </si>
  <si>
    <t>www.example.com/f040264</t>
  </si>
  <si>
    <t>www.example.com/i040242</t>
  </si>
  <si>
    <t>www.example.com/f040399</t>
  </si>
  <si>
    <t>www.example.com/t040365</t>
  </si>
  <si>
    <t>www.example.com/f040478</t>
  </si>
  <si>
    <t>www.example.com/i040438</t>
  </si>
  <si>
    <t>www.example.com/t040414</t>
  </si>
  <si>
    <t>www.example.com/f040514</t>
  </si>
  <si>
    <t>www.example.com/i040514</t>
  </si>
  <si>
    <t>www.example.com/f040638</t>
  </si>
  <si>
    <t>www.example.com/i040671</t>
  </si>
  <si>
    <t>www.example.com/f040750</t>
  </si>
  <si>
    <t>www.example.com/i040731</t>
  </si>
  <si>
    <t>www.example.com/t040719</t>
  </si>
  <si>
    <t>www.example.com/f040821</t>
  </si>
  <si>
    <t>www.example.com/i040836</t>
  </si>
  <si>
    <t>www.example.com/f040997</t>
  </si>
  <si>
    <t>www.example.com/i040967</t>
  </si>
  <si>
    <t>www.example.com/f041034</t>
  </si>
  <si>
    <t>www.example.com/i041049</t>
  </si>
  <si>
    <t>www.example.com/f041167</t>
  </si>
  <si>
    <t>www.example.com/i041115</t>
  </si>
  <si>
    <t>www.example.com/t041135</t>
  </si>
  <si>
    <t>www.example.com/f041298</t>
  </si>
  <si>
    <t>www.example.com/i041222</t>
  </si>
  <si>
    <t>www.example.com/t041217</t>
  </si>
  <si>
    <t>www.example.com/f041334</t>
  </si>
  <si>
    <t>www.example.com/i041358</t>
  </si>
  <si>
    <t>www.example.com/i041455</t>
  </si>
  <si>
    <t>www.example.com/t041462</t>
  </si>
  <si>
    <t>www.example.com/f041583</t>
  </si>
  <si>
    <t>www.example.com/i041562</t>
  </si>
  <si>
    <t>www.example.com/f041657</t>
  </si>
  <si>
    <t>www.example.com/i041614</t>
  </si>
  <si>
    <t>www.example.com/t041685</t>
  </si>
  <si>
    <t>www.example.com/f041768</t>
  </si>
  <si>
    <t>www.example.com/i041784</t>
  </si>
  <si>
    <t>www.example.com/t041745</t>
  </si>
  <si>
    <t>www.example.com/f041870</t>
  </si>
  <si>
    <t>www.example.com/i041831</t>
  </si>
  <si>
    <t>www.example.com/f041989</t>
  </si>
  <si>
    <t>www.example.com/i041923</t>
  </si>
  <si>
    <t>www.example.com/f042073</t>
  </si>
  <si>
    <t>www.example.com/f042142</t>
  </si>
  <si>
    <t>www.example.com/i042115</t>
  </si>
  <si>
    <t>www.example.com/t042150</t>
  </si>
  <si>
    <t>www.example.com/f042242</t>
  </si>
  <si>
    <t>www.example.com/i042233</t>
  </si>
  <si>
    <t>www.example.com/t042235</t>
  </si>
  <si>
    <t>www.example.com/f042377</t>
  </si>
  <si>
    <t>www.example.com/f042438</t>
  </si>
  <si>
    <t>www.example.com/i042436</t>
  </si>
  <si>
    <t>www.example.com/t042492</t>
  </si>
  <si>
    <t>www.example.com/f042586</t>
  </si>
  <si>
    <t>www.example.com/i042523</t>
  </si>
  <si>
    <t>www.example.com/f042672</t>
  </si>
  <si>
    <t>www.example.com/i042689</t>
  </si>
  <si>
    <t>www.example.com/t042687</t>
  </si>
  <si>
    <t>www.example.com/f042776</t>
  </si>
  <si>
    <t>www.example.com/i042776</t>
  </si>
  <si>
    <t>www.example.com/f042866</t>
  </si>
  <si>
    <t>www.example.com/i042867</t>
  </si>
  <si>
    <t>www.example.com/f042944</t>
  </si>
  <si>
    <t>www.example.com/f043083</t>
  </si>
  <si>
    <t>www.example.com/i043071</t>
  </si>
  <si>
    <t>www.example.com/t043087</t>
  </si>
  <si>
    <t>www.example.com/f050187</t>
  </si>
  <si>
    <t>www.example.com/i050174</t>
  </si>
  <si>
    <t>www.example.com/t050116</t>
  </si>
  <si>
    <t>www.example.com/f050271</t>
  </si>
  <si>
    <t>www.example.com/i050279</t>
  </si>
  <si>
    <t>www.example.com/f050355</t>
  </si>
  <si>
    <t>www.example.com/i050357</t>
  </si>
  <si>
    <t>www.example.com/f050447</t>
  </si>
  <si>
    <t>www.example.com/i050440</t>
  </si>
  <si>
    <t>www.example.com/f050582</t>
  </si>
  <si>
    <t>www.example.com/i050561</t>
  </si>
  <si>
    <t>www.example.com/f050715</t>
  </si>
  <si>
    <t>www.example.com/i050744</t>
  </si>
  <si>
    <t>www.example.com/f050896</t>
  </si>
  <si>
    <t>www.example.com/i050843</t>
  </si>
  <si>
    <t>www.example.com/f050911</t>
  </si>
  <si>
    <t>www.example.com/i050944</t>
  </si>
  <si>
    <t>www.example.com/f051051</t>
  </si>
  <si>
    <t>www.example.com/i051013</t>
  </si>
  <si>
    <t>www.example.com/f051158</t>
  </si>
  <si>
    <t>www.example.com/f051278</t>
  </si>
  <si>
    <t>www.example.com/i051289</t>
  </si>
  <si>
    <t>www.example.com/f051369</t>
  </si>
  <si>
    <t>www.example.com/i051335</t>
  </si>
  <si>
    <t>www.example.com/t051344</t>
  </si>
  <si>
    <t>www.example.com/f051421</t>
  </si>
  <si>
    <t>www.example.com/i051441</t>
  </si>
  <si>
    <t>www.example.com/f051557</t>
  </si>
  <si>
    <t>www.example.com/f051665</t>
  </si>
  <si>
    <t>www.example.com/t051686</t>
  </si>
  <si>
    <t>www.example.com/f051794</t>
  </si>
  <si>
    <t>www.example.com/i051719</t>
  </si>
  <si>
    <t>www.example.com/f051895</t>
  </si>
  <si>
    <t>www.example.com/t051891</t>
  </si>
  <si>
    <t>www.example.com/f051961</t>
  </si>
  <si>
    <t>www.example.com/f052034</t>
  </si>
  <si>
    <t>www.example.com/f052176</t>
  </si>
  <si>
    <t>www.example.com/i052188</t>
  </si>
  <si>
    <t>www.example.com/f052218</t>
  </si>
  <si>
    <t>www.example.com/i052281</t>
  </si>
  <si>
    <t>www.example.com/f052324</t>
  </si>
  <si>
    <t>www.example.com/i052322</t>
  </si>
  <si>
    <t>www.example.com/f052444</t>
  </si>
  <si>
    <t>www.example.com/i052428</t>
  </si>
  <si>
    <t>www.example.com/f052517</t>
  </si>
  <si>
    <t>www.example.com/f052689</t>
  </si>
  <si>
    <t>www.example.com/i052669</t>
  </si>
  <si>
    <t>www.example.com/f052712</t>
  </si>
  <si>
    <t>www.example.com/i052794</t>
  </si>
  <si>
    <t>www.example.com/f052894</t>
  </si>
  <si>
    <t>www.example.com/t052880</t>
  </si>
  <si>
    <t>www.example.com/f052926</t>
  </si>
  <si>
    <t>www.example.com/i052956</t>
  </si>
  <si>
    <t>www.example.com/f053022</t>
  </si>
  <si>
    <t>www.example.com/i053065</t>
  </si>
  <si>
    <t>www.example.com/f053189</t>
  </si>
  <si>
    <t>www.example.com/i053180</t>
  </si>
  <si>
    <t>www.example.com/t053186</t>
  </si>
  <si>
    <t>www.example.com/f060157</t>
  </si>
  <si>
    <t>www.example.com/t060149</t>
  </si>
  <si>
    <t>www.example.com/f060293</t>
  </si>
  <si>
    <t>www.example.com/i060227</t>
  </si>
  <si>
    <t>www.example.com/f060345</t>
  </si>
  <si>
    <t>www.example.com/i060332</t>
  </si>
  <si>
    <t>www.example.com/f060492</t>
  </si>
  <si>
    <t>www.example.com/i060466</t>
  </si>
  <si>
    <t>www.example.com/f060537</t>
  </si>
  <si>
    <t>www.example.com/i060558</t>
  </si>
  <si>
    <t>www.example.com/t060557</t>
  </si>
  <si>
    <t>www.example.com/f060619</t>
  </si>
  <si>
    <t>www.example.com/t060690</t>
  </si>
  <si>
    <t>www.example.com/f060729</t>
  </si>
  <si>
    <t>www.example.com/i060798</t>
  </si>
  <si>
    <t>www.example.com/f060825</t>
  </si>
  <si>
    <t>www.example.com/i060893</t>
  </si>
  <si>
    <t>www.example.com/f060917</t>
  </si>
  <si>
    <t>www.example.com/i060916</t>
  </si>
  <si>
    <t>www.example.com/t060970</t>
  </si>
  <si>
    <t>www.example.com/f061052</t>
  </si>
  <si>
    <t>www.example.com/i061034</t>
  </si>
  <si>
    <t>www.example.com/f061142</t>
  </si>
  <si>
    <t>www.example.com/i061191</t>
  </si>
  <si>
    <t>www.example.com/t061142</t>
  </si>
  <si>
    <t>www.example.com/f061230</t>
  </si>
  <si>
    <t>www.example.com/i061283</t>
  </si>
  <si>
    <t>www.example.com/f061343</t>
  </si>
  <si>
    <t>www.example.com/i061388</t>
  </si>
  <si>
    <t>www.example.com/t061393</t>
  </si>
  <si>
    <t>www.example.com/f061444</t>
  </si>
  <si>
    <t>www.example.com/i061411</t>
  </si>
  <si>
    <t>www.example.com/t061486</t>
  </si>
  <si>
    <t>www.example.com/i061511</t>
  </si>
  <si>
    <t>www.example.com/f061643</t>
  </si>
  <si>
    <t>www.example.com/t061680</t>
  </si>
  <si>
    <t>www.example.com/f061774</t>
  </si>
  <si>
    <t>www.example.com/i061726</t>
  </si>
  <si>
    <t>www.example.com/i061854</t>
  </si>
  <si>
    <t>www.example.com/f061984</t>
  </si>
  <si>
    <t>www.example.com/i061992</t>
  </si>
  <si>
    <t>www.example.com/f062020</t>
  </si>
  <si>
    <t>www.example.com/i062077</t>
  </si>
  <si>
    <t>www.example.com/f062150</t>
  </si>
  <si>
    <t>www.example.com/i062130</t>
  </si>
  <si>
    <t>www.example.com/i062282</t>
  </si>
  <si>
    <t>www.example.com/t062230</t>
  </si>
  <si>
    <t>www.example.com/f062357</t>
  </si>
  <si>
    <t>www.example.com/t062314</t>
  </si>
  <si>
    <t>www.example.com/f062437</t>
  </si>
  <si>
    <t>www.example.com/i062470</t>
  </si>
  <si>
    <t>www.example.com/t062476</t>
  </si>
  <si>
    <t>www.example.com/i062570</t>
  </si>
  <si>
    <t>www.example.com/f062643</t>
  </si>
  <si>
    <t>www.example.com/i062613</t>
  </si>
  <si>
    <t>www.example.com/t062671</t>
  </si>
  <si>
    <t>www.example.com/i062768</t>
  </si>
  <si>
    <t>www.example.com/t062750</t>
  </si>
  <si>
    <t>www.example.com/f062816</t>
  </si>
  <si>
    <t>www.example.com/i062815</t>
  </si>
  <si>
    <t>www.example.com/t062858</t>
  </si>
  <si>
    <t>www.example.com/f062934</t>
  </si>
  <si>
    <t>www.example.com/f063087</t>
  </si>
  <si>
    <t>www.example.com/f070142</t>
  </si>
  <si>
    <t>www.example.com/i070187</t>
  </si>
  <si>
    <t>www.example.com/t070166</t>
  </si>
  <si>
    <t>www.example.com/f070264</t>
  </si>
  <si>
    <t>www.example.com/i070241</t>
  </si>
  <si>
    <t>www.example.com/t070251</t>
  </si>
  <si>
    <t>www.example.com/f070350</t>
  </si>
  <si>
    <t>www.example.com/f070425</t>
  </si>
  <si>
    <t>www.example.com/i070462</t>
  </si>
  <si>
    <t>www.example.com/f070587</t>
  </si>
  <si>
    <t>www.example.com/i070521</t>
  </si>
  <si>
    <t>www.example.com/f070659</t>
  </si>
  <si>
    <t>www.example.com/i070658</t>
  </si>
  <si>
    <t>www.example.com/f070717</t>
  </si>
  <si>
    <t>www.example.com/f070858</t>
  </si>
  <si>
    <t>www.example.com/i070835</t>
  </si>
  <si>
    <t>www.example.com/t070854</t>
  </si>
  <si>
    <t>www.example.com/f070985</t>
  </si>
  <si>
    <t>www.example.com/i070965</t>
  </si>
  <si>
    <t>www.example.com/t070924</t>
  </si>
  <si>
    <t>www.example.com/f071058</t>
  </si>
  <si>
    <t>www.example.com/i071086</t>
  </si>
  <si>
    <t>www.example.com/f071172</t>
  </si>
  <si>
    <t>www.example.com/i071154</t>
  </si>
  <si>
    <t>www.example.com/f071250</t>
  </si>
  <si>
    <t>www.example.com/i071212</t>
  </si>
  <si>
    <t>www.example.com/t071236</t>
  </si>
  <si>
    <t>www.example.com/f071350</t>
  </si>
  <si>
    <t>www.example.com/i071376</t>
  </si>
  <si>
    <t>www.example.com/f071498</t>
  </si>
  <si>
    <t>www.example.com/i071482</t>
  </si>
  <si>
    <t>www.example.com/f071588</t>
  </si>
  <si>
    <t>www.example.com/i071546</t>
  </si>
  <si>
    <t>www.example.com/f071628</t>
  </si>
  <si>
    <t>www.example.com/i071664</t>
  </si>
  <si>
    <t>www.example.com/f071718</t>
  </si>
  <si>
    <t>www.example.com/f071828</t>
  </si>
  <si>
    <t>www.example.com/i071884</t>
  </si>
  <si>
    <t>www.example.com/f071927</t>
  </si>
  <si>
    <t>www.example.com/i071957</t>
  </si>
  <si>
    <t>www.example.com/t071934</t>
  </si>
  <si>
    <t>www.example.com/f072046</t>
  </si>
  <si>
    <t>www.example.com/i072082</t>
  </si>
  <si>
    <t>www.example.com/f072197</t>
  </si>
  <si>
    <t>www.example.com/i072193</t>
  </si>
  <si>
    <t>www.example.com/t072195</t>
  </si>
  <si>
    <t>www.example.com/f072221</t>
  </si>
  <si>
    <t>www.example.com/i072297</t>
  </si>
  <si>
    <t>www.example.com/t072275</t>
  </si>
  <si>
    <t>www.example.com/i072374</t>
  </si>
  <si>
    <t>www.example.com/t072337</t>
  </si>
  <si>
    <t>www.example.com/f072466</t>
  </si>
  <si>
    <t>www.example.com/i072434</t>
  </si>
  <si>
    <t>www.example.com/f072574</t>
  </si>
  <si>
    <t>www.example.com/i072567</t>
  </si>
  <si>
    <t>www.example.com/f072691</t>
  </si>
  <si>
    <t>www.example.com/i072659</t>
  </si>
  <si>
    <t>www.example.com/t072699</t>
  </si>
  <si>
    <t>www.example.com/f072747</t>
  </si>
  <si>
    <t>www.example.com/i072795</t>
  </si>
  <si>
    <t>www.example.com/f072832</t>
  </si>
  <si>
    <t>www.example.com/i072823</t>
  </si>
  <si>
    <t>www.example.com/f072974</t>
  </si>
  <si>
    <t>www.example.com/i072943</t>
  </si>
  <si>
    <t>www.example.com/f073094</t>
  </si>
  <si>
    <t>www.example.com/t073097</t>
  </si>
  <si>
    <t>www.example.com/f073156</t>
  </si>
  <si>
    <t>www.example.com/i073113</t>
  </si>
  <si>
    <t>www.example.com/t073164</t>
  </si>
  <si>
    <t>www.example.com/f080179</t>
  </si>
  <si>
    <t>www.example.com/i080124</t>
  </si>
  <si>
    <t>www.example.com/f080234</t>
  </si>
  <si>
    <t>www.example.com/i080245</t>
  </si>
  <si>
    <t>www.example.com/t080272</t>
  </si>
  <si>
    <t>www.example.com/f080351</t>
  </si>
  <si>
    <t>www.example.com/i080313</t>
  </si>
  <si>
    <t>www.example.com/f080458</t>
  </si>
  <si>
    <t>www.example.com/t080430</t>
  </si>
  <si>
    <t>www.example.com/i080590</t>
  </si>
  <si>
    <t>www.example.com/f080621</t>
  </si>
  <si>
    <t>www.example.com/i080621</t>
  </si>
  <si>
    <t>www.example.com/f080718</t>
  </si>
  <si>
    <t>www.example.com/i080733</t>
  </si>
  <si>
    <t>www.example.com/t080760</t>
  </si>
  <si>
    <t>www.example.com/f080812</t>
  </si>
  <si>
    <t>www.example.com/i080880</t>
  </si>
  <si>
    <t>www.example.com/i080915</t>
  </si>
  <si>
    <t>www.example.com/f081032</t>
  </si>
  <si>
    <t>www.example.com/i081041</t>
  </si>
  <si>
    <t>www.example.com/f081123</t>
  </si>
  <si>
    <t>www.example.com/i081168</t>
  </si>
  <si>
    <t>www.example.com/t081167</t>
  </si>
  <si>
    <t>www.example.com/f081228</t>
  </si>
  <si>
    <t>www.example.com/i081227</t>
  </si>
  <si>
    <t>www.example.com/t081254</t>
  </si>
  <si>
    <t>www.example.com/f081384</t>
  </si>
  <si>
    <t>www.example.com/i081363</t>
  </si>
  <si>
    <t>www.example.com/t081384</t>
  </si>
  <si>
    <t>www.example.com/i081474</t>
  </si>
  <si>
    <t>www.example.com/t081464</t>
  </si>
  <si>
    <t>www.example.com/f081547</t>
  </si>
  <si>
    <t>www.example.com/i081578</t>
  </si>
  <si>
    <t>www.example.com/f081628</t>
  </si>
  <si>
    <t>www.example.com/i081671</t>
  </si>
  <si>
    <t>www.example.com/t081679</t>
  </si>
  <si>
    <t>www.example.com/f081797</t>
  </si>
  <si>
    <t>www.example.com/f081864</t>
  </si>
  <si>
    <t>www.example.com/i081862</t>
  </si>
  <si>
    <t>www.example.com/f081962</t>
  </si>
  <si>
    <t>www.example.com/i081956</t>
  </si>
  <si>
    <t>www.example.com/f082083</t>
  </si>
  <si>
    <t>www.example.com/i082058</t>
  </si>
  <si>
    <t>www.example.com/t082043</t>
  </si>
  <si>
    <t>www.example.com/f082192</t>
  </si>
  <si>
    <t>www.example.com/t082183</t>
  </si>
  <si>
    <t>www.example.com/f082267</t>
  </si>
  <si>
    <t>www.example.com/i082253</t>
  </si>
  <si>
    <t>www.example.com/t082252</t>
  </si>
  <si>
    <t>www.example.com/f082336</t>
  </si>
  <si>
    <t>www.example.com/i082348</t>
  </si>
  <si>
    <t>www.example.com/t082312</t>
  </si>
  <si>
    <t>www.example.com/f082449</t>
  </si>
  <si>
    <t>www.example.com/i082439</t>
  </si>
  <si>
    <t>www.example.com/f082542</t>
  </si>
  <si>
    <t>www.example.com/i082582</t>
  </si>
  <si>
    <t>www.example.com/f082640</t>
  </si>
  <si>
    <t>www.example.com/i082678</t>
  </si>
  <si>
    <t>www.example.com/f082788</t>
  </si>
  <si>
    <t>www.example.com/i082719</t>
  </si>
  <si>
    <t>www.example.com/f082837</t>
  </si>
  <si>
    <t>www.example.com/i082841</t>
  </si>
  <si>
    <t>www.example.com/t082869</t>
  </si>
  <si>
    <t>www.example.com/f082912</t>
  </si>
  <si>
    <t>www.example.com/i082972</t>
  </si>
  <si>
    <t>www.example.com/f083028</t>
  </si>
  <si>
    <t>www.example.com/i083085</t>
  </si>
  <si>
    <t>www.example.com/f083158</t>
  </si>
  <si>
    <t>www.example.com/i083134</t>
  </si>
  <si>
    <t>www.example.com/f090145</t>
  </si>
  <si>
    <t>www.example.com/i090165</t>
  </si>
  <si>
    <t>www.example.com/f090288</t>
  </si>
  <si>
    <t>www.example.com/i090242</t>
  </si>
  <si>
    <t>www.example.com/t090239</t>
  </si>
  <si>
    <t>www.example.com/f090346</t>
  </si>
  <si>
    <t>www.example.com/i090389</t>
  </si>
  <si>
    <t>www.example.com/t090397</t>
  </si>
  <si>
    <t>www.example.com/f090426</t>
  </si>
  <si>
    <t>www.example.com/i090421</t>
  </si>
  <si>
    <t>www.example.com/t090423</t>
  </si>
  <si>
    <t>www.example.com/i090593</t>
  </si>
  <si>
    <t>www.example.com/f090654</t>
  </si>
  <si>
    <t>www.example.com/i090646</t>
  </si>
  <si>
    <t>www.example.com/f090768</t>
  </si>
  <si>
    <t>www.example.com/i090745</t>
  </si>
  <si>
    <t>www.example.com/f090854</t>
  </si>
  <si>
    <t>www.example.com/i090899</t>
  </si>
  <si>
    <t>www.example.com/t090880</t>
  </si>
  <si>
    <t>www.example.com/f090922</t>
  </si>
  <si>
    <t>www.example.com/i090976</t>
  </si>
  <si>
    <t>www.example.com/f091080</t>
  </si>
  <si>
    <t>www.example.com/f091182</t>
  </si>
  <si>
    <t>www.example.com/t091190</t>
  </si>
  <si>
    <t>www.example.com/f091278</t>
  </si>
  <si>
    <t>www.example.com/i091227</t>
  </si>
  <si>
    <t>www.example.com/t091231</t>
  </si>
  <si>
    <t>www.example.com/f091325</t>
  </si>
  <si>
    <t>www.example.com/i091377</t>
  </si>
  <si>
    <t>www.example.com/t091312</t>
  </si>
  <si>
    <t>www.example.com/f091451</t>
  </si>
  <si>
    <t>www.example.com/i091418</t>
  </si>
  <si>
    <t>www.example.com/t091440</t>
  </si>
  <si>
    <t>www.example.com/f091514</t>
  </si>
  <si>
    <t>www.example.com/t091588</t>
  </si>
  <si>
    <t>www.example.com/f091684</t>
  </si>
  <si>
    <t>www.example.com/i091648</t>
  </si>
  <si>
    <t>www.example.com/f091777</t>
  </si>
  <si>
    <t>www.example.com/i091724</t>
  </si>
  <si>
    <t>www.example.com/i091885</t>
  </si>
  <si>
    <t>www.example.com/f091911</t>
  </si>
  <si>
    <t>www.example.com/i091966</t>
  </si>
  <si>
    <t>www.example.com/f092064</t>
  </si>
  <si>
    <t>www.example.com/i092020</t>
  </si>
  <si>
    <t>www.example.com/i092181</t>
  </si>
  <si>
    <t>www.example.com/t092150</t>
  </si>
  <si>
    <t>www.example.com/f092271</t>
  </si>
  <si>
    <t>www.example.com/f092369</t>
  </si>
  <si>
    <t>www.example.com/i092380</t>
  </si>
  <si>
    <t>www.example.com/f092449</t>
  </si>
  <si>
    <t>www.example.com/i092484</t>
  </si>
  <si>
    <t>www.example.com/t092463</t>
  </si>
  <si>
    <t>www.example.com/f092546</t>
  </si>
  <si>
    <t>www.example.com/i092521</t>
  </si>
  <si>
    <t>www.example.com/i092671</t>
  </si>
  <si>
    <t>www.example.com/f092711</t>
  </si>
  <si>
    <t>www.example.com/i092798</t>
  </si>
  <si>
    <t>www.example.com/f092882</t>
  </si>
  <si>
    <t>www.example.com/i092839</t>
  </si>
  <si>
    <t>www.example.com/f092942</t>
  </si>
  <si>
    <t>www.example.com/i092954</t>
  </si>
  <si>
    <t>www.example.com/t092987</t>
  </si>
  <si>
    <t>www.example.com/f093092</t>
  </si>
  <si>
    <t>www.example.com/i093091</t>
  </si>
  <si>
    <t>www.example.com/t093051</t>
  </si>
  <si>
    <t>www.example.com/i100197</t>
  </si>
  <si>
    <t>www.example.com/t100168</t>
  </si>
  <si>
    <t>www.example.com/f100224</t>
  </si>
  <si>
    <t>www.example.com/i100261</t>
  </si>
  <si>
    <t>www.example.com/t100288</t>
  </si>
  <si>
    <t>www.example.com/f100315</t>
  </si>
  <si>
    <t>www.example.com/f100420</t>
  </si>
  <si>
    <t>www.example.com/i100471</t>
  </si>
  <si>
    <t>www.example.com/t100454</t>
  </si>
  <si>
    <t>www.example.com/f100535</t>
  </si>
  <si>
    <t>www.example.com/i100586</t>
  </si>
  <si>
    <t>www.example.com/t100565</t>
  </si>
  <si>
    <t>www.example.com/f100631</t>
  </si>
  <si>
    <t>www.example.com/i100688</t>
  </si>
  <si>
    <t>www.example.com/f100775</t>
  </si>
  <si>
    <t>www.example.com/i100776</t>
  </si>
  <si>
    <t>www.example.com/f100882</t>
  </si>
  <si>
    <t>www.example.com/f100982</t>
  </si>
  <si>
    <t>www.example.com/i100973</t>
  </si>
  <si>
    <t>www.example.com/t100932</t>
  </si>
  <si>
    <t>www.example.com/f101039</t>
  </si>
  <si>
    <t>www.example.com/i101074</t>
  </si>
  <si>
    <t>www.example.com/t101042</t>
  </si>
  <si>
    <t>www.example.com/f101176</t>
  </si>
  <si>
    <t>www.example.com/i101158</t>
  </si>
  <si>
    <t>www.example.com/f101248</t>
  </si>
  <si>
    <t>www.example.com/i101256</t>
  </si>
  <si>
    <t>www.example.com/t101217</t>
  </si>
  <si>
    <t>www.example.com/f101370</t>
  </si>
  <si>
    <t>www.example.com/i101395</t>
  </si>
  <si>
    <t>www.example.com/t101382</t>
  </si>
  <si>
    <t>www.example.com/t101422</t>
  </si>
  <si>
    <t>www.example.com/f101594</t>
  </si>
  <si>
    <t>www.example.com/f101668</t>
  </si>
  <si>
    <t>www.example.com/t101694</t>
  </si>
  <si>
    <t>www.example.com/f101745</t>
  </si>
  <si>
    <t>www.example.com/i101781</t>
  </si>
  <si>
    <t>www.example.com/i101864</t>
  </si>
  <si>
    <t>www.example.com/f101968</t>
  </si>
  <si>
    <t>www.example.com/i101976</t>
  </si>
  <si>
    <t>www.example.com/f102032</t>
  </si>
  <si>
    <t>www.example.com/i102121</t>
  </si>
  <si>
    <t>www.example.com/f102237</t>
  </si>
  <si>
    <t>www.example.com/i102274</t>
  </si>
  <si>
    <t>www.example.com/t102222</t>
  </si>
  <si>
    <t>www.example.com/i102356</t>
  </si>
  <si>
    <t>www.example.com/i102455</t>
  </si>
  <si>
    <t>www.example.com/t102467</t>
  </si>
  <si>
    <t>www.example.com/f102572</t>
  </si>
  <si>
    <t>www.example.com/i102552</t>
  </si>
  <si>
    <t>www.example.com/f102650</t>
  </si>
  <si>
    <t>www.example.com/i102694</t>
  </si>
  <si>
    <t>www.example.com/f102768</t>
  </si>
  <si>
    <t>www.example.com/i102729</t>
  </si>
  <si>
    <t>www.example.com/f102856</t>
  </si>
  <si>
    <t>www.example.com/i102897</t>
  </si>
  <si>
    <t>www.example.com/f102959</t>
  </si>
  <si>
    <t>www.example.com/i102915</t>
  </si>
  <si>
    <t>www.example.com/f103032</t>
  </si>
  <si>
    <t>www.example.com/i103020</t>
  </si>
  <si>
    <t>www.example.com/f103134</t>
  </si>
  <si>
    <t>www.example.com/i103179</t>
  </si>
  <si>
    <t>www.example.com/f110130</t>
  </si>
  <si>
    <t>www.example.com/f110247</t>
  </si>
  <si>
    <t>www.example.com/i110291</t>
  </si>
  <si>
    <t>www.example.com/t110282</t>
  </si>
  <si>
    <t>www.example.com/f110393</t>
  </si>
  <si>
    <t>www.example.com/i110313</t>
  </si>
  <si>
    <t>www.example.com/t110374</t>
  </si>
  <si>
    <t>www.example.com/f110439</t>
  </si>
  <si>
    <t>www.example.com/i110433</t>
  </si>
  <si>
    <t>www.example.com/f110572</t>
  </si>
  <si>
    <t>www.example.com/i110555</t>
  </si>
  <si>
    <t>www.example.com/f110645</t>
  </si>
  <si>
    <t>www.example.com/i110679</t>
  </si>
  <si>
    <t>www.example.com/f110786</t>
  </si>
  <si>
    <t>www.example.com/i110799</t>
  </si>
  <si>
    <t>www.example.com/f110870</t>
  </si>
  <si>
    <t>www.example.com/i110881</t>
  </si>
  <si>
    <t>www.example.com/f110997</t>
  </si>
  <si>
    <t>www.example.com/i110965</t>
  </si>
  <si>
    <t>www.example.com/f111057</t>
  </si>
  <si>
    <t>www.example.com/i111072</t>
  </si>
  <si>
    <t>www.example.com/f111119</t>
  </si>
  <si>
    <t>www.example.com/i111199</t>
  </si>
  <si>
    <t>www.example.com/i111273</t>
  </si>
  <si>
    <t>www.example.com/t111237</t>
  </si>
  <si>
    <t>www.example.com/f111364</t>
  </si>
  <si>
    <t>www.example.com/i111363</t>
  </si>
  <si>
    <t>www.example.com/t111355</t>
  </si>
  <si>
    <t>www.example.com/f111439</t>
  </si>
  <si>
    <t>www.example.com/i111481</t>
  </si>
  <si>
    <t>www.example.com/f111581</t>
  </si>
  <si>
    <t>www.example.com/i111568</t>
  </si>
  <si>
    <t>www.example.com/t111514</t>
  </si>
  <si>
    <t>www.example.com/f111628</t>
  </si>
  <si>
    <t>www.example.com/i111652</t>
  </si>
  <si>
    <t>www.example.com/t111670</t>
  </si>
  <si>
    <t>www.example.com/f111725</t>
  </si>
  <si>
    <t>www.example.com/i111734</t>
  </si>
  <si>
    <t>www.example.com/f111831</t>
  </si>
  <si>
    <t>www.example.com/i111899</t>
  </si>
  <si>
    <t>www.example.com/f111993</t>
  </si>
  <si>
    <t>www.example.com/i111995</t>
  </si>
  <si>
    <t>www.example.com/f112094</t>
  </si>
  <si>
    <t>www.example.com/i112023</t>
  </si>
  <si>
    <t>www.example.com/t112087</t>
  </si>
  <si>
    <t>www.example.com/f112134</t>
  </si>
  <si>
    <t>www.example.com/i112118</t>
  </si>
  <si>
    <t>www.example.com/t112143</t>
  </si>
  <si>
    <t>www.example.com/f112284</t>
  </si>
  <si>
    <t>www.example.com/i112249</t>
  </si>
  <si>
    <t>www.example.com/f112385</t>
  </si>
  <si>
    <t>www.example.com/i112340</t>
  </si>
  <si>
    <t>www.example.com/t112431</t>
  </si>
  <si>
    <t>www.example.com/f112582</t>
  </si>
  <si>
    <t>www.example.com/i112581</t>
  </si>
  <si>
    <t>www.example.com/f112630</t>
  </si>
  <si>
    <t>www.example.com/i112619</t>
  </si>
  <si>
    <t>www.example.com/t112649</t>
  </si>
  <si>
    <t>www.example.com/f112759</t>
  </si>
  <si>
    <t>www.example.com/i112736</t>
  </si>
  <si>
    <t>www.example.com/t112797</t>
  </si>
  <si>
    <t>www.example.com/f112871</t>
  </si>
  <si>
    <t>www.example.com/i112827</t>
  </si>
  <si>
    <t>www.example.com/t112898</t>
  </si>
  <si>
    <t>www.example.com/f112981</t>
  </si>
  <si>
    <t>www.example.com/f113025</t>
  </si>
  <si>
    <t>www.example.com/i113039</t>
  </si>
  <si>
    <t>www.example.com/f120155</t>
  </si>
  <si>
    <t>www.example.com/i120138</t>
  </si>
  <si>
    <t>www.example.com/f120293</t>
  </si>
  <si>
    <t>www.example.com/i120271</t>
  </si>
  <si>
    <t>www.example.com/f120380</t>
  </si>
  <si>
    <t>www.example.com/i120336</t>
  </si>
  <si>
    <t>www.example.com/t120373</t>
  </si>
  <si>
    <t>www.example.com/f120498</t>
  </si>
  <si>
    <t>www.example.com/i120492</t>
  </si>
  <si>
    <t>www.example.com/f120519</t>
  </si>
  <si>
    <t>www.example.com/f120666</t>
  </si>
  <si>
    <t>www.example.com/f120738</t>
  </si>
  <si>
    <t>www.example.com/i120796</t>
  </si>
  <si>
    <t>www.example.com/f120893</t>
  </si>
  <si>
    <t>www.example.com/i120811</t>
  </si>
  <si>
    <t>www.example.com/t120898</t>
  </si>
  <si>
    <t>www.example.com/f120952</t>
  </si>
  <si>
    <t>www.example.com/i120987</t>
  </si>
  <si>
    <t>www.example.com/t120984</t>
  </si>
  <si>
    <t>www.example.com/f121016</t>
  </si>
  <si>
    <t>www.example.com/i121037</t>
  </si>
  <si>
    <t>www.example.com/t121085</t>
  </si>
  <si>
    <t>www.example.com/f121184</t>
  </si>
  <si>
    <t>www.example.com/i121187</t>
  </si>
  <si>
    <t>www.example.com/t121194</t>
  </si>
  <si>
    <t>www.example.com/f121213</t>
  </si>
  <si>
    <t>www.example.com/i121251</t>
  </si>
  <si>
    <t>www.example.com/f121337</t>
  </si>
  <si>
    <t>www.example.com/i121389</t>
  </si>
  <si>
    <t>www.example.com/f121490</t>
  </si>
  <si>
    <t>www.example.com/t121416</t>
  </si>
  <si>
    <t>www.example.com/f121593</t>
  </si>
  <si>
    <t>www.example.com/i121579</t>
  </si>
  <si>
    <t>www.example.com/t121567</t>
  </si>
  <si>
    <t>www.example.com/f121676</t>
  </si>
  <si>
    <t>www.example.com/t121684</t>
  </si>
  <si>
    <t>www.example.com/f121716</t>
  </si>
  <si>
    <t>www.example.com/i121717</t>
  </si>
  <si>
    <t>www.example.com/t121765</t>
  </si>
  <si>
    <t>www.example.com/f121813</t>
  </si>
  <si>
    <t>www.example.com/i121865</t>
  </si>
  <si>
    <t>www.example.com/t121875</t>
  </si>
  <si>
    <t>www.example.com/f121976</t>
  </si>
  <si>
    <t>www.example.com/t121942</t>
  </si>
  <si>
    <t>www.example.com/f122048</t>
  </si>
  <si>
    <t>www.example.com/i122059</t>
  </si>
  <si>
    <t>www.example.com/t122025</t>
  </si>
  <si>
    <t>www.example.com/f122156</t>
  </si>
  <si>
    <t>www.example.com/i122139</t>
  </si>
  <si>
    <t>www.example.com/f122248</t>
  </si>
  <si>
    <t>www.example.com/i122236</t>
  </si>
  <si>
    <t>www.example.com/f122317</t>
  </si>
  <si>
    <t>www.example.com/i122386</t>
  </si>
  <si>
    <t>www.example.com/t122334</t>
  </si>
  <si>
    <t>www.example.com/f122434</t>
  </si>
  <si>
    <t>www.example.com/i122411</t>
  </si>
  <si>
    <t>www.example.com/f122571</t>
  </si>
  <si>
    <t>www.example.com/i122544</t>
  </si>
  <si>
    <t>www.example.com/t122562</t>
  </si>
  <si>
    <t>www.example.com/f122635</t>
  </si>
  <si>
    <t>www.example.com/i122641</t>
  </si>
  <si>
    <t>www.example.com/t122691</t>
  </si>
  <si>
    <t>www.example.com/f122778</t>
  </si>
  <si>
    <t>www.example.com/i122750</t>
  </si>
  <si>
    <t>www.example.com/f122846</t>
  </si>
  <si>
    <t>www.example.com/i122859</t>
  </si>
  <si>
    <t>www.example.com/t122888</t>
  </si>
  <si>
    <t>www.example.com/f122941</t>
  </si>
  <si>
    <t>www.example.com/t122936</t>
  </si>
  <si>
    <t>www.example.com/f123075</t>
  </si>
  <si>
    <t>www.example.com/i123037</t>
  </si>
  <si>
    <t>www.example.com/f123113</t>
  </si>
  <si>
    <t>www.example.com/i123124</t>
  </si>
  <si>
    <t>Field</t>
  </si>
  <si>
    <t>Data Type</t>
  </si>
  <si>
    <t>Description</t>
  </si>
  <si>
    <t>date</t>
  </si>
  <si>
    <t>text</t>
  </si>
  <si>
    <t>Link to the content of the social media post</t>
  </si>
  <si>
    <t>number</t>
  </si>
  <si>
    <t>Total followers in the social media platform</t>
  </si>
  <si>
    <t>calculated</t>
  </si>
  <si>
    <t>ENGAGEMENT RATE</t>
  </si>
  <si>
    <t>ENGAGEMENTS</t>
  </si>
  <si>
    <t>ENGAGEMENT LEVEL</t>
  </si>
  <si>
    <t>lookup</t>
  </si>
  <si>
    <t>PROFIT GROUP</t>
  </si>
  <si>
    <t>Term</t>
  </si>
  <si>
    <t>Engagement</t>
  </si>
  <si>
    <t>Follower</t>
  </si>
  <si>
    <t>Data Fields and Calculated Fields</t>
  </si>
  <si>
    <t>Date on which the post was submitted to a social media platform</t>
  </si>
  <si>
    <t>Total user views of the post</t>
  </si>
  <si>
    <t>Total user likes of the post</t>
  </si>
  <si>
    <t>Total user comments on the post</t>
  </si>
  <si>
    <t>Total users shares of the post</t>
  </si>
  <si>
    <t>Total user engagements with the post
= VIEWS + LIKES + COMMENTS + SHARES</t>
  </si>
  <si>
    <t>Percent of followers engaged with the post
= ENGAGEMENT / FOLLOWERS</t>
  </si>
  <si>
    <t>Casual Attire</t>
  </si>
  <si>
    <t>Business Attire</t>
  </si>
  <si>
    <t>Definition</t>
  </si>
  <si>
    <t>A view occurs whenever a user opens or clicks a media post to view its contents</t>
  </si>
  <si>
    <t>A comment occurs when the user responds to the media post with a comment or notice that can be viewed by other users</t>
  </si>
  <si>
    <t>A like occurs when the user "up-votes" or shows approval of the media post to other users</t>
  </si>
  <si>
    <t>A share occurs when the user shares, retweets, or saves the media post for other users to view, including nonsubscribers</t>
  </si>
  <si>
    <t>An engagement occurs whenever the user shows any kind of engagement with the post whether through viewing, liking, commenting, or sharing</t>
  </si>
  <si>
    <t>PivotTable Worksheet for Data Exploration</t>
  </si>
  <si>
    <t>Excel Formula</t>
  </si>
  <si>
    <t>Level</t>
  </si>
  <si>
    <t>Level of user engagements with the post 
(Poor, Average, Good, Very Good, Excellent)</t>
  </si>
  <si>
    <t>SITE</t>
  </si>
  <si>
    <t>TOPIC</t>
  </si>
  <si>
    <t>Social media site (Facebook, Instagram, or Twitter)</t>
  </si>
  <si>
    <t>A follower is any user who subscribes to a social media feed, whether or not the user interacts with posts on that feed</t>
  </si>
  <si>
    <t>The percent of followers who engage with the media post; Syrmosta is hoping to achieve engagement rates of 1% to 2% per post</t>
  </si>
  <si>
    <t>Nightwear</t>
  </si>
  <si>
    <t>Sportswear</t>
  </si>
  <si>
    <t>Clothing topic discussed in the post 
(Business Attire, Casual Attire, Nightwear, Sportswear)</t>
  </si>
  <si>
    <t>Profit margin associated with clothing topic 
(Low = Casual Attire or Sportswear; 
 High = Business Attire or Nightwear)</t>
  </si>
  <si>
    <t>=IF(OR([@TOPIC]="Business Attire",[@TOPIC]="Nightwear"), "High", "Low")</t>
  </si>
  <si>
    <t>Followers Through the Year</t>
  </si>
  <si>
    <t>Engagement Rates Through the Year</t>
  </si>
  <si>
    <t>Khagendra Khatri</t>
  </si>
  <si>
    <t>Poor</t>
  </si>
  <si>
    <t>Average</t>
  </si>
  <si>
    <t>Good</t>
  </si>
  <si>
    <t>Very Good</t>
  </si>
  <si>
    <t>Excellent</t>
  </si>
  <si>
    <t>Row Labels</t>
  </si>
  <si>
    <t>Grand Total</t>
  </si>
  <si>
    <t>(All)</t>
  </si>
  <si>
    <t>Column Labels</t>
  </si>
  <si>
    <t>Sum of SHARES</t>
  </si>
  <si>
    <t>Viewed</t>
  </si>
  <si>
    <t>Liked</t>
  </si>
  <si>
    <t>Commented</t>
  </si>
  <si>
    <t>Shared</t>
  </si>
  <si>
    <t>Engaged</t>
  </si>
  <si>
    <t>Total Posts</t>
  </si>
  <si>
    <t>Engaged Rate</t>
  </si>
  <si>
    <t>Engagement Levels</t>
  </si>
  <si>
    <t>MEDIA POSTS</t>
  </si>
  <si>
    <t>Jan</t>
  </si>
  <si>
    <t>1-Jan</t>
  </si>
  <si>
    <t>2-Jan</t>
  </si>
  <si>
    <t>3-Jan</t>
  </si>
  <si>
    <t>4-Jan</t>
  </si>
  <si>
    <t>5-Jan</t>
  </si>
  <si>
    <t>6-Jan</t>
  </si>
  <si>
    <t>7-Jan</t>
  </si>
  <si>
    <t>8-Jan</t>
  </si>
  <si>
    <t>9-Jan</t>
  </si>
  <si>
    <t>10-Jan</t>
  </si>
  <si>
    <t>11-Jan</t>
  </si>
  <si>
    <t>12-Jan</t>
  </si>
  <si>
    <t>14-Jan</t>
  </si>
  <si>
    <t>15-Jan</t>
  </si>
  <si>
    <t>16-Jan</t>
  </si>
  <si>
    <t>17-Jan</t>
  </si>
  <si>
    <t>18-Jan</t>
  </si>
  <si>
    <t>19-Jan</t>
  </si>
  <si>
    <t>20-Jan</t>
  </si>
  <si>
    <t>21-Jan</t>
  </si>
  <si>
    <t>22-Jan</t>
  </si>
  <si>
    <t>23-Jan</t>
  </si>
  <si>
    <t>24-Jan</t>
  </si>
  <si>
    <t>25-Jan</t>
  </si>
  <si>
    <t>26-Jan</t>
  </si>
  <si>
    <t>27-Jan</t>
  </si>
  <si>
    <t>28-Jan</t>
  </si>
  <si>
    <t>29-Jan</t>
  </si>
  <si>
    <t>30-Jan</t>
  </si>
  <si>
    <t>31-Jan</t>
  </si>
  <si>
    <t>Feb</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</si>
  <si>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</si>
  <si>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</si>
  <si>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</si>
  <si>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</si>
  <si>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</si>
  <si>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</si>
  <si>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</si>
  <si>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</si>
  <si>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</si>
  <si>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</si>
  <si>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</si>
  <si>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</si>
  <si>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</si>
  <si>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</si>
  <si>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</si>
  <si>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</si>
  <si>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</si>
  <si>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</si>
  <si>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</si>
  <si>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</si>
  <si>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</si>
  <si>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</si>
  <si>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</si>
  <si>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</si>
  <si>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</si>
  <si>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</si>
  <si>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</si>
  <si>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</si>
  <si>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Mar</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</si>
  <si>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</si>
  <si>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</si>
  <si>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</si>
  <si>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</si>
  <si>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</si>
  <si>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</si>
  <si>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</si>
  <si>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</si>
  <si>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</si>
  <si>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</si>
  <si>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</si>
  <si>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</si>
  <si>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</si>
  <si>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</si>
  <si>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</si>
  <si>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</si>
  <si>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</si>
  <si>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</si>
  <si>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</si>
  <si>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</si>
  <si>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</si>
  <si>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</si>
  <si>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</si>
  <si>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</si>
  <si>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</si>
  <si>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</si>
  <si>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</si>
  <si>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</si>
  <si>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</si>
  <si>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</si>
  <si>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</si>
  <si>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Apr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</si>
  <si>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</si>
  <si>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</si>
  <si>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</si>
  <si>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</si>
  <si>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</si>
  <si>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</si>
  <si>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</si>
  <si>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</si>
  <si>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</si>
  <si>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</si>
  <si>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</si>
  <si>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</si>
  <si>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</si>
  <si>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</si>
  <si>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</si>
  <si>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</si>
  <si>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</si>
  <si>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</si>
  <si>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</si>
  <si>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</si>
  <si>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</si>
  <si>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</si>
  <si>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</si>
  <si>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</si>
  <si>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</si>
  <si>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</si>
  <si>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</si>
  <si>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</si>
  <si>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</si>
  <si>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</si>
  <si>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May</t>
  </si>
  <si>
    <t>1-May</t>
  </si>
  <si>
    <t>2-May</t>
  </si>
  <si>
    <t>3-May</t>
  </si>
  <si>
    <t>4-May</t>
  </si>
  <si>
    <t>5-May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</si>
  <si>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</si>
  <si>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</si>
  <si>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</si>
  <si>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</si>
  <si>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</si>
  <si>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</si>
  <si>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</si>
  <si>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</si>
  <si>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</si>
  <si>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</si>
  <si>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</si>
  <si>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</si>
  <si>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</si>
  <si>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</si>
  <si>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</si>
  <si>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</si>
  <si>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</si>
  <si>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</si>
  <si>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</si>
  <si>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</si>
  <si>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</si>
  <si>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</si>
  <si>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</si>
  <si>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</si>
  <si>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</si>
  <si>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Jun</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</si>
  <si>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</si>
  <si>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</si>
  <si>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</si>
  <si>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</si>
  <si>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</si>
  <si>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</si>
  <si>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</si>
  <si>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</si>
  <si>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</si>
  <si>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</si>
  <si>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</si>
  <si>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</si>
  <si>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</si>
  <si>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</si>
  <si>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</si>
  <si>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</si>
  <si>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</si>
  <si>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</si>
  <si>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</si>
  <si>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</si>
  <si>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</si>
  <si>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</si>
  <si>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</si>
  <si>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</si>
  <si>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</si>
  <si>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</si>
  <si>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</si>
  <si>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</si>
  <si>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</si>
  <si>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</si>
  <si>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Jul</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</si>
  <si>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</si>
  <si>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</si>
  <si>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</si>
  <si>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</si>
  <si>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</si>
  <si>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</si>
  <si>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</si>
  <si>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</si>
  <si>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</si>
  <si>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</si>
  <si>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</si>
  <si>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</si>
  <si>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</si>
  <si>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</si>
  <si>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</si>
  <si>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</si>
  <si>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</si>
  <si>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</si>
  <si>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</si>
  <si>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</si>
  <si>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</si>
  <si>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</si>
  <si>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</si>
  <si>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</si>
  <si>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</si>
  <si>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</si>
  <si>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</si>
  <si>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</si>
  <si>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</si>
  <si>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</si>
  <si>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</si>
  <si>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Aug</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</si>
  <si>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</si>
  <si>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</si>
  <si>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</si>
  <si>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</si>
  <si>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</si>
  <si>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</si>
  <si>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</si>
  <si>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</si>
  <si>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</si>
  <si>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</si>
  <si>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</si>
  <si>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</si>
  <si>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</si>
  <si>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</si>
  <si>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</si>
  <si>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</si>
  <si>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</si>
  <si>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</si>
  <si>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</si>
  <si>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</si>
  <si>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</si>
  <si>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</si>
  <si>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</si>
  <si>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</si>
  <si>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</si>
  <si>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</si>
  <si>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</si>
  <si>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</si>
  <si>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</si>
  <si>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</si>
  <si>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</si>
  <si>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Sep</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</si>
  <si>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</si>
  <si>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</si>
  <si>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</si>
  <si>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</si>
  <si>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</si>
  <si>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</si>
  <si>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</si>
  <si>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</si>
  <si>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</si>
  <si>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</si>
  <si>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</si>
  <si>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</si>
  <si>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</si>
  <si>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</si>
  <si>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</si>
  <si>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</si>
  <si>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</si>
  <si>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</si>
  <si>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</si>
  <si>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</si>
  <si>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</si>
  <si>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</si>
  <si>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</si>
  <si>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</si>
  <si>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</si>
  <si>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</si>
  <si>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</si>
  <si>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</si>
  <si>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</si>
  <si>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</si>
  <si>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Oct</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</si>
  <si>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</si>
  <si>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</si>
  <si>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</si>
  <si>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</si>
  <si>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</si>
  <si>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</si>
  <si>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</si>
  <si>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</si>
  <si>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</si>
  <si>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</si>
  <si>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</si>
  <si>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</si>
  <si>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</si>
  <si>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</si>
  <si>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</si>
  <si>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</si>
  <si>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</si>
  <si>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</si>
  <si>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</si>
  <si>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</si>
  <si>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</si>
  <si>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</si>
  <si>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</si>
  <si>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</si>
  <si>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</si>
  <si>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</si>
  <si>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</si>
  <si>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</si>
  <si>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</si>
  <si>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</si>
  <si>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</si>
  <si>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Nov</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</si>
  <si>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</si>
  <si>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</si>
  <si>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</si>
  <si>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</si>
  <si>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</si>
  <si>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</si>
  <si>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</si>
  <si>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</si>
  <si>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</si>
  <si>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</si>
  <si>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</si>
  <si>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</si>
  <si>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</si>
  <si>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</si>
  <si>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</si>
  <si>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</si>
  <si>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</si>
  <si>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</si>
  <si>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</si>
  <si>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</si>
  <si>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</si>
  <si>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</si>
  <si>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</si>
  <si>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</si>
  <si>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</si>
  <si>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</si>
  <si>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</si>
  <si>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</si>
  <si>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</si>
  <si>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</si>
  <si>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Dec</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</si>
  <si>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</si>
  <si>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</si>
  <si>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</si>
  <si>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</si>
  <si>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</si>
  <si>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</si>
  <si>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</si>
  <si>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</si>
  <si>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</si>
  <si>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</si>
  <si>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</si>
  <si>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</si>
  <si>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</si>
  <si>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</si>
  <si>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</si>
  <si>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</si>
  <si>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</si>
  <si>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</si>
  <si>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</si>
  <si>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</si>
  <si>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</si>
  <si>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</si>
  <si>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</si>
  <si>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</si>
  <si>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</si>
  <si>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</si>
  <si>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</si>
  <si>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</si>
  <si>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</si>
  <si>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</si>
  <si>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</si>
  <si>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Average of FOLLOWERS</t>
  </si>
  <si>
    <t>Values</t>
  </si>
  <si>
    <t>Average of ENGAGEMENT RATE</t>
  </si>
  <si>
    <t>Low</t>
  </si>
  <si>
    <t>High</t>
  </si>
  <si>
    <t>USER RESPONSES</t>
  </si>
  <si>
    <t/>
  </si>
  <si>
    <t>Khagendra Khatri</t>
  </si>
  <si>
    <t>New Perspectives Excel 2019 | Module 7: Textbook Project</t>
  </si>
  <si>
    <r>
      <rPr>
        <sz val="11"/>
        <color rgb="FF4B4C4C"/>
        <rFont val="Century Gothic"/>
        <family val="2"/>
      </rPr>
      <t xml:space="preserve">SUBMISSION #2 | SCORE IS: </t>
    </r>
    <r>
      <rPr>
        <b/>
        <sz val="11"/>
        <color rgb="FF4B4C4C"/>
        <rFont val="Century Gothic"/>
        <family val="2"/>
      </rPr>
      <t>94</t>
    </r>
    <r>
      <rPr>
        <sz val="11"/>
        <color rgb="FF4B4C4C"/>
        <rFont val="Century Gothic"/>
        <family val="2"/>
      </rPr>
      <t xml:space="preserve"> OUT OF </t>
    </r>
    <r>
      <rPr>
        <b/>
        <sz val="11"/>
        <color rgb="FF4B4C4C"/>
        <rFont val="Century Gothic"/>
        <family val="2"/>
      </rPr>
      <t>100</t>
    </r>
  </si>
  <si>
    <t>GE ver. 14.0.0-rc0000</t>
  </si>
  <si>
    <t>1.</t>
  </si>
  <si>
    <r>
      <rPr>
        <sz val="11"/>
        <color rgb="FF000000"/>
        <rFont val="Century Gothic"/>
      </rPr>
      <t xml:space="preserve">Use Lookup Functions</t>
    </r>
  </si>
  <si>
    <t>2/2</t>
  </si>
  <si>
    <t>To calculate the total engagements per post</t>
  </si>
  <si>
    <t>2/2</t>
  </si>
  <si>
    <t>To calculate the engagement rate per post</t>
  </si>
  <si>
    <t>3/3</t>
  </si>
  <si>
    <t>To create the vertical lookup table of engagement levels</t>
  </si>
  <si>
    <t>3/3</t>
  </si>
  <si>
    <t>To apply the VLOOKUP function with an approximate match</t>
  </si>
  <si>
    <t>2.</t>
  </si>
  <si>
    <r>
      <rPr>
        <sz val="11"/>
        <color rgb="FF000000"/>
        <rFont val="Century Gothic"/>
      </rPr>
      <t xml:space="preserve">Exploring Logical Functions</t>
    </r>
  </si>
  <si>
    <t>3/3</t>
  </si>
  <si>
    <t>To nest the OR function in an IF function to display the product's profitability</t>
  </si>
  <si>
    <t>3.</t>
  </si>
  <si>
    <r>
      <rPr>
        <sz val="11"/>
        <color rgb="FF000000"/>
        <rFont val="Century Gothic"/>
      </rPr>
      <t xml:space="preserve">Applying Summary IF Functions</t>
    </r>
  </si>
  <si>
    <t>3/3</t>
  </si>
  <si>
    <t>To do conditional counting with the COUNTIF function</t>
  </si>
  <si>
    <t>3/3</t>
  </si>
  <si>
    <t>To calculate a conditional sum with the SUMIF function</t>
  </si>
  <si>
    <t>3/3</t>
  </si>
  <si>
    <t>To calculate a conditional average with the AVERAGEIF function</t>
  </si>
  <si>
    <t>4.</t>
  </si>
  <si>
    <r>
      <rPr>
        <sz val="11"/>
        <color rgb="FF000000"/>
        <rFont val="Century Gothic"/>
      </rPr>
      <t xml:space="preserve">Creating PivotTables</t>
    </r>
  </si>
  <si>
    <t>3/3</t>
  </si>
  <si>
    <t>To create a PivotTable from the Media table</t>
  </si>
  <si>
    <t>3/3</t>
  </si>
  <si>
    <t>To change the PivotTable name</t>
  </si>
  <si>
    <t>3/3</t>
  </si>
  <si>
    <t>To place fields in the Values, Columns, and Rows areas</t>
  </si>
  <si>
    <t>3/3</t>
  </si>
  <si>
    <t>To modify the PivotTable to show shares by media site and profit group</t>
  </si>
  <si>
    <t>3/3</t>
  </si>
  <si>
    <t>To nest fields within a PivotTable</t>
  </si>
  <si>
    <t>3/3</t>
  </si>
  <si>
    <t>To add the Topic field to the Filters area</t>
  </si>
  <si>
    <t>3/3</t>
  </si>
  <si>
    <t>To filter the column and row categories</t>
  </si>
  <si>
    <t>5.</t>
  </si>
  <si>
    <r>
      <rPr>
        <sz val="11"/>
        <color rgb="FF000000"/>
        <rFont val="Century Gothic"/>
      </rPr>
      <t xml:space="preserve">Formatting a PivotTable</t>
    </r>
  </si>
  <si>
    <t>3/3</t>
  </si>
  <si>
    <t>To create a PivotTable that summarizes social media engagement</t>
  </si>
  <si>
    <t>3/3</t>
  </si>
  <si>
    <t>To format the five PivotTable calculated value fields</t>
  </si>
  <si>
    <t>3/3</t>
  </si>
  <si>
    <t>To create a PivotTable counting the number of social media posts</t>
  </si>
  <si>
    <t>3/3</t>
  </si>
  <si>
    <t>To create a PivotTable of average engagement rates</t>
  </si>
  <si>
    <t>3/3</t>
  </si>
  <si>
    <t>To create a PivotTable of engagement level vs. media site</t>
  </si>
  <si>
    <t>3/3</t>
  </si>
  <si>
    <t>To rearrange the Engagement Level categories</t>
  </si>
  <si>
    <t>6.</t>
  </si>
  <si>
    <r>
      <rPr>
        <sz val="11"/>
        <color rgb="FF000000"/>
        <rFont val="Century Gothic"/>
      </rPr>
      <t xml:space="preserve">Setting PivotTable Options</t>
    </r>
  </si>
  <si>
    <t>3/3</t>
  </si>
  <si>
    <t>To set the PivotTable options</t>
  </si>
  <si>
    <t>7.</t>
  </si>
  <si>
    <r>
      <rPr>
        <sz val="11"/>
        <color rgb="FF000000"/>
        <rFont val="Century Gothic"/>
      </rPr>
      <t xml:space="preserve">Setting the PivotTable Design</t>
    </r>
  </si>
  <si>
    <t>3/3</t>
  </si>
  <si>
    <t>To apply a design style to a PivotTable</t>
  </si>
  <si>
    <t>3/3</t>
  </si>
  <si>
    <t>To complete the designs of the remaining PivotTables</t>
  </si>
  <si>
    <t>8.</t>
  </si>
  <si>
    <r>
      <rPr>
        <sz val="11"/>
        <color rgb="FF000000"/>
        <rFont val="Century Gothic"/>
      </rPr>
      <t xml:space="preserve">Introducing PivotCharts</t>
    </r>
  </si>
  <si>
    <t>3/3</t>
  </si>
  <si>
    <t>To change the chart type</t>
  </si>
  <si>
    <t>0/3</t>
  </si>
  <si>
    <t>To name and move the PivotChart</t>
  </si>
  <si>
    <t>The Dashboard worksheet should contain a line PivotChart based on the Followers by Month Pivot PivotTable.</t>
  </si>
  <si>
    <t>3/3</t>
  </si>
  <si>
    <t>To create the pie PivotChart showing the breakdown of user engagements</t>
  </si>
  <si>
    <t>3/3</t>
  </si>
  <si>
    <t>To format the pie chart PivotChart</t>
  </si>
  <si>
    <t>3/3</t>
  </si>
  <si>
    <t>To create a PivotChart of the engagement rate per month</t>
  </si>
  <si>
    <t>3/3</t>
  </si>
  <si>
    <t>To place the line chart in the Dashboard worksheet</t>
  </si>
  <si>
    <t>9.</t>
  </si>
  <si>
    <r>
      <rPr>
        <sz val="11"/>
        <color rgb="FF000000"/>
        <rFont val="Century Gothic"/>
      </rPr>
      <t xml:space="preserve">Using Slicers and PivotTables</t>
    </r>
  </si>
  <si>
    <t>3/3</t>
  </si>
  <si>
    <t>To add a slicer for the Topic field to the Engagement Pivot PivotTable</t>
  </si>
  <si>
    <t>0/3</t>
  </si>
  <si>
    <t>To create the Date timeline slicer</t>
  </si>
  <si>
    <t>In the Dashboard worksheet, the DATE timeline slicer should be resized and repositioned so that the upper-left corner is located within cell J4 and the lower-right corner is located within cell S9.</t>
  </si>
  <si>
    <t>3/3</t>
  </si>
  <si>
    <t>To filter the timeline by dates</t>
  </si>
  <si>
    <t>10.</t>
  </si>
  <si>
    <r>
      <rPr>
        <sz val="11"/>
        <color rgb="FF000000"/>
        <rFont val="Century Gothic"/>
      </rPr>
      <t xml:space="preserve">Drilling Down a PivotTable</t>
    </r>
  </si>
  <si>
    <t>3/3</t>
  </si>
  <si>
    <t>To drill down the Engagement Levels PivotTable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</si>
</sst>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29"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24"/>
      <color theme="9" tint="-0.249977111117893"/>
      <name val="Lucida Calligraphy"/>
      <family val="4"/>
    </font>
    <font>
      <sz val="11"/>
      <color theme="9" tint="-0.249977111117893"/>
      <name val="Calibri"/>
      <family val="2"/>
      <scheme val="minor"/>
    </font>
    <font>
      <sz val="14"/>
      <color theme="9" tint="-0.249977111117893"/>
      <name val="Calibri"/>
      <family val="2"/>
      <scheme val="minor"/>
    </font>
    <font>
      <sz val="11"/>
      <color theme="0" tint="-4.9989318521683403E-2"/>
      <name val="Calibri"/>
      <family val="2"/>
      <scheme val="minor"/>
    </font>
    <font>
      <b/>
      <sz val="11"/>
      <color theme="3"/>
      <name val="Calibri"/>
      <family val="2"/>
      <scheme val="minor"/>
    </font>
    <font>
      <sz val="12"/>
      <color theme="1"/>
      <name val="Calibri"/>
      <family val="2"/>
      <scheme val="minor"/>
    </font>
    <font>
      <sz val="22"/>
      <color theme="8" tint="-0.499984740745262"/>
      <name val="Calibri"/>
      <family val="2"/>
      <scheme val="minor"/>
    </font>
    <font>
      <b/>
      <sz val="9"/>
      <color theme="8" tint="-0.499984740745262"/>
      <name val="Calibri"/>
      <family val="2"/>
      <scheme val="minor"/>
    </font>
    <font>
      <sz val="8"/>
      <color theme="2"/>
      <name val="Calibri"/>
      <family val="2"/>
      <scheme val="minor"/>
    </font>
    <font>
      <sz val="8"/>
      <color theme="1"/>
      <name val="Calibri"/>
      <family val="2"/>
      <scheme val="minor"/>
    </font>
    <font>
      <sz val="12"/>
      <color theme="8" tint="-0.499984740745262"/>
      <name val="Calibri"/>
      <family val="2"/>
      <scheme val="minor"/>
    </font>
    <font>
      <sz val="11"/>
      <color theme="9" tint="-0.499984740745262"/>
      <name val="Calibri"/>
      <family val="2"/>
      <scheme val="minor"/>
    </font>
    <font>
      <sz val="12"/>
      <color theme="9"/>
      <name val="Calibri"/>
      <family val="2"/>
      <scheme val="minor"/>
    </font>
    <font>
      <i/>
      <sz val="11"/>
      <color theme="9" tint="-0.499984740745262"/>
      <name val="Calibri"/>
      <family val="2"/>
      <scheme val="minor"/>
    </font>
    <font>
      <i/>
      <sz val="11"/>
      <color rgb="FF7F7F7F"/>
      <name val="Calibri"/>
      <family val="2"/>
      <scheme val="minor"/>
    </font>
    <font>
      <sz val="11"/>
      <name val="Calibri"/>
      <family val="2"/>
      <scheme val="minor"/>
    </font>
    <font>
      <sz val="12"/>
      <name val="Calibri"/>
      <family val="2"/>
      <scheme val="minor"/>
    </font>
    <font>
      <sz val="11"/>
      <color rgb="FF000000"/>
      <name val="Century Gothic"/>
      <family val="2"/>
    </font>
    <font>
      <b/>
      <sz val="11"/>
      <color rgb="FF000000"/>
      <name val="Century Gothic"/>
      <family val="2"/>
    </font>
    <font>
      <i/>
      <sz val="11"/>
      <color rgb="FF000000"/>
      <name val="Century Gothic"/>
      <family val="2"/>
    </font>
    <font>
      <sz val="28"/>
      <color rgb="FF0070C0"/>
      <name val="Century Gothic"/>
      <family val="2"/>
    </font>
    <font>
      <sz val="11"/>
      <color rgb="FFFFFFFF"/>
      <name val="Century Gothic"/>
      <family val="2"/>
    </font>
    <font>
      <sz val="11"/>
      <color rgb="FF4B4C4C"/>
      <name val="Century Gothic"/>
      <family val="2"/>
    </font>
    <font>
      <sz val="8"/>
      <color rgb="FF000000"/>
      <name val="Century Gothic"/>
      <family val="2"/>
    </font>
    <font>
      <sz val="11"/>
      <color rgb="FFFF0000"/>
      <name val="Century Gothic"/>
      <family val="2"/>
    </font>
  </fonts>
  <fills count="14">
    <fill>
      <patternFill patternType="none"/>
    </fill>
    <fill>
      <patternFill patternType="gray125"/>
    </fill>
    <fill>
      <patternFill patternType="solid">
        <fgColor theme="8"/>
      </patternFill>
    </fill>
    <fill>
      <patternFill patternType="solid">
        <fgColor theme="9" tint="-0.249977111117893"/>
        <bgColor theme="4"/>
      </patternFill>
    </fill>
    <fill>
      <patternFill patternType="solid">
        <fgColor theme="9" tint="-0.249977111117893"/>
        <bgColor indexed="64"/>
      </patternFill>
    </fill>
    <fill>
      <patternFill patternType="solid">
        <fgColor theme="7" tint="0.59999389629810485"/>
        <bgColor indexed="64"/>
      </patternFill>
    </fill>
    <fill>
      <patternFill patternType="solid">
        <fgColor theme="9"/>
      </patternFill>
    </fill>
    <fill>
      <patternFill patternType="solid">
        <fgColor theme="2"/>
        <bgColor indexed="64"/>
      </patternFill>
    </fill>
    <fill>
      <patternFill patternType="solid">
        <fgColor theme="5"/>
      </patternFill>
    </fill>
    <fill>
      <patternFill patternType="solid">
        <fgColor theme="6"/>
      </patternFill>
    </fill>
    <fill>
      <patternFill patternType="solid">
        <fgColor theme="7"/>
      </patternFill>
    </fill>
    <fill>
      <patternFill patternType="solid">
        <fgColor rgb="FFFFFFFF"/>
        <bgColor indexed="64"/>
      </patternFill>
    </fill>
    <fill>
      <patternFill patternType="solid">
        <fgColor rgb="FFD9D9D9"/>
        <bgColor indexed="64"/>
      </patternFill>
    </fill>
    <fill>
      <patternFill patternType="solid">
        <fgColor rgb="FFE3460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
      <left style="thin">
        <color theme="8" tint="-0.24994659260841701"/>
      </left>
      <right style="thin">
        <color theme="8" tint="-0.24994659260841701"/>
      </right>
      <top style="thin">
        <color theme="8" tint="-0.24994659260841701"/>
      </top>
      <bottom style="thin">
        <color theme="8" tint="-0.2499465926084170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rgb="FF93A5B2"/>
      </bottom>
      <diagonal/>
    </border>
    <border>
      <left/>
      <right/>
      <top style="thick">
        <color rgb="FF93A5B2"/>
      </top>
      <bottom/>
      <diagonal/>
    </border>
  </borders>
  <cellStyleXfs count="1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2" borderId="0" applyNumberFormat="0" applyBorder="0" applyAlignment="0" applyProtection="0"/>
    <xf numFmtId="0" fontId="8" fillId="0" borderId="2" applyNumberFormat="0" applyFill="0" applyAlignment="0" applyProtection="0"/>
    <xf numFmtId="0" fontId="3" fillId="6" borderId="0" applyNumberFormat="0" applyBorder="0" applyAlignment="0" applyProtection="0"/>
    <xf numFmtId="0" fontId="18" fillId="0" borderId="0" applyNumberFormat="0" applyFill="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cellStyleXfs>
  <cellXfs count="62">
    <xf numFmtId="0" fontId="0" fillId="0" borderId="0" xfId="0"/>
    <xf numFmtId="14" fontId="0" fillId="0" borderId="0" xfId="0" applyNumberFormat="1"/>
    <xf numFmtId="164" fontId="0" fillId="0" borderId="0" xfId="0" applyNumberFormat="1"/>
    <xf numFmtId="10" fontId="0" fillId="0" borderId="0" xfId="2" applyNumberFormat="1" applyFont="1"/>
    <xf numFmtId="0" fontId="4" fillId="0" borderId="0" xfId="0" applyFont="1"/>
    <xf numFmtId="0" fontId="7" fillId="4" borderId="1" xfId="0" applyFont="1" applyFill="1" applyBorder="1" applyAlignment="1">
      <alignment vertical="top" wrapText="1"/>
    </xf>
    <xf numFmtId="0" fontId="5" fillId="0" borderId="1" xfId="0" applyFont="1" applyBorder="1" applyAlignment="1">
      <alignment vertical="top" wrapText="1"/>
    </xf>
    <xf numFmtId="164" fontId="0" fillId="0" borderId="0" xfId="1" applyNumberFormat="1" applyFont="1" applyBorder="1"/>
    <xf numFmtId="164" fontId="0" fillId="0" borderId="0" xfId="1" applyNumberFormat="1" applyFont="1"/>
    <xf numFmtId="0" fontId="0" fillId="0" borderId="1" xfId="0" applyBorder="1"/>
    <xf numFmtId="0" fontId="3" fillId="2" borderId="1" xfId="3" applyBorder="1"/>
    <xf numFmtId="0" fontId="11" fillId="7" borderId="3" xfId="0" applyFont="1" applyFill="1" applyBorder="1" applyAlignment="1">
      <alignment horizontal="center"/>
    </xf>
    <xf numFmtId="0" fontId="4" fillId="0" borderId="0" xfId="0" applyFont="1" applyAlignment="1">
      <alignment vertical="center"/>
    </xf>
    <xf numFmtId="0" fontId="0" fillId="0" borderId="0" xfId="0" applyAlignment="1">
      <alignment vertical="center"/>
    </xf>
    <xf numFmtId="0" fontId="6" fillId="0" borderId="0" xfId="0" applyFont="1" applyAlignment="1">
      <alignment vertical="center"/>
    </xf>
    <xf numFmtId="0" fontId="12" fillId="4" borderId="3" xfId="0" applyFont="1" applyFill="1" applyBorder="1" applyAlignment="1">
      <alignment horizontal="center"/>
    </xf>
    <xf numFmtId="0" fontId="13" fillId="0" borderId="0" xfId="0" applyFont="1"/>
    <xf numFmtId="0" fontId="9" fillId="0" borderId="0" xfId="0" applyFont="1"/>
    <xf numFmtId="0" fontId="2" fillId="3" borderId="0" xfId="0" applyFont="1" applyFill="1" applyAlignment="1">
      <alignment horizontal="center"/>
    </xf>
    <xf numFmtId="0" fontId="17" fillId="0" borderId="1" xfId="0" applyFont="1" applyBorder="1" applyAlignment="1">
      <alignment horizontal="left" vertical="top" wrapText="1" indent="1"/>
    </xf>
    <xf numFmtId="0" fontId="15" fillId="7" borderId="1" xfId="0" applyFont="1" applyFill="1" applyBorder="1" applyAlignment="1">
      <alignment horizontal="left" vertical="top" wrapText="1" indent="1"/>
    </xf>
    <xf numFmtId="0" fontId="3" fillId="6" borderId="1" xfId="5" applyBorder="1" applyAlignment="1">
      <alignment horizontal="left" vertical="top" wrapText="1" indent="1"/>
    </xf>
    <xf numFmtId="0" fontId="3" fillId="6" borderId="1" xfId="5" applyBorder="1" applyAlignment="1">
      <alignment horizontal="left" indent="1"/>
    </xf>
    <xf numFmtId="0" fontId="6" fillId="0" borderId="0" xfId="0" applyFont="1" applyAlignment="1">
      <alignment horizontal="left" vertical="center"/>
    </xf>
    <xf numFmtId="0" fontId="18" fillId="0" borderId="0" xfId="6" applyAlignment="1">
      <alignment wrapText="1"/>
    </xf>
    <xf numFmtId="0" fontId="15" fillId="0" borderId="1" xfId="0" applyFont="1" applyBorder="1" applyAlignment="1">
      <alignment horizontal="left" vertical="top" wrapText="1" indent="1"/>
    </xf>
    <xf numFmtId="0" fontId="19" fillId="0" borderId="0" xfId="0" applyFont="1"/>
    <xf numFmtId="0" fontId="20" fillId="0" borderId="0" xfId="0" applyFont="1"/>
    <xf numFmtId="165" fontId="0" fillId="5" borderId="1" xfId="0" applyNumberFormat="1" applyFill="1" applyBorder="1"/>
    <xf numFmtId="14" fontId="5" fillId="0" borderId="1" xfId="0" applyNumberFormat="1" applyFont="1" applyBorder="1" applyAlignment="1">
      <alignment vertical="top" wrapText="1"/>
    </xf>
    <xf numFmtId="0" fontId="0" fillId="0" borderId="0" xfId="0" pivotButton="1"/>
    <xf numFmtId="0" fontId="0" fillId="0" borderId="0" xfId="0" applyAlignment="1">
      <alignment horizontal="left"/>
    </xf>
    <xf numFmtId="3" fontId="0" fillId="0" borderId="0" xfId="0" applyNumberFormat="1"/>
    <xf numFmtId="10" fontId="0" fillId="0" borderId="0" xfId="0" applyNumberFormat="1"/>
    <xf numFmtId="16" fontId="19" fillId="0" borderId="0" xfId="0" applyNumberFormat="1" applyFont="1"/>
    <xf numFmtId="0" fontId="3" fillId="9" borderId="0" xfId="8"/>
    <xf numFmtId="0" fontId="3" fillId="8" borderId="0" xfId="7" applyAlignment="1">
      <alignment horizontal="left"/>
    </xf>
    <xf numFmtId="0" fontId="3" fillId="10" borderId="0" xfId="9"/>
    <xf numFmtId="0" fontId="3" fillId="6" borderId="0" xfId="5"/>
    <xf numFmtId="14" fontId="0" fillId="0" borderId="0" xfId="0" applyNumberFormat="1" applyAlignment="1">
      <alignment horizontal="left" indent="1"/>
    </xf>
    <xf numFmtId="164" fontId="14" fillId="0" borderId="3" xfId="1" applyNumberFormat="1" applyFont="1" applyBorder="1" applyAlignment="1">
      <alignment horizontal="center" vertical="center"/>
    </xf>
    <xf numFmtId="0" fontId="10" fillId="0" borderId="3" xfId="0" applyFont="1" applyBorder="1" applyAlignment="1">
      <alignment horizontal="center" vertical="center"/>
    </xf>
    <xf numFmtId="0" fontId="15" fillId="0" borderId="1" xfId="0" applyFont="1" applyBorder="1" applyAlignment="1">
      <alignment horizontal="left" vertical="top" wrapText="1" indent="1"/>
    </xf>
    <xf numFmtId="0" fontId="16" fillId="0" borderId="0" xfId="4" applyFont="1" applyBorder="1" applyAlignment="1">
      <alignment horizontal="left" vertical="top"/>
    </xf>
    <xf numFmtId="0" fontId="3" fillId="6" borderId="4" xfId="5" applyBorder="1" applyAlignment="1">
      <alignment horizontal="left" vertical="top" indent="1"/>
    </xf>
    <xf numFmtId="0" fontId="3" fillId="6" borderId="5" xfId="5" applyBorder="1" applyAlignment="1">
      <alignment horizontal="left" vertical="top" indent="1"/>
    </xf>
    <xf fontId="21" fillId="11" borderId="0" xfId="0" applyFont="1" applyFill="1" applyAlignment="1">
      <alignment vertical="top" horizontal="left"/>
    </xf>
    <xf fontId="21" fillId="12" borderId="0" xfId="0" applyFont="1" applyFill="1" applyAlignment="1">
      <alignment vertical="top" horizontal="left"/>
    </xf>
    <xf fontId="21" fillId="13" borderId="0" xfId="0" applyFont="1" applyFill="1" applyAlignment="1">
      <alignment vertical="top" horizontal="left"/>
    </xf>
    <xf fontId="24" fillId="11" borderId="0" xfId="0" applyFont="1" applyFill="1" applyAlignment="1">
      <alignment vertical="top" horizontal="left"/>
    </xf>
    <xf fontId="25" fillId="13" borderId="0" xfId="0" applyFont="1" applyFill="1" applyAlignment="1">
      <alignment vertical="bottom" horizontal="left"/>
    </xf>
    <xf fontId="26" fillId="11" borderId="0" xfId="0" applyFont="1" applyFill="1" applyAlignment="1">
      <alignment vertical="top" horizontal="left"/>
    </xf>
    <xf fontId="27" fillId="11" borderId="0" xfId="0" applyFont="1" applyFill="1" applyAlignment="1">
      <alignment vertical="bottom" horizontal="left"/>
    </xf>
    <xf fontId="21" fillId="11" borderId="6" xfId="0" applyFont="1" applyFill="1" applyBorder="1" applyAlignment="1">
      <alignment vertical="top" horizontal="left"/>
    </xf>
    <xf fontId="21" fillId="11" borderId="7" xfId="0" applyFont="1" applyFill="1" applyBorder="1" applyAlignment="1">
      <alignment vertical="top" horizontal="left"/>
    </xf>
    <xf fontId="22" fillId="11" borderId="0" xfId="0" applyFont="1" applyFill="1" applyAlignment="1">
      <alignment vertical="top" horizontal="right"/>
    </xf>
    <xf fontId="21" fillId="11" borderId="0" xfId="0" applyFont="1" applyFill="1" applyAlignment="1">
      <alignment vertical="top" horizontal="right"/>
    </xf>
    <xf fontId="22" fillId="11" borderId="0" xfId="0" applyFont="1" applyFill="1" applyAlignment="1">
      <alignment vertical="top" horizontal="left" readingOrder="1" wrapText="1"/>
    </xf>
    <xf fontId="21" fillId="11" borderId="0" xfId="0" applyFont="1" applyFill="1" applyAlignment="1">
      <alignment vertical="top" horizontal="left" readingOrder="1" wrapText="1"/>
    </xf>
    <xf fontId="28" fillId="11" borderId="0" xfId="0" applyFont="1" applyFill="1" applyAlignment="1">
      <alignment vertical="top" horizontal="left" readingOrder="1" wrapText="1"/>
    </xf>
    <xf fontId="23" fillId="11" borderId="0" xfId="0" applyFont="1" applyFill="1" applyAlignment="1">
      <alignment vertical="top" horizontal="right"/>
    </xf>
    <xf fontId="23" fillId="11" borderId="0" xfId="0" applyFont="1" applyFill="1" applyAlignment="1">
      <alignment vertical="top" horizontal="left" readingOrder="1" wrapText="1"/>
    </xf>
  </cellXfs>
  <cellStyles count="10">
    <cellStyle name="Accent2" xfId="7" builtinId="33"/>
    <cellStyle name="Accent3" xfId="8" builtinId="37"/>
    <cellStyle name="Accent4" xfId="9" builtinId="41"/>
    <cellStyle name="Accent5" xfId="3" builtinId="45"/>
    <cellStyle name="Accent6" xfId="5" builtinId="49"/>
    <cellStyle name="Comma" xfId="1" builtinId="3"/>
    <cellStyle name="Explanatory Text" xfId="6" builtinId="53"/>
    <cellStyle name="Heading 3" xfId="4" builtinId="18"/>
    <cellStyle name="Normal" xfId="0" builtinId="0"/>
    <cellStyle name="Percent" xfId="2" builtinId="5"/>
  </cellStyles>
  <dxfs count="13">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4" formatCode="0.00%"/>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9" formatCode="m/d/yyyy"/>
    </dxf>
    <dxf>
      <numFmt numFmtId="19" formatCode="m/d/yyyy"/>
    </dxf>
    <dxf>
      <font>
        <b/>
        <i val="0"/>
        <strike val="0"/>
        <condense val="0"/>
        <extend val="0"/>
        <outline val="0"/>
        <shadow val="0"/>
        <u val="none"/>
        <vertAlign val="baseline"/>
        <sz val="11"/>
        <color theme="0"/>
        <name val="Calibri"/>
        <family val="2"/>
        <scheme val="minor"/>
      </font>
      <fill>
        <patternFill patternType="solid">
          <fgColor theme="4"/>
          <bgColor theme="9" tint="-0.249977111117893"/>
        </patternFill>
      </fill>
      <alignment horizontal="center" vertical="bottom" textRotation="0" wrapText="0" indent="0" justifyLastLine="0" shrinkToFit="0" readingOrder="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
  <Relationship Id="rId8" Type="http://schemas.openxmlformats.org/officeDocument/2006/relationships/worksheet" Target="worksheets/sheet8.xml" />
  <Relationship Id="rId13" Type="http://schemas.microsoft.com/office/2011/relationships/timelineCache" Target="timelineCaches/timelineCache1.xml" />
  <Relationship Id="rId18" Type="http://schemas.openxmlformats.org/officeDocument/2006/relationships/customXml" Target="../customXml/item1.xml" />
  <Relationship Id="rId3" Type="http://schemas.openxmlformats.org/officeDocument/2006/relationships/worksheet" Target="worksheets/sheet3.xml" />
  <Relationship Id="rId7" Type="http://schemas.openxmlformats.org/officeDocument/2006/relationships/worksheet" Target="worksheets/sheet7.xml" />
  <Relationship Id="rId12" Type="http://schemas.microsoft.com/office/2007/relationships/slicerCache" Target="slicerCaches/slicerCache1.xml" />
  <Relationship Id="rId17" Type="http://schemas.openxmlformats.org/officeDocument/2006/relationships/calcChain" Target="calcChain.xml" />
  <Relationship Id="rId2" Type="http://schemas.openxmlformats.org/officeDocument/2006/relationships/worksheet" Target="worksheets/sheet2.xml" />
  <Relationship Id="rId16" Type="http://schemas.openxmlformats.org/officeDocument/2006/relationships/sharedStrings" Target="sharedStrings.xml" />
  <Relationship Id="rId1" Type="http://schemas.openxmlformats.org/officeDocument/2006/relationships/worksheet" Target="worksheets/sheet1.xml" />
  <Relationship Id="rId6" Type="http://schemas.openxmlformats.org/officeDocument/2006/relationships/worksheet" Target="worksheets/sheet6.xml" />
  <Relationship Id="rId11" Type="http://schemas.openxmlformats.org/officeDocument/2006/relationships/pivotCacheDefinition" Target="pivotCache/pivotCacheDefinition1.xml" />
  <Relationship Id="rId5" Type="http://schemas.openxmlformats.org/officeDocument/2006/relationships/worksheet" Target="worksheets/sheet5.xml" />
  <Relationship Id="rId15" Type="http://schemas.openxmlformats.org/officeDocument/2006/relationships/styles" Target="styles.xml" />
  <Relationship Id="rId10" Type="http://schemas.openxmlformats.org/officeDocument/2006/relationships/worksheet" Target="worksheets/sheet10.xml" />
  <Relationship Id="rId4" Type="http://schemas.openxmlformats.org/officeDocument/2006/relationships/worksheet" Target="worksheets/sheet4.xml" />
  <Relationship Id="rId9" Type="http://schemas.openxmlformats.org/officeDocument/2006/relationships/worksheet" Target="worksheets/sheet9.xml" />
  <Relationship Id="rId14" Type="http://schemas.openxmlformats.org/officeDocument/2006/relationships/theme" Target="theme/theme1.xml" />
  <Relationship Id="rId19" Type="http://schemas.openxmlformats.org/officeDocument/2006/relationships/worksheet" Target="worksheets/sheet11.xml" />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[NP_EX_7_Syrmosta_KhagendraKhatri.xlsx]User Engagement!Engagement Pie Pivot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 Responses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'User Engagement'!$C$4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E5-462D-8F60-F7FEFFE465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E5-462D-8F60-F7FEFFE465B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EE5-462D-8F60-F7FEFFE465B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EE5-462D-8F60-F7FEFFE465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Engagement'!$B$5:$B$8</c:f>
              <c:strCache>
                <c:ptCount val="4"/>
                <c:pt idx="0">
                  <c:v>Viewed</c:v>
                </c:pt>
                <c:pt idx="1">
                  <c:v>Liked</c:v>
                </c:pt>
                <c:pt idx="2">
                  <c:v>Commented</c:v>
                </c:pt>
                <c:pt idx="3">
                  <c:v>Shared</c:v>
                </c:pt>
              </c:strCache>
            </c:strRef>
          </c:cat>
          <c:val>
            <c:numRef>
              <c:f>'User Engagement'!$C$5:$C$8</c:f>
              <c:numCache>
                <c:formatCode>General</c:formatCode>
                <c:ptCount val="4"/>
                <c:pt idx="0">
                  <c:v>30712</c:v>
                </c:pt>
                <c:pt idx="1">
                  <c:v>25204</c:v>
                </c:pt>
                <c:pt idx="2">
                  <c:v>5425</c:v>
                </c:pt>
                <c:pt idx="3">
                  <c:v>4253</c:v>
                </c:pt>
              </c:numCache>
            </c:numRef>
          </c:val>
          <c:extLst>
            <c:ext xmlns:c16="http://schemas.microsoft.com/office/drawing/2014/chart" uri="{C3380CC4-5D6E-409C-BE32-E72D297353CC}">
              <c16:uniqueId val="{00000008-3EE5-462D-8F60-F7FEFFE465B4}"/>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[NP_EX_7_Syrmosta_KhagendraKhatri.xlsx]Engagement History!Engagement Rate per Month 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Engagement Rate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'Engagement History'!$C$4:$C$5</c:f>
              <c:strCache>
                <c:ptCount val="1"/>
                <c:pt idx="0">
                  <c:v>Facebook</c:v>
                </c:pt>
              </c:strCache>
            </c:strRef>
          </c:tx>
          <c:spPr>
            <a:ln w="28575" cap="rnd">
              <a:solidFill>
                <a:schemeClr val="accent1"/>
              </a:solidFill>
              <a:round/>
            </a:ln>
            <a:effectLst/>
          </c:spPr>
          <c:marker>
            <c:symbol val="none"/>
          </c:marker>
          <c:cat>
            <c:strRef>
              <c:f>'Engagement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'Engagement History'!$C$6:$C$18</c:f>
              <c:numCache>
                <c:formatCode>0.00%</c:formatCode>
                <c:ptCount val="12"/>
                <c:pt idx="0">
                  <c:v>4.467795089882585E-3</c:v>
                </c:pt>
                <c:pt idx="1">
                  <c:v>5.7766417839884556E-3</c:v>
                </c:pt>
                <c:pt idx="2">
                  <c:v>5.0195374795014569E-3</c:v>
                </c:pt>
                <c:pt idx="3">
                  <c:v>7.0707171328906401E-3</c:v>
                </c:pt>
                <c:pt idx="4">
                  <c:v>6.9496819181740881E-3</c:v>
                </c:pt>
                <c:pt idx="5">
                  <c:v>7.0938558741262493E-3</c:v>
                </c:pt>
                <c:pt idx="6">
                  <c:v>6.6476582307249486E-3</c:v>
                </c:pt>
                <c:pt idx="7">
                  <c:v>7.7388132220353205E-3</c:v>
                </c:pt>
                <c:pt idx="8">
                  <c:v>8.0922529799921268E-3</c:v>
                </c:pt>
                <c:pt idx="9">
                  <c:v>9.2273014165018142E-3</c:v>
                </c:pt>
                <c:pt idx="10">
                  <c:v>1.1144635691955595E-2</c:v>
                </c:pt>
                <c:pt idx="11">
                  <c:v>8.599738223711061E-3</c:v>
                </c:pt>
              </c:numCache>
            </c:numRef>
          </c:val>
          <c:smooth val="0"/>
          <c:extLst>
            <c:ext xmlns:c16="http://schemas.microsoft.com/office/drawing/2014/chart" uri="{C3380CC4-5D6E-409C-BE32-E72D297353CC}">
              <c16:uniqueId val="{00000000-2939-4FC0-8099-ED539613444A}"/>
            </c:ext>
          </c:extLst>
        </c:ser>
        <c:ser>
          <c:idx val="1"/>
          <c:order val="1"/>
          <c:tx>
            <c:strRef>
              <c:f>'Engagement History'!$D$4:$D$5</c:f>
              <c:strCache>
                <c:ptCount val="1"/>
                <c:pt idx="0">
                  <c:v>Instagram</c:v>
                </c:pt>
              </c:strCache>
            </c:strRef>
          </c:tx>
          <c:spPr>
            <a:ln w="28575" cap="rnd">
              <a:solidFill>
                <a:schemeClr val="accent2"/>
              </a:solidFill>
              <a:round/>
            </a:ln>
            <a:effectLst/>
          </c:spPr>
          <c:marker>
            <c:symbol val="none"/>
          </c:marker>
          <c:cat>
            <c:strRef>
              <c:f>'Engagement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'Engagement History'!$D$6:$D$18</c:f>
              <c:numCache>
                <c:formatCode>0.00%</c:formatCode>
                <c:ptCount val="12"/>
                <c:pt idx="0">
                  <c:v>9.7259316029665588E-3</c:v>
                </c:pt>
                <c:pt idx="1">
                  <c:v>1.0681937436882095E-2</c:v>
                </c:pt>
                <c:pt idx="2">
                  <c:v>1.1135151381194726E-2</c:v>
                </c:pt>
                <c:pt idx="3">
                  <c:v>1.1869976797173228E-2</c:v>
                </c:pt>
                <c:pt idx="4">
                  <c:v>1.0453531064637846E-2</c:v>
                </c:pt>
                <c:pt idx="5">
                  <c:v>1.3159288040947695E-2</c:v>
                </c:pt>
                <c:pt idx="6">
                  <c:v>1.3238002800368602E-2</c:v>
                </c:pt>
                <c:pt idx="7">
                  <c:v>1.4564423650031424E-2</c:v>
                </c:pt>
                <c:pt idx="8">
                  <c:v>1.5996562360865673E-2</c:v>
                </c:pt>
                <c:pt idx="9">
                  <c:v>1.6980897281561731E-2</c:v>
                </c:pt>
                <c:pt idx="10">
                  <c:v>1.7276568987465577E-2</c:v>
                </c:pt>
                <c:pt idx="11">
                  <c:v>1.6689128886629899E-2</c:v>
                </c:pt>
              </c:numCache>
            </c:numRef>
          </c:val>
          <c:smooth val="0"/>
          <c:extLst>
            <c:ext xmlns:c16="http://schemas.microsoft.com/office/drawing/2014/chart" uri="{C3380CC4-5D6E-409C-BE32-E72D297353CC}">
              <c16:uniqueId val="{00000001-2939-4FC0-8099-ED539613444A}"/>
            </c:ext>
          </c:extLst>
        </c:ser>
        <c:ser>
          <c:idx val="2"/>
          <c:order val="2"/>
          <c:tx>
            <c:strRef>
              <c:f>'Engagement History'!$E$4:$E$5</c:f>
              <c:strCache>
                <c:ptCount val="1"/>
                <c:pt idx="0">
                  <c:v>Twitter</c:v>
                </c:pt>
              </c:strCache>
            </c:strRef>
          </c:tx>
          <c:spPr>
            <a:ln w="28575" cap="rnd">
              <a:solidFill>
                <a:schemeClr val="accent3"/>
              </a:solidFill>
              <a:round/>
            </a:ln>
            <a:effectLst/>
          </c:spPr>
          <c:marker>
            <c:symbol val="none"/>
          </c:marker>
          <c:cat>
            <c:strRef>
              <c:f>'Engagement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'Engagement History'!$E$6:$E$18</c:f>
              <c:numCache>
                <c:formatCode>0.00%</c:formatCode>
                <c:ptCount val="12"/>
                <c:pt idx="0">
                  <c:v>1.3614796608919623E-3</c:v>
                </c:pt>
                <c:pt idx="1">
                  <c:v>1.5891052902018599E-3</c:v>
                </c:pt>
                <c:pt idx="2">
                  <c:v>2.0332598620352942E-3</c:v>
                </c:pt>
                <c:pt idx="3">
                  <c:v>2.1286040876480998E-3</c:v>
                </c:pt>
                <c:pt idx="4">
                  <c:v>1.9932540504927596E-3</c:v>
                </c:pt>
                <c:pt idx="5">
                  <c:v>2.2068529120581248E-3</c:v>
                </c:pt>
                <c:pt idx="6">
                  <c:v>2.5511487466561805E-3</c:v>
                </c:pt>
                <c:pt idx="7">
                  <c:v>2.9004482159649906E-3</c:v>
                </c:pt>
                <c:pt idx="8">
                  <c:v>3.088011245276326E-3</c:v>
                </c:pt>
                <c:pt idx="9">
                  <c:v>2.8994261042235864E-3</c:v>
                </c:pt>
                <c:pt idx="10">
                  <c:v>3.279074595782003E-3</c:v>
                </c:pt>
                <c:pt idx="11">
                  <c:v>3.4919962538407642E-3</c:v>
                </c:pt>
              </c:numCache>
            </c:numRef>
          </c:val>
          <c:smooth val="0"/>
          <c:extLst>
            <c:ext xmlns:c16="http://schemas.microsoft.com/office/drawing/2014/chart" uri="{C3380CC4-5D6E-409C-BE32-E72D297353CC}">
              <c16:uniqueId val="{00000002-2939-4FC0-8099-ED539613444A}"/>
            </c:ext>
          </c:extLst>
        </c:ser>
        <c:dLbls>
          <c:showLegendKey val="0"/>
          <c:showVal val="0"/>
          <c:showCatName val="0"/>
          <c:showSerName val="0"/>
          <c:showPercent val="0"/>
          <c:showBubbleSize val="0"/>
        </c:dLbls>
        <c:smooth val="0"/>
        <c:axId val="549887912"/>
        <c:axId val="549888240"/>
      </c:lineChart>
      <c:catAx>
        <c:axId val="549887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88240"/>
        <c:crosses val="autoZero"/>
        <c:auto val="1"/>
        <c:lblAlgn val="ctr"/>
        <c:lblOffset val="100"/>
        <c:noMultiLvlLbl val="0"/>
      </c:catAx>
      <c:valAx>
        <c:axId val="549888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87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[NP_EX_7_Syrmosta_KhagendraKhatri.xlsx]Follower History!Followes by Month 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Followers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'Follower History'!$C$4:$C$5</c:f>
              <c:strCache>
                <c:ptCount val="1"/>
                <c:pt idx="0">
                  <c:v>Facebook</c:v>
                </c:pt>
              </c:strCache>
            </c:strRef>
          </c:tx>
          <c:spPr>
            <a:ln w="28575" cap="rnd">
              <a:solidFill>
                <a:schemeClr val="accent1"/>
              </a:solidFill>
              <a:round/>
            </a:ln>
            <a:effectLst/>
          </c:spPr>
          <c:marker>
            <c:symbol val="none"/>
          </c:marker>
          <c:cat>
            <c:strRef>
              <c:f>'Follower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'Follower History'!$C$6:$C$18</c:f>
              <c:numCache>
                <c:formatCode>#,##0</c:formatCode>
                <c:ptCount val="12"/>
                <c:pt idx="0">
                  <c:v>118668.82142857143</c:v>
                </c:pt>
                <c:pt idx="1">
                  <c:v>118986.64</c:v>
                </c:pt>
                <c:pt idx="2">
                  <c:v>119753.5925925926</c:v>
                </c:pt>
                <c:pt idx="3">
                  <c:v>121000.8275862069</c:v>
                </c:pt>
                <c:pt idx="4">
                  <c:v>124569.3</c:v>
                </c:pt>
                <c:pt idx="5">
                  <c:v>126411.12</c:v>
                </c:pt>
                <c:pt idx="6">
                  <c:v>128826.93333333333</c:v>
                </c:pt>
                <c:pt idx="7">
                  <c:v>129348.67857142857</c:v>
                </c:pt>
                <c:pt idx="8">
                  <c:v>129519.88461538461</c:v>
                </c:pt>
                <c:pt idx="9">
                  <c:v>132509.56</c:v>
                </c:pt>
                <c:pt idx="10">
                  <c:v>133619.03571428571</c:v>
                </c:pt>
                <c:pt idx="11">
                  <c:v>135923.09677419355</c:v>
                </c:pt>
              </c:numCache>
            </c:numRef>
          </c:val>
          <c:smooth val="0"/>
          <c:extLst>
            <c:ext xmlns:c16="http://schemas.microsoft.com/office/drawing/2014/chart" uri="{C3380CC4-5D6E-409C-BE32-E72D297353CC}">
              <c16:uniqueId val="{00000000-E129-4736-8BC3-4AEE7B670863}"/>
            </c:ext>
          </c:extLst>
        </c:ser>
        <c:ser>
          <c:idx val="1"/>
          <c:order val="1"/>
          <c:tx>
            <c:strRef>
              <c:f>'Follower History'!$D$4:$D$5</c:f>
              <c:strCache>
                <c:ptCount val="1"/>
                <c:pt idx="0">
                  <c:v>Instagram</c:v>
                </c:pt>
              </c:strCache>
            </c:strRef>
          </c:tx>
          <c:spPr>
            <a:ln w="28575" cap="rnd">
              <a:solidFill>
                <a:schemeClr val="accent2"/>
              </a:solidFill>
              <a:round/>
            </a:ln>
            <a:effectLst/>
          </c:spPr>
          <c:marker>
            <c:symbol val="none"/>
          </c:marker>
          <c:cat>
            <c:strRef>
              <c:f>'Follower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'Follower History'!$D$6:$D$18</c:f>
              <c:numCache>
                <c:formatCode>#,##0</c:formatCode>
                <c:ptCount val="12"/>
                <c:pt idx="0">
                  <c:v>64123.68</c:v>
                </c:pt>
                <c:pt idx="1">
                  <c:v>65854.863636363632</c:v>
                </c:pt>
                <c:pt idx="2">
                  <c:v>63155.807692307695</c:v>
                </c:pt>
                <c:pt idx="3">
                  <c:v>63163.307692307695</c:v>
                </c:pt>
                <c:pt idx="4">
                  <c:v>63382.454545454544</c:v>
                </c:pt>
                <c:pt idx="5">
                  <c:v>62561.791666666664</c:v>
                </c:pt>
                <c:pt idx="6">
                  <c:v>63696</c:v>
                </c:pt>
                <c:pt idx="7">
                  <c:v>64857.178571428572</c:v>
                </c:pt>
                <c:pt idx="8">
                  <c:v>65732.730769230766</c:v>
                </c:pt>
                <c:pt idx="9">
                  <c:v>63725.4</c:v>
                </c:pt>
                <c:pt idx="10">
                  <c:v>63138.444444444445</c:v>
                </c:pt>
                <c:pt idx="11">
                  <c:v>65358.68</c:v>
                </c:pt>
              </c:numCache>
            </c:numRef>
          </c:val>
          <c:smooth val="0"/>
          <c:extLst>
            <c:ext xmlns:c16="http://schemas.microsoft.com/office/drawing/2014/chart" uri="{C3380CC4-5D6E-409C-BE32-E72D297353CC}">
              <c16:uniqueId val="{00000000-7FA8-4FAF-BE91-010573B3B4FD}"/>
            </c:ext>
          </c:extLst>
        </c:ser>
        <c:ser>
          <c:idx val="2"/>
          <c:order val="2"/>
          <c:tx>
            <c:strRef>
              <c:f>'Follower History'!$E$4:$E$5</c:f>
              <c:strCache>
                <c:ptCount val="1"/>
                <c:pt idx="0">
                  <c:v>Twitter</c:v>
                </c:pt>
              </c:strCache>
            </c:strRef>
          </c:tx>
          <c:spPr>
            <a:ln w="28575" cap="rnd">
              <a:solidFill>
                <a:schemeClr val="accent3"/>
              </a:solidFill>
              <a:round/>
            </a:ln>
            <a:effectLst/>
          </c:spPr>
          <c:marker>
            <c:symbol val="none"/>
          </c:marker>
          <c:cat>
            <c:strRef>
              <c:f>'Follower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'Follower History'!$E$6:$E$18</c:f>
              <c:numCache>
                <c:formatCode>#,##0</c:formatCode>
                <c:ptCount val="12"/>
                <c:pt idx="0">
                  <c:v>33172.416666666664</c:v>
                </c:pt>
                <c:pt idx="1">
                  <c:v>32924.384615384617</c:v>
                </c:pt>
                <c:pt idx="2">
                  <c:v>32868.833333333336</c:v>
                </c:pt>
                <c:pt idx="3">
                  <c:v>32952.857142857145</c:v>
                </c:pt>
                <c:pt idx="4">
                  <c:v>33195.666666666664</c:v>
                </c:pt>
                <c:pt idx="5">
                  <c:v>33369.357142857145</c:v>
                </c:pt>
                <c:pt idx="6">
                  <c:v>33547.833333333336</c:v>
                </c:pt>
                <c:pt idx="7">
                  <c:v>33653.461538461539</c:v>
                </c:pt>
                <c:pt idx="8">
                  <c:v>33751.538461538461</c:v>
                </c:pt>
                <c:pt idx="9">
                  <c:v>33970.166666666664</c:v>
                </c:pt>
                <c:pt idx="10">
                  <c:v>34131.833333333336</c:v>
                </c:pt>
                <c:pt idx="11">
                  <c:v>34244.588235294119</c:v>
                </c:pt>
              </c:numCache>
            </c:numRef>
          </c:val>
          <c:smooth val="0"/>
          <c:extLst>
            <c:ext xmlns:c16="http://schemas.microsoft.com/office/drawing/2014/chart" uri="{C3380CC4-5D6E-409C-BE32-E72D297353CC}">
              <c16:uniqueId val="{00000001-7FA8-4FAF-BE91-010573B3B4FD}"/>
            </c:ext>
          </c:extLst>
        </c:ser>
        <c:dLbls>
          <c:showLegendKey val="0"/>
          <c:showVal val="0"/>
          <c:showCatName val="0"/>
          <c:showSerName val="0"/>
          <c:showPercent val="0"/>
          <c:showBubbleSize val="0"/>
        </c:dLbls>
        <c:smooth val="0"/>
        <c:axId val="441113432"/>
        <c:axId val="441113104"/>
      </c:lineChart>
      <c:catAx>
        <c:axId val="441113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113104"/>
        <c:crosses val="autoZero"/>
        <c:auto val="1"/>
        <c:lblAlgn val="ctr"/>
        <c:lblOffset val="100"/>
        <c:noMultiLvlLbl val="0"/>
      </c:catAx>
      <c:valAx>
        <c:axId val="441113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113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&#65279;<?xml version="1.0" encoding="utf-8" standalone="yes"?>
<Relationships xmlns="http://schemas.openxmlformats.org/package/2006/relationships">
  <Relationship Id="rId1" Type="http://schemas.openxmlformats.org/officeDocument/2006/relationships/image" Target="../media/image1.png" />
  <Relationship Id="rId2" Type="http://schemas.openxmlformats.org/officeDocument/2006/relationships/image" Target="../media/image2.png" />
  <Relationship Id="rId3" Type="http://schemas.openxmlformats.org/officeDocument/2006/relationships/image" Target="../media/image3.png" />
  <Relationship Id="rId4" Type="http://schemas.openxmlformats.org/officeDocument/2006/relationships/image" Target="../media/image4.png" />
</Relationships>
</file>

<file path=xl/drawings/drawing1.xml><?xml version="1.0" encoding="utf-8"?>
<xdr:wsDr xmlns:xdr="http://schemas.openxmlformats.org/drawingml/2006/spreadsheetDrawing" xmlns:a="http://schemas.openxmlformats.org/drawingml/2006/main">
  <xdr:twoCellAnchor>
    <xdr:from>
      <xdr:col>14</xdr:col>
      <xdr:colOff>246062</xdr:colOff>
      <xdr:row>9</xdr:row>
      <xdr:rowOff>188118</xdr:rowOff>
    </xdr:from>
    <xdr:to>
      <xdr:col>18</xdr:col>
      <xdr:colOff>468313</xdr:colOff>
      <xdr:row>20</xdr:row>
      <xdr:rowOff>182563</xdr:rowOff>
    </xdr:to>
    <xdr:graphicFrame macro="">
      <xdr:nvGraphicFramePr>
        <xdr:cNvPr id="2" name="Chart 1">
          <a:extLst>
            <a:ext uri="{FF2B5EF4-FFF2-40B4-BE49-F238E27FC236}">
              <a16:creationId xmlns:a16="http://schemas.microsoft.com/office/drawing/2014/main" id="{7FD5D0AA-761C-586B-AC4F-CFE721332A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22</xdr:row>
      <xdr:rowOff>0</xdr:rowOff>
    </xdr:from>
    <xdr:to>
      <xdr:col>19</xdr:col>
      <xdr:colOff>0</xdr:colOff>
      <xdr:row>35</xdr:row>
      <xdr:rowOff>182563</xdr:rowOff>
    </xdr:to>
    <xdr:graphicFrame macro="">
      <xdr:nvGraphicFramePr>
        <xdr:cNvPr id="3" name="Chart 2">
          <a:extLst>
            <a:ext uri="{FF2B5EF4-FFF2-40B4-BE49-F238E27FC236}">
              <a16:creationId xmlns:a16="http://schemas.microsoft.com/office/drawing/2014/main" id="{0756423A-8072-474D-A76C-A79ACDBFB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1586</xdr:colOff>
      <xdr:row>2</xdr:row>
      <xdr:rowOff>219075</xdr:rowOff>
    </xdr:from>
    <xdr:to>
      <xdr:col>7</xdr:col>
      <xdr:colOff>706437</xdr:colOff>
      <xdr:row>6</xdr:row>
      <xdr:rowOff>222250</xdr:rowOff>
    </xdr:to>
    <mc:AlternateContent xmlns:mc="http://schemas.openxmlformats.org/markup-compatibility/2006" xmlns:a14="http://schemas.microsoft.com/office/drawing/2010/main">
      <mc:Choice Requires="a14">
        <xdr:graphicFrame macro="">
          <xdr:nvGraphicFramePr>
            <xdr:cNvPr id="4" name="TOPIC">
              <a:extLst>
                <a:ext uri="{FF2B5EF4-FFF2-40B4-BE49-F238E27FC236}">
                  <a16:creationId xmlns:a16="http://schemas.microsoft.com/office/drawing/2014/main" id="{9FA8B756-DDF9-CC16-9740-29B37DCBBF71}"/>
                </a:ext>
              </a:extLst>
            </xdr:cNvPr>
            <xdr:cNvGraphicFramePr/>
          </xdr:nvGraphicFramePr>
          <xdr:xfrm>
            <a:off x="0" y="0"/>
            <a:ext cx="0" cy="0"/>
          </xdr:xfrm>
          <a:graphic>
            <a:graphicData uri="http://schemas.microsoft.com/office/drawing/2010/slicer">
              <sle:slicer xmlns:sle="http://schemas.microsoft.com/office/drawing/2010/slicer" name="TOPIC"/>
            </a:graphicData>
          </a:graphic>
        </xdr:graphicFrame>
      </mc:Choice>
      <mc:Fallback xmlns="">
        <xdr:sp macro="" textlink="">
          <xdr:nvSpPr>
            <xdr:cNvPr id="0" name=""/>
            <xdr:cNvSpPr>
              <a:spLocks noTextEdit="1"/>
            </xdr:cNvSpPr>
          </xdr:nvSpPr>
          <xdr:spPr>
            <a:xfrm>
              <a:off x="184149" y="965200"/>
              <a:ext cx="3109913"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11111</xdr:colOff>
      <xdr:row>2</xdr:row>
      <xdr:rowOff>230187</xdr:rowOff>
    </xdr:from>
    <xdr:to>
      <xdr:col>17</xdr:col>
      <xdr:colOff>777874</xdr:colOff>
      <xdr:row>8</xdr:row>
      <xdr:rowOff>222250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F1171F42-B344-1A99-6857-C793640C5BCC}"/>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511549" y="976312"/>
              <a:ext cx="6569075" cy="137318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166688</xdr:colOff>
      <xdr:row>14</xdr:row>
      <xdr:rowOff>21431</xdr:rowOff>
    </xdr:from>
    <xdr:to>
      <xdr:col>10</xdr:col>
      <xdr:colOff>254001</xdr:colOff>
      <xdr:row>28</xdr:row>
      <xdr:rowOff>97631</xdr:rowOff>
    </xdr:to>
    <xdr:graphicFrame macro="">
      <xdr:nvGraphicFramePr>
        <xdr:cNvPr id="2" name="Chart 1">
          <a:extLst>
            <a:ext uri="{FF2B5EF4-FFF2-40B4-BE49-F238E27FC236}">
              <a16:creationId xmlns:a16="http://schemas.microsoft.com/office/drawing/2014/main" id="{9AD038AB-1EA7-3D9B-66EE-E43CC514F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-1782839</xdr:colOff>
      <xdr:row>0</xdr:row>
      <xdr:rowOff>1</xdr:rowOff>
    </xdr:from>
    <xdr:to>
      <xdr:col>5</xdr:col>
      <xdr:colOff>0</xdr:colOff>
      <xdr:row>3</xdr:row>
      <xdr:rowOff>1</xdr:rowOff>
    </xdr:to>
    <xdr:pic>
      <xdr:nvPicPr>
        <xdr:cNvPr id="71" name="SAM picture"/>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23061" y="1"/>
          <a:ext cx="1782839" cy="457200"/>
        </a:xfrm>
        <a:prstGeom prst="rect">
          <a:avLst/>
        </a:prstGeom>
        <a:noFill/>
        <a:ln>
          <a:noFill/>
        </a:ln>
      </xdr:spPr>
    </xdr:pic>
    <xdr:clientData/>
  </xdr:twoCellAnchor>
  <xdr:twoCellAnchor>
    <xdr:from>
      <xdr:col>0</xdr:col>
      <xdr:colOff>0</xdr:colOff>
      <xdr:row>0</xdr:row>
      <xdr:rowOff>0</xdr:rowOff>
    </xdr:from>
    <xdr:to>
      <xdr:col>0</xdr:col>
      <xdr:colOff>981074</xdr:colOff>
      <xdr:row>7</xdr:row>
      <xdr:rowOff>203931</xdr:rowOff>
    </xdr:to>
    <xdr:grpSp>
      <xdr:nvGrpSpPr>
        <xdr:cNvPr id="69" name="SAM Group"/>
        <xdr:cNvGrpSpPr/>
      </xdr:nvGrpSpPr>
      <xdr:grpSpPr>
        <a:xfrm>
          <a:off x="0" y="0"/>
          <a:ext cx="981074" cy="1804670"/>
          <a:chOff x="0" y="0"/>
          <a:chExt cx="689775" cy="1804670"/>
        </a:xfrm>
      </xdr:grpSpPr>
      <xdr:pic>
        <xdr:nvPicPr>
          <xdr:cNvPr id="70" name="SAM Blue Stroke" descr="SAM Blue Stroke"/>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13445"/>
          <a:stretch/>
        </xdr:blipFill>
        <xdr:spPr bwMode="auto">
          <a:xfrm>
            <a:off x="0" y="0"/>
            <a:ext cx="689775" cy="1804670"/>
          </a:xfrm>
          <a:prstGeom prst="rect">
            <a:avLst/>
          </a:prstGeom>
          <a:noFill/>
          <a:ln>
            <a:noFill/>
          </a:ln>
        </xdr:spPr>
      </xdr:pic>
      <xdr:sp macro="" textlink="">
        <xdr:nvSpPr>
          <xdr:cNvPr id="71" name="SAM Textbook Text Box"/>
          <xdr:cNvSpPr txBox="1"/>
        </xdr:nvSpPr>
        <xdr:spPr>
          <a:xfrm rot="10800000">
            <a:off x="43358" y="396815"/>
            <a:ext cx="483079" cy="1207698"/>
          </a:xfrm>
          <a:prstGeom prst="rect">
            <a:avLst/>
          </a:prstGeom>
          <a:noFill/>
          <a:ln>
            <a:noFill/>
          </a:ln>
        </xdr:spPr>
        <xdr:style>
          <a:lnRef idx="0">
            <a:scrgbClr r="0" g="0" b="0"/>
          </a:lnRef>
          <a:fillRef idx="0">
            <a:scrgbClr r="0" g="0" b="0"/>
          </a:fillRef>
          <a:effectRef idx="0">
            <a:scrgbClr r="0" g="0" b="0"/>
          </a:effectRef>
          <a:fontRef idx="minor">
            <a:schemeClr val="lt1"/>
          </a:fontRef>
        </xdr:style>
        <xdr:txBody>
          <a:bodyPr rot="0" spcFirstLastPara="0" vert="eaVert" wrap="square" lIns="91440" tIns="45720" rIns="91440" bIns="45720" numCol="1" spcCol="0" rtlCol="0" fromWordArt="0" anchor="ctr" anchorCtr="0" forceAA="0" compatLnSpc="1">
            <a:prstTxWarp prst="textNoShape">
              <a:avLst/>
            </a:prstTxWarp>
            <a:noAutofit/>
          </a:bodyPr>
          <a:lstStyle/>
          <a:p>
            <a:pPr marL="0" marR="0" algn="ctr">
              <a:lnSpc>
                <a:spcPct val="107000"/>
              </a:lnSpc>
              <a:spcBef>
                <a:spcPts val="0"/>
              </a:spcBef>
              <a:spcAft>
                <a:spcPts val="800"/>
              </a:spcAft>
            </a:pPr>
            <a:r>
              <a:rPr lang="en-US" sz="1800">
                <a:effectLst/>
                <a:latin typeface="Tw Cen MT" charset="0"/>
                <a:ea typeface="Calibri" panose="020F0502020204030204" pitchFamily="34" charset="0"/>
                <a:cs typeface="Times New Roman" panose="02020603050405020304" pitchFamily="18" charset="0"/>
                <a:solidFill>
                  <a:srgbClr val="FFFFFF"/>
                </a:solidFill>
              </a:rPr>
              <a:t>Textbook</a:t>
            </a:r>
            <a:endParaRPr lang="en-US" sz="1100">
              <a:effectLst/>
              <a:ea typeface="Calibri" panose="020F0502020204030204" pitchFamily="34" charset="0"/>
              <a:cs typeface="Times New Roman" panose="02020603050405020304" pitchFamily="18" charset="0"/>
            </a:endParaRPr>
          </a:p>
        </xdr:txBody>
      </xdr:sp>
    </xdr:grpSp>
    <xdr:clientData/>
  </xdr:twoCellAnchor>
  <xdr:twoCellAnchor>
    <xdr:from>
      <xdr:col>0</xdr:col>
      <xdr:colOff>0</xdr:colOff>
      <xdr:row>0</xdr:row>
      <xdr:rowOff>0</xdr:rowOff>
    </xdr:from>
    <xdr:to>
      <xdr:col>1</xdr:col>
      <xdr:colOff>0</xdr:colOff>
      <xdr:row>3</xdr:row>
      <xdr:rowOff>0</xdr:rowOff>
    </xdr:to>
    <xdr:sp macro="" textlink="">
      <xdr:nvSpPr>
        <xdr:cNvPr id="2" name="SAM Red Rectangle"/>
        <xdr:cNvSpPr/>
      </xdr:nvSpPr>
      <xdr:spPr>
        <a:xfrm>
          <a:off x="0" y="0"/>
          <a:ext cx="1000125" cy="457200"/>
        </a:xfrm>
        <a:prstGeom prst="rect">
          <a:avLst/>
        </a:prstGeom>
        <a:solidFill>
          <a:srgbClr val="E3460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53515</xdr:colOff>
      <xdr:row>8</xdr:row>
      <xdr:rowOff>17584</xdr:rowOff>
    </xdr:from>
    <xdr:to>
      <xdr:col>1</xdr:col>
      <xdr:colOff>300403</xdr:colOff>
      <xdr:row>8</xdr:row>
      <xdr:rowOff>198857</xdr:rowOff>
    </xdr:to>
    <xdr:pic>
      <xdr:nvPicPr>
        <xdr:cNvPr id="2" name="Picture 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9</xdr:row>
      <xdr:rowOff>17584</xdr:rowOff>
    </xdr:from>
    <xdr:to>
      <xdr:col>1</xdr:col>
      <xdr:colOff>300403</xdr:colOff>
      <xdr:row>9</xdr:row>
      <xdr:rowOff>198857</xdr:rowOff>
    </xdr:to>
    <xdr:pic>
      <xdr:nvPicPr>
        <xdr:cNvPr id="3" name="Picture 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10</xdr:row>
      <xdr:rowOff>17584</xdr:rowOff>
    </xdr:from>
    <xdr:to>
      <xdr:col>1</xdr:col>
      <xdr:colOff>300403</xdr:colOff>
      <xdr:row>10</xdr:row>
      <xdr:rowOff>198857</xdr:rowOff>
    </xdr:to>
    <xdr:pic>
      <xdr:nvPicPr>
        <xdr:cNvPr id="4" name="Picture 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11</xdr:row>
      <xdr:rowOff>17584</xdr:rowOff>
    </xdr:from>
    <xdr:to>
      <xdr:col>1</xdr:col>
      <xdr:colOff>300403</xdr:colOff>
      <xdr:row>11</xdr:row>
      <xdr:rowOff>198857</xdr:rowOff>
    </xdr:to>
    <xdr:pic>
      <xdr:nvPicPr>
        <xdr:cNvPr id="5" name="Picture 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13</xdr:row>
      <xdr:rowOff>17584</xdr:rowOff>
    </xdr:from>
    <xdr:to>
      <xdr:col>1</xdr:col>
      <xdr:colOff>300403</xdr:colOff>
      <xdr:row>13</xdr:row>
      <xdr:rowOff>198857</xdr:rowOff>
    </xdr:to>
    <xdr:pic>
      <xdr:nvPicPr>
        <xdr:cNvPr id="6" name="Picture 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15</xdr:row>
      <xdr:rowOff>17584</xdr:rowOff>
    </xdr:from>
    <xdr:to>
      <xdr:col>1</xdr:col>
      <xdr:colOff>300403</xdr:colOff>
      <xdr:row>15</xdr:row>
      <xdr:rowOff>198857</xdr:rowOff>
    </xdr:to>
    <xdr:pic>
      <xdr:nvPicPr>
        <xdr:cNvPr id="7" name="Picture 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16</xdr:row>
      <xdr:rowOff>17584</xdr:rowOff>
    </xdr:from>
    <xdr:to>
      <xdr:col>1</xdr:col>
      <xdr:colOff>300403</xdr:colOff>
      <xdr:row>16</xdr:row>
      <xdr:rowOff>198857</xdr:rowOff>
    </xdr:to>
    <xdr:pic>
      <xdr:nvPicPr>
        <xdr:cNvPr id="8" name="Picture 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17</xdr:row>
      <xdr:rowOff>17584</xdr:rowOff>
    </xdr:from>
    <xdr:to>
      <xdr:col>1</xdr:col>
      <xdr:colOff>300403</xdr:colOff>
      <xdr:row>17</xdr:row>
      <xdr:rowOff>198857</xdr:rowOff>
    </xdr:to>
    <xdr:pic>
      <xdr:nvPicPr>
        <xdr:cNvPr id="9" name="Picture 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19</xdr:row>
      <xdr:rowOff>17584</xdr:rowOff>
    </xdr:from>
    <xdr:to>
      <xdr:col>1</xdr:col>
      <xdr:colOff>300403</xdr:colOff>
      <xdr:row>19</xdr:row>
      <xdr:rowOff>198857</xdr:rowOff>
    </xdr:to>
    <xdr:pic>
      <xdr:nvPicPr>
        <xdr:cNvPr id="10" name="Picture 1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20</xdr:row>
      <xdr:rowOff>17584</xdr:rowOff>
    </xdr:from>
    <xdr:to>
      <xdr:col>1</xdr:col>
      <xdr:colOff>300403</xdr:colOff>
      <xdr:row>20</xdr:row>
      <xdr:rowOff>198857</xdr:rowOff>
    </xdr:to>
    <xdr:pic>
      <xdr:nvPicPr>
        <xdr:cNvPr id="11" name="Picture 1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21</xdr:row>
      <xdr:rowOff>17584</xdr:rowOff>
    </xdr:from>
    <xdr:to>
      <xdr:col>1</xdr:col>
      <xdr:colOff>300403</xdr:colOff>
      <xdr:row>21</xdr:row>
      <xdr:rowOff>198857</xdr:rowOff>
    </xdr:to>
    <xdr:pic>
      <xdr:nvPicPr>
        <xdr:cNvPr id="12" name="Picture 1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22</xdr:row>
      <xdr:rowOff>17584</xdr:rowOff>
    </xdr:from>
    <xdr:to>
      <xdr:col>1</xdr:col>
      <xdr:colOff>300403</xdr:colOff>
      <xdr:row>22</xdr:row>
      <xdr:rowOff>198857</xdr:rowOff>
    </xdr:to>
    <xdr:pic>
      <xdr:nvPicPr>
        <xdr:cNvPr id="13" name="Picture 1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23</xdr:row>
      <xdr:rowOff>17584</xdr:rowOff>
    </xdr:from>
    <xdr:to>
      <xdr:col>1</xdr:col>
      <xdr:colOff>300403</xdr:colOff>
      <xdr:row>23</xdr:row>
      <xdr:rowOff>198857</xdr:rowOff>
    </xdr:to>
    <xdr:pic>
      <xdr:nvPicPr>
        <xdr:cNvPr id="14" name="Picture 1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24</xdr:row>
      <xdr:rowOff>17584</xdr:rowOff>
    </xdr:from>
    <xdr:to>
      <xdr:col>1</xdr:col>
      <xdr:colOff>300403</xdr:colOff>
      <xdr:row>24</xdr:row>
      <xdr:rowOff>198857</xdr:rowOff>
    </xdr:to>
    <xdr:pic>
      <xdr:nvPicPr>
        <xdr:cNvPr id="15" name="Picture 1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25</xdr:row>
      <xdr:rowOff>17584</xdr:rowOff>
    </xdr:from>
    <xdr:to>
      <xdr:col>1</xdr:col>
      <xdr:colOff>300403</xdr:colOff>
      <xdr:row>25</xdr:row>
      <xdr:rowOff>198857</xdr:rowOff>
    </xdr:to>
    <xdr:pic>
      <xdr:nvPicPr>
        <xdr:cNvPr id="16" name="Picture 1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27</xdr:row>
      <xdr:rowOff>17584</xdr:rowOff>
    </xdr:from>
    <xdr:to>
      <xdr:col>1</xdr:col>
      <xdr:colOff>300403</xdr:colOff>
      <xdr:row>27</xdr:row>
      <xdr:rowOff>198857</xdr:rowOff>
    </xdr:to>
    <xdr:pic>
      <xdr:nvPicPr>
        <xdr:cNvPr id="17" name="Picture 1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28</xdr:row>
      <xdr:rowOff>17584</xdr:rowOff>
    </xdr:from>
    <xdr:to>
      <xdr:col>1</xdr:col>
      <xdr:colOff>300403</xdr:colOff>
      <xdr:row>28</xdr:row>
      <xdr:rowOff>198857</xdr:rowOff>
    </xdr:to>
    <xdr:pic>
      <xdr:nvPicPr>
        <xdr:cNvPr id="18" name="Picture 1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29</xdr:row>
      <xdr:rowOff>17584</xdr:rowOff>
    </xdr:from>
    <xdr:to>
      <xdr:col>1</xdr:col>
      <xdr:colOff>300403</xdr:colOff>
      <xdr:row>29</xdr:row>
      <xdr:rowOff>198857</xdr:rowOff>
    </xdr:to>
    <xdr:pic>
      <xdr:nvPicPr>
        <xdr:cNvPr id="19" name="Picture 1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30</xdr:row>
      <xdr:rowOff>17584</xdr:rowOff>
    </xdr:from>
    <xdr:to>
      <xdr:col>1</xdr:col>
      <xdr:colOff>300403</xdr:colOff>
      <xdr:row>30</xdr:row>
      <xdr:rowOff>198857</xdr:rowOff>
    </xdr:to>
    <xdr:pic>
      <xdr:nvPicPr>
        <xdr:cNvPr id="20" name="Picture 2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31</xdr:row>
      <xdr:rowOff>17584</xdr:rowOff>
    </xdr:from>
    <xdr:to>
      <xdr:col>1</xdr:col>
      <xdr:colOff>300403</xdr:colOff>
      <xdr:row>31</xdr:row>
      <xdr:rowOff>198857</xdr:rowOff>
    </xdr:to>
    <xdr:pic>
      <xdr:nvPicPr>
        <xdr:cNvPr id="21" name="Picture 2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32</xdr:row>
      <xdr:rowOff>17584</xdr:rowOff>
    </xdr:from>
    <xdr:to>
      <xdr:col>1</xdr:col>
      <xdr:colOff>300403</xdr:colOff>
      <xdr:row>32</xdr:row>
      <xdr:rowOff>198857</xdr:rowOff>
    </xdr:to>
    <xdr:pic>
      <xdr:nvPicPr>
        <xdr:cNvPr id="22" name="Picture 2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34</xdr:row>
      <xdr:rowOff>17584</xdr:rowOff>
    </xdr:from>
    <xdr:to>
      <xdr:col>1</xdr:col>
      <xdr:colOff>300403</xdr:colOff>
      <xdr:row>34</xdr:row>
      <xdr:rowOff>198857</xdr:rowOff>
    </xdr:to>
    <xdr:pic>
      <xdr:nvPicPr>
        <xdr:cNvPr id="23" name="Picture 2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36</xdr:row>
      <xdr:rowOff>17584</xdr:rowOff>
    </xdr:from>
    <xdr:to>
      <xdr:col>1</xdr:col>
      <xdr:colOff>300403</xdr:colOff>
      <xdr:row>36</xdr:row>
      <xdr:rowOff>198857</xdr:rowOff>
    </xdr:to>
    <xdr:pic>
      <xdr:nvPicPr>
        <xdr:cNvPr id="24" name="Picture 2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37</xdr:row>
      <xdr:rowOff>17584</xdr:rowOff>
    </xdr:from>
    <xdr:to>
      <xdr:col>1</xdr:col>
      <xdr:colOff>300403</xdr:colOff>
      <xdr:row>37</xdr:row>
      <xdr:rowOff>198857</xdr:rowOff>
    </xdr:to>
    <xdr:pic>
      <xdr:nvPicPr>
        <xdr:cNvPr id="25" name="Picture 2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39</xdr:row>
      <xdr:rowOff>17584</xdr:rowOff>
    </xdr:from>
    <xdr:to>
      <xdr:col>1</xdr:col>
      <xdr:colOff>300403</xdr:colOff>
      <xdr:row>39</xdr:row>
      <xdr:rowOff>198857</xdr:rowOff>
    </xdr:to>
    <xdr:pic>
      <xdr:nvPicPr>
        <xdr:cNvPr id="26" name="Picture 2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40</xdr:row>
      <xdr:rowOff>28708</xdr:rowOff>
    </xdr:from>
    <xdr:to>
      <xdr:col>1</xdr:col>
      <xdr:colOff>268399</xdr:colOff>
      <xdr:row>40</xdr:row>
      <xdr:rowOff>207050</xdr:rowOff>
    </xdr:to>
    <xdr:pic>
      <xdr:nvPicPr>
        <xdr:cNvPr id="27" name="Picture 2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42</xdr:row>
      <xdr:rowOff>17584</xdr:rowOff>
    </xdr:from>
    <xdr:to>
      <xdr:col>1</xdr:col>
      <xdr:colOff>300403</xdr:colOff>
      <xdr:row>42</xdr:row>
      <xdr:rowOff>198857</xdr:rowOff>
    </xdr:to>
    <xdr:pic>
      <xdr:nvPicPr>
        <xdr:cNvPr id="28" name="Picture 2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43</xdr:row>
      <xdr:rowOff>17584</xdr:rowOff>
    </xdr:from>
    <xdr:to>
      <xdr:col>1</xdr:col>
      <xdr:colOff>300403</xdr:colOff>
      <xdr:row>43</xdr:row>
      <xdr:rowOff>198857</xdr:rowOff>
    </xdr:to>
    <xdr:pic>
      <xdr:nvPicPr>
        <xdr:cNvPr id="29" name="Picture 2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44</xdr:row>
      <xdr:rowOff>17584</xdr:rowOff>
    </xdr:from>
    <xdr:to>
      <xdr:col>1</xdr:col>
      <xdr:colOff>300403</xdr:colOff>
      <xdr:row>44</xdr:row>
      <xdr:rowOff>198857</xdr:rowOff>
    </xdr:to>
    <xdr:pic>
      <xdr:nvPicPr>
        <xdr:cNvPr id="30" name="Picture 3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45</xdr:row>
      <xdr:rowOff>17584</xdr:rowOff>
    </xdr:from>
    <xdr:to>
      <xdr:col>1</xdr:col>
      <xdr:colOff>300403</xdr:colOff>
      <xdr:row>45</xdr:row>
      <xdr:rowOff>198857</xdr:rowOff>
    </xdr:to>
    <xdr:pic>
      <xdr:nvPicPr>
        <xdr:cNvPr id="31" name="Picture 3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47</xdr:row>
      <xdr:rowOff>17584</xdr:rowOff>
    </xdr:from>
    <xdr:to>
      <xdr:col>1</xdr:col>
      <xdr:colOff>300403</xdr:colOff>
      <xdr:row>47</xdr:row>
      <xdr:rowOff>198857</xdr:rowOff>
    </xdr:to>
    <xdr:pic>
      <xdr:nvPicPr>
        <xdr:cNvPr id="32" name="Picture 3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48</xdr:row>
      <xdr:rowOff>28708</xdr:rowOff>
    </xdr:from>
    <xdr:to>
      <xdr:col>1</xdr:col>
      <xdr:colOff>268399</xdr:colOff>
      <xdr:row>48</xdr:row>
      <xdr:rowOff>207050</xdr:rowOff>
    </xdr:to>
    <xdr:pic>
      <xdr:nvPicPr>
        <xdr:cNvPr id="33" name="Picture 3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50</xdr:row>
      <xdr:rowOff>17584</xdr:rowOff>
    </xdr:from>
    <xdr:to>
      <xdr:col>1</xdr:col>
      <xdr:colOff>300403</xdr:colOff>
      <xdr:row>50</xdr:row>
      <xdr:rowOff>198857</xdr:rowOff>
    </xdr:to>
    <xdr:pic>
      <xdr:nvPicPr>
        <xdr:cNvPr id="34" name="Picture 3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52</xdr:row>
      <xdr:rowOff>17584</xdr:rowOff>
    </xdr:from>
    <xdr:to>
      <xdr:col>1</xdr:col>
      <xdr:colOff>300403</xdr:colOff>
      <xdr:row>52</xdr:row>
      <xdr:rowOff>198857</xdr:rowOff>
    </xdr:to>
    <xdr:pic>
      <xdr:nvPicPr>
        <xdr:cNvPr id="35" name="Picture 3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gendra Khatri" refreshedDate="44869.982391087964" createdVersion="8" refreshedVersion="8" minRefreshableVersion="3" recordCount="785" xr:uid="{8CB21112-B8C8-46CB-9D16-1AA82A97A0A0}">
  <cacheSource type="worksheet">
    <worksheetSource name="Media"/>
  </cacheSource>
  <cacheFields count="14">
    <cacheField name="DATE" numFmtId="14">
      <sharedItems containsSemiMixedTypes="0" containsNonDate="0" containsDate="1" containsString="0" minDate="2021-01-01T00:00:00" maxDate="2022-01-01T00:00:00" count="363">
        <d v="2021-01-01T00:00:00"/>
        <d v="2021-01-02T00:00:00"/>
        <d v="2021-01-03T00:00:00"/>
        <d v="2021-01-04T00:00:00"/>
        <d v="2021-01-05T00:00:00"/>
        <d v="2021-01-06T00:00:00"/>
        <d v="2021-01-07T00:00:00"/>
        <d v="2021-01-08T00:00:00"/>
        <d v="2021-01-09T00:00:00"/>
        <d v="2021-01-10T00:00:00"/>
        <d v="2021-01-11T00:00:00"/>
        <d v="2021-01-12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3" base="0">
        <rangePr groupBy="days" startDate="2021-01-01T00:00:00" endDate="2022-01-01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2"/>
        </groupItems>
      </fieldGroup>
    </cacheField>
    <cacheField name="POST" numFmtId="0">
      <sharedItems count="785">
        <s v="www.example.com/f010174"/>
        <s v="www.example.com/t010171"/>
        <s v="www.example.com/f010287"/>
        <s v="www.example.com/f010374"/>
        <s v="www.example.com/i010375"/>
        <s v="www.example.com/f010413"/>
        <s v="www.example.com/i010471"/>
        <s v="www.example.com/f010587"/>
        <s v="www.example.com/t010594"/>
        <s v="www.example.com/f010660"/>
        <s v="www.example.com/i010660"/>
        <s v="www.example.com/f010799"/>
        <s v="www.example.com/i010747"/>
        <s v="www.example.com/t010729"/>
        <s v="www.example.com/f010887"/>
        <s v="www.example.com/i010828"/>
        <s v="www.example.com/f010965"/>
        <s v="www.example.com/i010951"/>
        <s v="www.example.com/f011055"/>
        <s v="www.example.com/i011060"/>
        <s v="www.example.com/t011011"/>
        <s v="www.example.com/i011144"/>
        <s v="www.example.com/f011298"/>
        <s v="www.example.com/i011295"/>
        <s v="www.example.com/t011250"/>
        <s v="www.example.com/f011488"/>
        <s v="www.example.com/i011470"/>
        <s v="www.example.com/t011495"/>
        <s v="www.example.com/f011596"/>
        <s v="www.example.com/i011564"/>
        <s v="www.example.com/t011541"/>
        <s v="www.example.com/f011638"/>
        <s v="www.example.com/i011683"/>
        <s v="www.example.com/f011750"/>
        <s v="www.example.com/i011794"/>
        <s v="www.example.com/f011819"/>
        <s v="www.example.com/i011890"/>
        <s v="www.example.com/t011863"/>
        <s v="www.example.com/f011968"/>
        <s v="www.example.com/i011919"/>
        <s v="www.example.com/t011925"/>
        <s v="www.example.com/f012098"/>
        <s v="www.example.com/i012087"/>
        <s v="www.example.com/f012169"/>
        <s v="www.example.com/t012137"/>
        <s v="www.example.com/f012233"/>
        <s v="www.example.com/i012251"/>
        <s v="www.example.com/t012247"/>
        <s v="www.example.com/f012396"/>
        <s v="www.example.com/i012323"/>
        <s v="www.example.com/f012489"/>
        <s v="www.example.com/i012456"/>
        <s v="www.example.com/f012570"/>
        <s v="www.example.com/i012568"/>
        <s v="www.example.com/i012696"/>
        <s v="www.example.com/f012790"/>
        <s v="www.example.com/i012739"/>
        <s v="www.example.com/f012831"/>
        <s v="www.example.com/i012857"/>
        <s v="www.example.com/f012978"/>
        <s v="www.example.com/i012911"/>
        <s v="www.example.com/f013066"/>
        <s v="www.example.com/i013086"/>
        <s v="www.example.com/t013033"/>
        <s v="www.example.com/f013186"/>
        <s v="www.example.com/f020170"/>
        <s v="www.example.com/i020117"/>
        <s v="www.example.com/f020264"/>
        <s v="www.example.com/i020243"/>
        <s v="www.example.com/f020330"/>
        <s v="www.example.com/i020344"/>
        <s v="www.example.com/t020432"/>
        <s v="www.example.com/f020529"/>
        <s v="www.example.com/i020538"/>
        <s v="www.example.com/f020637"/>
        <s v="www.example.com/i020696"/>
        <s v="www.example.com/t020614"/>
        <s v="www.example.com/f020789"/>
        <s v="www.example.com/i020792"/>
        <s v="www.example.com/t020767"/>
        <s v="www.example.com/f020859"/>
        <s v="www.example.com/i020831"/>
        <s v="www.example.com/t020895"/>
        <s v="www.example.com/f020951"/>
        <s v="www.example.com/i020949"/>
        <s v="www.example.com/t020914"/>
        <s v="www.example.com/f021083"/>
        <s v="www.example.com/i021095"/>
        <s v="www.example.com/t021084"/>
        <s v="www.example.com/i021145"/>
        <s v="www.example.com/t021188"/>
        <s v="www.example.com/f021252"/>
        <s v="www.example.com/i021291"/>
        <s v="www.example.com/t021238"/>
        <s v="www.example.com/f021379"/>
        <s v="www.example.com/i021327"/>
        <s v="www.example.com/f021474"/>
        <s v="www.example.com/i021440"/>
        <s v="www.example.com/t021436"/>
        <s v="www.example.com/f021568"/>
        <s v="www.example.com/i021526"/>
        <s v="www.example.com/t021552"/>
        <s v="www.example.com/f021654"/>
        <s v="www.example.com/f021728"/>
        <s v="www.example.com/i021733"/>
        <s v="www.example.com/f021832"/>
        <s v="www.example.com/i021831"/>
        <s v="www.example.com/f021990"/>
        <s v="www.example.com/f022097"/>
        <s v="www.example.com/i022012"/>
        <s v="www.example.com/f022163"/>
        <s v="www.example.com/i022163"/>
        <s v="www.example.com/f022245"/>
        <s v="www.example.com/i022253"/>
        <s v="www.example.com/f022341"/>
        <s v="www.example.com/i022366"/>
        <s v="www.example.com/t022334"/>
        <s v="www.example.com/f022443"/>
        <s v="www.example.com/i022450"/>
        <s v="www.example.com/i022583"/>
        <s v="www.example.com/f022621"/>
        <s v="www.example.com/t022657"/>
        <s v="www.example.com/f022725"/>
        <s v="www.example.com/f022891"/>
        <s v="www.example.com/t022823"/>
        <s v="www.example.com/f030181"/>
        <s v="www.example.com/i030197"/>
        <s v="www.example.com/f030231"/>
        <s v="www.example.com/i030275"/>
        <s v="www.example.com/t030224"/>
        <s v="www.example.com/f030336"/>
        <s v="www.example.com/i030329"/>
        <s v="www.example.com/t030380"/>
        <s v="www.example.com/f030444"/>
        <s v="www.example.com/i030589"/>
        <s v="www.example.com/f030667"/>
        <s v="www.example.com/i030645"/>
        <s v="www.example.com/f030779"/>
        <s v="www.example.com/i030770"/>
        <s v="www.example.com/f030849"/>
        <s v="www.example.com/t030827"/>
        <s v="www.example.com/f030926"/>
        <s v="www.example.com/i030914"/>
        <s v="www.example.com/t030938"/>
        <s v="www.example.com/i031095"/>
        <s v="www.example.com/f031159"/>
        <s v="www.example.com/t031183"/>
        <s v="www.example.com/f031275"/>
        <s v="www.example.com/i031253"/>
        <s v="www.example.com/f031398"/>
        <s v="www.example.com/i031324"/>
        <s v="www.example.com/t031316"/>
        <s v="www.example.com/f031412"/>
        <s v="www.example.com/i031463"/>
        <s v="www.example.com/f031537"/>
        <s v="www.example.com/i031535"/>
        <s v="www.example.com/f031656"/>
        <s v="www.example.com/i031615"/>
        <s v="www.example.com/t031622"/>
        <s v="www.example.com/f031743"/>
        <s v="www.example.com/i031795"/>
        <s v="www.example.com/f031851"/>
        <s v="www.example.com/i031858"/>
        <s v="www.example.com/t031825"/>
        <s v="www.example.com/f031990"/>
        <s v="www.example.com/i031995"/>
        <s v="www.example.com/f032041"/>
        <s v="www.example.com/t032053"/>
        <s v="www.example.com/i032125"/>
        <s v="www.example.com/f032220"/>
        <s v="www.example.com/i032234"/>
        <s v="www.example.com/f032384"/>
        <s v="www.example.com/i032377"/>
        <s v="www.example.com/t032326"/>
        <s v="www.example.com/f032416"/>
        <s v="www.example.com/i032444"/>
        <s v="www.example.com/i032589"/>
        <s v="www.example.com/f032663"/>
        <s v="www.example.com/i032687"/>
        <s v="www.example.com/f032729"/>
        <s v="www.example.com/i032777"/>
        <s v="www.example.com/f032832"/>
        <s v="www.example.com/i032883"/>
        <s v="www.example.com/t032893"/>
        <s v="www.example.com/f032943"/>
        <s v="www.example.com/i032955"/>
        <s v="www.example.com/t032915"/>
        <s v="www.example.com/f033076"/>
        <s v="www.example.com/i033025"/>
        <s v="www.example.com/f033184"/>
        <s v="www.example.com/f040156"/>
        <s v="www.example.com/i040187"/>
        <s v="www.example.com/t040152"/>
        <s v="www.example.com/f040264"/>
        <s v="www.example.com/i040242"/>
        <s v="www.example.com/f040399"/>
        <s v="www.example.com/t040365"/>
        <s v="www.example.com/f040478"/>
        <s v="www.example.com/i040438"/>
        <s v="www.example.com/t040414"/>
        <s v="www.example.com/f040514"/>
        <s v="www.example.com/i040514"/>
        <s v="www.example.com/f040638"/>
        <s v="www.example.com/i040671"/>
        <s v="www.example.com/f040750"/>
        <s v="www.example.com/i040731"/>
        <s v="www.example.com/t040719"/>
        <s v="www.example.com/f040821"/>
        <s v="www.example.com/i040836"/>
        <s v="www.example.com/f040997"/>
        <s v="www.example.com/i040967"/>
        <s v="www.example.com/f041034"/>
        <s v="www.example.com/i041049"/>
        <s v="www.example.com/f041167"/>
        <s v="www.example.com/i041115"/>
        <s v="www.example.com/t041135"/>
        <s v="www.example.com/f041298"/>
        <s v="www.example.com/i041222"/>
        <s v="www.example.com/t041217"/>
        <s v="www.example.com/f041334"/>
        <s v="www.example.com/i041358"/>
        <s v="www.example.com/i041455"/>
        <s v="www.example.com/t041462"/>
        <s v="www.example.com/f041583"/>
        <s v="www.example.com/i041562"/>
        <s v="www.example.com/f041657"/>
        <s v="www.example.com/i041614"/>
        <s v="www.example.com/t041685"/>
        <s v="www.example.com/f041768"/>
        <s v="www.example.com/i041784"/>
        <s v="www.example.com/t041745"/>
        <s v="www.example.com/f041870"/>
        <s v="www.example.com/i041831"/>
        <s v="www.example.com/f041989"/>
        <s v="www.example.com/i041923"/>
        <s v="www.example.com/f042073"/>
        <s v="www.example.com/f042142"/>
        <s v="www.example.com/i042115"/>
        <s v="www.example.com/t042150"/>
        <s v="www.example.com/f042242"/>
        <s v="www.example.com/i042233"/>
        <s v="www.example.com/t042235"/>
        <s v="www.example.com/f042377"/>
        <s v="www.example.com/f042438"/>
        <s v="www.example.com/i042436"/>
        <s v="www.example.com/t042492"/>
        <s v="www.example.com/f042586"/>
        <s v="www.example.com/i042523"/>
        <s v="www.example.com/f042672"/>
        <s v="www.example.com/i042689"/>
        <s v="www.example.com/t042687"/>
        <s v="www.example.com/f042776"/>
        <s v="www.example.com/i042776"/>
        <s v="www.example.com/f042866"/>
        <s v="www.example.com/i042867"/>
        <s v="www.example.com/f042944"/>
        <s v="www.example.com/f043083"/>
        <s v="www.example.com/i043071"/>
        <s v="www.example.com/t043087"/>
        <s v="www.example.com/f050187"/>
        <s v="www.example.com/i050174"/>
        <s v="www.example.com/t050116"/>
        <s v="www.example.com/f050271"/>
        <s v="www.example.com/i050279"/>
        <s v="www.example.com/f050355"/>
        <s v="www.example.com/i050357"/>
        <s v="www.example.com/f050447"/>
        <s v="www.example.com/i050440"/>
        <s v="www.example.com/f050582"/>
        <s v="www.example.com/i050561"/>
        <s v="www.example.com/f050715"/>
        <s v="www.example.com/i050744"/>
        <s v="www.example.com/f050896"/>
        <s v="www.example.com/i050843"/>
        <s v="www.example.com/f050911"/>
        <s v="www.example.com/i050944"/>
        <s v="www.example.com/f051051"/>
        <s v="www.example.com/i051013"/>
        <s v="www.example.com/f051158"/>
        <s v="www.example.com/f051278"/>
        <s v="www.example.com/i051289"/>
        <s v="www.example.com/f051369"/>
        <s v="www.example.com/i051335"/>
        <s v="www.example.com/t051344"/>
        <s v="www.example.com/f051421"/>
        <s v="www.example.com/i051441"/>
        <s v="www.example.com/f051557"/>
        <s v="www.example.com/f051665"/>
        <s v="www.example.com/t051686"/>
        <s v="www.example.com/f051794"/>
        <s v="www.example.com/i051719"/>
        <s v="www.example.com/f051895"/>
        <s v="www.example.com/t051891"/>
        <s v="www.example.com/f051961"/>
        <s v="www.example.com/f052034"/>
        <s v="www.example.com/f052176"/>
        <s v="www.example.com/i052188"/>
        <s v="www.example.com/f052218"/>
        <s v="www.example.com/i052281"/>
        <s v="www.example.com/f052324"/>
        <s v="www.example.com/i052322"/>
        <s v="www.example.com/f052444"/>
        <s v="www.example.com/i052428"/>
        <s v="www.example.com/f052517"/>
        <s v="www.example.com/f052689"/>
        <s v="www.example.com/i052669"/>
        <s v="www.example.com/f052712"/>
        <s v="www.example.com/i052794"/>
        <s v="www.example.com/f052894"/>
        <s v="www.example.com/t052880"/>
        <s v="www.example.com/f052926"/>
        <s v="www.example.com/i052956"/>
        <s v="www.example.com/f053022"/>
        <s v="www.example.com/i053065"/>
        <s v="www.example.com/f053189"/>
        <s v="www.example.com/i053180"/>
        <s v="www.example.com/t053186"/>
        <s v="www.example.com/f060157"/>
        <s v="www.example.com/t060149"/>
        <s v="www.example.com/f060293"/>
        <s v="www.example.com/i060227"/>
        <s v="www.example.com/f060345"/>
        <s v="www.example.com/i060332"/>
        <s v="www.example.com/f060492"/>
        <s v="www.example.com/i060466"/>
        <s v="www.example.com/f060537"/>
        <s v="www.example.com/i060558"/>
        <s v="www.example.com/t060557"/>
        <s v="www.example.com/f060619"/>
        <s v="www.example.com/t060690"/>
        <s v="www.example.com/f060729"/>
        <s v="www.example.com/i060798"/>
        <s v="www.example.com/f060825"/>
        <s v="www.example.com/i060893"/>
        <s v="www.example.com/f060917"/>
        <s v="www.example.com/i060916"/>
        <s v="www.example.com/t060970"/>
        <s v="www.example.com/f061052"/>
        <s v="www.example.com/i061034"/>
        <s v="www.example.com/f061142"/>
        <s v="www.example.com/i061191"/>
        <s v="www.example.com/t061142"/>
        <s v="www.example.com/f061230"/>
        <s v="www.example.com/i061283"/>
        <s v="www.example.com/f061343"/>
        <s v="www.example.com/i061388"/>
        <s v="www.example.com/t061393"/>
        <s v="www.example.com/f061444"/>
        <s v="www.example.com/i061411"/>
        <s v="www.example.com/t061486"/>
        <s v="www.example.com/i061511"/>
        <s v="www.example.com/f061643"/>
        <s v="www.example.com/t061680"/>
        <s v="www.example.com/f061774"/>
        <s v="www.example.com/i061726"/>
        <s v="www.example.com/i061854"/>
        <s v="www.example.com/f061984"/>
        <s v="www.example.com/i061992"/>
        <s v="www.example.com/f062020"/>
        <s v="www.example.com/i062077"/>
        <s v="www.example.com/f062150"/>
        <s v="www.example.com/i062130"/>
        <s v="www.example.com/i062282"/>
        <s v="www.example.com/t062230"/>
        <s v="www.example.com/f062357"/>
        <s v="www.example.com/t062314"/>
        <s v="www.example.com/f062437"/>
        <s v="www.example.com/i062470"/>
        <s v="www.example.com/t062476"/>
        <s v="www.example.com/i062570"/>
        <s v="www.example.com/f062643"/>
        <s v="www.example.com/i062613"/>
        <s v="www.example.com/t062671"/>
        <s v="www.example.com/i062768"/>
        <s v="www.example.com/t062750"/>
        <s v="www.example.com/f062816"/>
        <s v="www.example.com/i062815"/>
        <s v="www.example.com/t062858"/>
        <s v="www.example.com/f062934"/>
        <s v="www.example.com/f063087"/>
        <s v="www.example.com/f070142"/>
        <s v="www.example.com/i070187"/>
        <s v="www.example.com/t070166"/>
        <s v="www.example.com/f070264"/>
        <s v="www.example.com/i070241"/>
        <s v="www.example.com/t070251"/>
        <s v="www.example.com/f070350"/>
        <s v="www.example.com/f070425"/>
        <s v="www.example.com/i070462"/>
        <s v="www.example.com/f070587"/>
        <s v="www.example.com/i070521"/>
        <s v="www.example.com/f070659"/>
        <s v="www.example.com/i070658"/>
        <s v="www.example.com/f070717"/>
        <s v="www.example.com/f070858"/>
        <s v="www.example.com/i070835"/>
        <s v="www.example.com/t070854"/>
        <s v="www.example.com/f070985"/>
        <s v="www.example.com/i070965"/>
        <s v="www.example.com/t070924"/>
        <s v="www.example.com/f071058"/>
        <s v="www.example.com/i071086"/>
        <s v="www.example.com/f071172"/>
        <s v="www.example.com/i071154"/>
        <s v="www.example.com/f071250"/>
        <s v="www.example.com/i071212"/>
        <s v="www.example.com/t071236"/>
        <s v="www.example.com/f071350"/>
        <s v="www.example.com/i071376"/>
        <s v="www.example.com/f071498"/>
        <s v="www.example.com/i071482"/>
        <s v="www.example.com/f071588"/>
        <s v="www.example.com/i071546"/>
        <s v="www.example.com/f071628"/>
        <s v="www.example.com/i071664"/>
        <s v="www.example.com/f071718"/>
        <s v="www.example.com/f071828"/>
        <s v="www.example.com/i071884"/>
        <s v="www.example.com/f071927"/>
        <s v="www.example.com/i071957"/>
        <s v="www.example.com/t071934"/>
        <s v="www.example.com/f072046"/>
        <s v="www.example.com/i072082"/>
        <s v="www.example.com/f072197"/>
        <s v="www.example.com/i072193"/>
        <s v="www.example.com/t072195"/>
        <s v="www.example.com/f072221"/>
        <s v="www.example.com/i072297"/>
        <s v="www.example.com/t072275"/>
        <s v="www.example.com/i072374"/>
        <s v="www.example.com/t072337"/>
        <s v="www.example.com/f072466"/>
        <s v="www.example.com/i072434"/>
        <s v="www.example.com/f072574"/>
        <s v="www.example.com/i072567"/>
        <s v="www.example.com/f072691"/>
        <s v="www.example.com/i072659"/>
        <s v="www.example.com/t072699"/>
        <s v="www.example.com/f072747"/>
        <s v="www.example.com/i072795"/>
        <s v="www.example.com/f072832"/>
        <s v="www.example.com/i072823"/>
        <s v="www.example.com/f072974"/>
        <s v="www.example.com/i072943"/>
        <s v="www.example.com/f073094"/>
        <s v="www.example.com/t073097"/>
        <s v="www.example.com/f073156"/>
        <s v="www.example.com/i073113"/>
        <s v="www.example.com/t073164"/>
        <s v="www.example.com/f080179"/>
        <s v="www.example.com/i080124"/>
        <s v="www.example.com/f080234"/>
        <s v="www.example.com/i080245"/>
        <s v="www.example.com/t080272"/>
        <s v="www.example.com/f080351"/>
        <s v="www.example.com/i080313"/>
        <s v="www.example.com/f080458"/>
        <s v="www.example.com/t080430"/>
        <s v="www.example.com/i080590"/>
        <s v="www.example.com/f080621"/>
        <s v="www.example.com/i080621"/>
        <s v="www.example.com/f080718"/>
        <s v="www.example.com/i080733"/>
        <s v="www.example.com/t080760"/>
        <s v="www.example.com/f080812"/>
        <s v="www.example.com/i080880"/>
        <s v="www.example.com/i080915"/>
        <s v="www.example.com/f081032"/>
        <s v="www.example.com/i081041"/>
        <s v="www.example.com/f081123"/>
        <s v="www.example.com/i081168"/>
        <s v="www.example.com/t081167"/>
        <s v="www.example.com/f081228"/>
        <s v="www.example.com/i081227"/>
        <s v="www.example.com/t081254"/>
        <s v="www.example.com/f081384"/>
        <s v="www.example.com/i081363"/>
        <s v="www.example.com/t081384"/>
        <s v="www.example.com/i081474"/>
        <s v="www.example.com/t081464"/>
        <s v="www.example.com/f081547"/>
        <s v="www.example.com/i081578"/>
        <s v="www.example.com/f081628"/>
        <s v="www.example.com/i081671"/>
        <s v="www.example.com/t081679"/>
        <s v="www.example.com/f081797"/>
        <s v="www.example.com/f081864"/>
        <s v="www.example.com/i081862"/>
        <s v="www.example.com/f081962"/>
        <s v="www.example.com/i081956"/>
        <s v="www.example.com/f082083"/>
        <s v="www.example.com/i082058"/>
        <s v="www.example.com/t082043"/>
        <s v="www.example.com/f082192"/>
        <s v="www.example.com/t082183"/>
        <s v="www.example.com/f082267"/>
        <s v="www.example.com/i082253"/>
        <s v="www.example.com/t082252"/>
        <s v="www.example.com/f082336"/>
        <s v="www.example.com/i082348"/>
        <s v="www.example.com/t082312"/>
        <s v="www.example.com/f082449"/>
        <s v="www.example.com/i082439"/>
        <s v="www.example.com/f082542"/>
        <s v="www.example.com/i082582"/>
        <s v="www.example.com/f082640"/>
        <s v="www.example.com/i082678"/>
        <s v="www.example.com/f082788"/>
        <s v="www.example.com/i082719"/>
        <s v="www.example.com/f082837"/>
        <s v="www.example.com/i082841"/>
        <s v="www.example.com/t082869"/>
        <s v="www.example.com/f082912"/>
        <s v="www.example.com/i082972"/>
        <s v="www.example.com/f083028"/>
        <s v="www.example.com/i083085"/>
        <s v="www.example.com/f083158"/>
        <s v="www.example.com/i083134"/>
        <s v="www.example.com/f090145"/>
        <s v="www.example.com/i090165"/>
        <s v="www.example.com/f090288"/>
        <s v="www.example.com/i090242"/>
        <s v="www.example.com/t090239"/>
        <s v="www.example.com/f090346"/>
        <s v="www.example.com/i090389"/>
        <s v="www.example.com/t090397"/>
        <s v="www.example.com/f090426"/>
        <s v="www.example.com/i090421"/>
        <s v="www.example.com/t090423"/>
        <s v="www.example.com/i090593"/>
        <s v="www.example.com/f090654"/>
        <s v="www.example.com/i090646"/>
        <s v="www.example.com/f090768"/>
        <s v="www.example.com/i090745"/>
        <s v="www.example.com/f090854"/>
        <s v="www.example.com/i090899"/>
        <s v="www.example.com/t090880"/>
        <s v="www.example.com/f090922"/>
        <s v="www.example.com/i090976"/>
        <s v="www.example.com/f091080"/>
        <s v="www.example.com/f091182"/>
        <s v="www.example.com/t091190"/>
        <s v="www.example.com/f091278"/>
        <s v="www.example.com/i091227"/>
        <s v="www.example.com/t091231"/>
        <s v="www.example.com/f091325"/>
        <s v="www.example.com/i091377"/>
        <s v="www.example.com/t091312"/>
        <s v="www.example.com/f091451"/>
        <s v="www.example.com/i091418"/>
        <s v="www.example.com/t091440"/>
        <s v="www.example.com/f091514"/>
        <s v="www.example.com/t091588"/>
        <s v="www.example.com/f091684"/>
        <s v="www.example.com/i091648"/>
        <s v="www.example.com/f091777"/>
        <s v="www.example.com/i091724"/>
        <s v="www.example.com/i091885"/>
        <s v="www.example.com/f091911"/>
        <s v="www.example.com/i091966"/>
        <s v="www.example.com/f092064"/>
        <s v="www.example.com/i092020"/>
        <s v="www.example.com/i092181"/>
        <s v="www.example.com/t092150"/>
        <s v="www.example.com/f092271"/>
        <s v="www.example.com/f092369"/>
        <s v="www.example.com/i092380"/>
        <s v="www.example.com/f092449"/>
        <s v="www.example.com/i092484"/>
        <s v="www.example.com/t092463"/>
        <s v="www.example.com/f092546"/>
        <s v="www.example.com/i092521"/>
        <s v="www.example.com/i092671"/>
        <s v="www.example.com/f092711"/>
        <s v="www.example.com/i092798"/>
        <s v="www.example.com/f092882"/>
        <s v="www.example.com/i092839"/>
        <s v="www.example.com/f092942"/>
        <s v="www.example.com/i092954"/>
        <s v="www.example.com/t092987"/>
        <s v="www.example.com/f093092"/>
        <s v="www.example.com/i093091"/>
        <s v="www.example.com/t093051"/>
        <s v="www.example.com/i100197"/>
        <s v="www.example.com/t100168"/>
        <s v="www.example.com/f100224"/>
        <s v="www.example.com/i100261"/>
        <s v="www.example.com/t100288"/>
        <s v="www.example.com/f100315"/>
        <s v="www.example.com/f100420"/>
        <s v="www.example.com/i100471"/>
        <s v="www.example.com/t100454"/>
        <s v="www.example.com/f100535"/>
        <s v="www.example.com/i100586"/>
        <s v="www.example.com/t100565"/>
        <s v="www.example.com/f100631"/>
        <s v="www.example.com/i100688"/>
        <s v="www.example.com/f100775"/>
        <s v="www.example.com/i100776"/>
        <s v="www.example.com/f100882"/>
        <s v="www.example.com/f100982"/>
        <s v="www.example.com/i100973"/>
        <s v="www.example.com/t100932"/>
        <s v="www.example.com/f101039"/>
        <s v="www.example.com/i101074"/>
        <s v="www.example.com/t101042"/>
        <s v="www.example.com/f101176"/>
        <s v="www.example.com/i101158"/>
        <s v="www.example.com/f101248"/>
        <s v="www.example.com/i101256"/>
        <s v="www.example.com/t101217"/>
        <s v="www.example.com/f101370"/>
        <s v="www.example.com/i101395"/>
        <s v="www.example.com/t101382"/>
        <s v="www.example.com/t101422"/>
        <s v="www.example.com/f101594"/>
        <s v="www.example.com/f101668"/>
        <s v="www.example.com/t101694"/>
        <s v="www.example.com/f101745"/>
        <s v="www.example.com/i101781"/>
        <s v="www.example.com/i101864"/>
        <s v="www.example.com/f101968"/>
        <s v="www.example.com/i101976"/>
        <s v="www.example.com/f102032"/>
        <s v="www.example.com/i102121"/>
        <s v="www.example.com/f102237"/>
        <s v="www.example.com/i102274"/>
        <s v="www.example.com/t102222"/>
        <s v="www.example.com/i102356"/>
        <s v="www.example.com/i102455"/>
        <s v="www.example.com/t102467"/>
        <s v="www.example.com/f102572"/>
        <s v="www.example.com/i102552"/>
        <s v="www.example.com/f102650"/>
        <s v="www.example.com/i102694"/>
        <s v="www.example.com/f102768"/>
        <s v="www.example.com/i102729"/>
        <s v="www.example.com/f102856"/>
        <s v="www.example.com/i102897"/>
        <s v="www.example.com/f102959"/>
        <s v="www.example.com/i102915"/>
        <s v="www.example.com/f103032"/>
        <s v="www.example.com/i103020"/>
        <s v="www.example.com/f103134"/>
        <s v="www.example.com/i103179"/>
        <s v="www.example.com/f110130"/>
        <s v="www.example.com/f110247"/>
        <s v="www.example.com/i110291"/>
        <s v="www.example.com/t110282"/>
        <s v="www.example.com/f110393"/>
        <s v="www.example.com/i110313"/>
        <s v="www.example.com/t110374"/>
        <s v="www.example.com/f110439"/>
        <s v="www.example.com/i110433"/>
        <s v="www.example.com/f110572"/>
        <s v="www.example.com/i110555"/>
        <s v="www.example.com/f110645"/>
        <s v="www.example.com/i110679"/>
        <s v="www.example.com/f110786"/>
        <s v="www.example.com/i110799"/>
        <s v="www.example.com/f110870"/>
        <s v="www.example.com/i110881"/>
        <s v="www.example.com/f110997"/>
        <s v="www.example.com/i110965"/>
        <s v="www.example.com/f111057"/>
        <s v="www.example.com/i111072"/>
        <s v="www.example.com/f111119"/>
        <s v="www.example.com/i111199"/>
        <s v="www.example.com/i111273"/>
        <s v="www.example.com/t111237"/>
        <s v="www.example.com/f111364"/>
        <s v="www.example.com/i111363"/>
        <s v="www.example.com/t111355"/>
        <s v="www.example.com/f111439"/>
        <s v="www.example.com/i111481"/>
        <s v="www.example.com/f111581"/>
        <s v="www.example.com/i111568"/>
        <s v="www.example.com/t111514"/>
        <s v="www.example.com/f111628"/>
        <s v="www.example.com/i111652"/>
        <s v="www.example.com/t111670"/>
        <s v="www.example.com/f111725"/>
        <s v="www.example.com/i111734"/>
        <s v="www.example.com/f111831"/>
        <s v="www.example.com/i111899"/>
        <s v="www.example.com/f111993"/>
        <s v="www.example.com/i111995"/>
        <s v="www.example.com/f112094"/>
        <s v="www.example.com/i112023"/>
        <s v="www.example.com/t112087"/>
        <s v="www.example.com/f112134"/>
        <s v="www.example.com/i112118"/>
        <s v="www.example.com/t112143"/>
        <s v="www.example.com/f112284"/>
        <s v="www.example.com/i112249"/>
        <s v="www.example.com/f112385"/>
        <s v="www.example.com/i112340"/>
        <s v="www.example.com/t112431"/>
        <s v="www.example.com/f112582"/>
        <s v="www.example.com/i112581"/>
        <s v="www.example.com/f112630"/>
        <s v="www.example.com/i112619"/>
        <s v="www.example.com/t112649"/>
        <s v="www.example.com/f112759"/>
        <s v="www.example.com/i112736"/>
        <s v="www.example.com/t112797"/>
        <s v="www.example.com/f112871"/>
        <s v="www.example.com/i112827"/>
        <s v="www.example.com/t112898"/>
        <s v="www.example.com/f112981"/>
        <s v="www.example.com/f113025"/>
        <s v="www.example.com/i113039"/>
        <s v="www.example.com/f120155"/>
        <s v="www.example.com/i120138"/>
        <s v="www.example.com/f120293"/>
        <s v="www.example.com/i120271"/>
        <s v="www.example.com/f120380"/>
        <s v="www.example.com/i120336"/>
        <s v="www.example.com/t120373"/>
        <s v="www.example.com/f120498"/>
        <s v="www.example.com/i120492"/>
        <s v="www.example.com/f120519"/>
        <s v="www.example.com/f120666"/>
        <s v="www.example.com/f120738"/>
        <s v="www.example.com/i120796"/>
        <s v="www.example.com/f120893"/>
        <s v="www.example.com/i120811"/>
        <s v="www.example.com/t120898"/>
        <s v="www.example.com/f120952"/>
        <s v="www.example.com/i120987"/>
        <s v="www.example.com/t120984"/>
        <s v="www.example.com/f121016"/>
        <s v="www.example.com/i121037"/>
        <s v="www.example.com/t121085"/>
        <s v="www.example.com/f121184"/>
        <s v="www.example.com/i121187"/>
        <s v="www.example.com/t121194"/>
        <s v="www.example.com/f121213"/>
        <s v="www.example.com/i121251"/>
        <s v="www.example.com/f121337"/>
        <s v="www.example.com/i121389"/>
        <s v="www.example.com/f121490"/>
        <s v="www.example.com/t121416"/>
        <s v="www.example.com/f121593"/>
        <s v="www.example.com/i121579"/>
        <s v="www.example.com/t121567"/>
        <s v="www.example.com/f121676"/>
        <s v="www.example.com/t121684"/>
        <s v="www.example.com/f121716"/>
        <s v="www.example.com/i121717"/>
        <s v="www.example.com/t121765"/>
        <s v="www.example.com/f121813"/>
        <s v="www.example.com/i121865"/>
        <s v="www.example.com/t121875"/>
        <s v="www.example.com/f121976"/>
        <s v="www.example.com/t121942"/>
        <s v="www.example.com/f122048"/>
        <s v="www.example.com/i122059"/>
        <s v="www.example.com/t122025"/>
        <s v="www.example.com/f122156"/>
        <s v="www.example.com/i122139"/>
        <s v="www.example.com/f122248"/>
        <s v="www.example.com/i122236"/>
        <s v="www.example.com/f122317"/>
        <s v="www.example.com/i122386"/>
        <s v="www.example.com/t122334"/>
        <s v="www.example.com/f122434"/>
        <s v="www.example.com/i122411"/>
        <s v="www.example.com/f122571"/>
        <s v="www.example.com/i122544"/>
        <s v="www.example.com/t122562"/>
        <s v="www.example.com/f122635"/>
        <s v="www.example.com/i122641"/>
        <s v="www.example.com/t122691"/>
        <s v="www.example.com/f122778"/>
        <s v="www.example.com/i122750"/>
        <s v="www.example.com/f122846"/>
        <s v="www.example.com/i122859"/>
        <s v="www.example.com/t122888"/>
        <s v="www.example.com/f122941"/>
        <s v="www.example.com/t122936"/>
        <s v="www.example.com/f123075"/>
        <s v="www.example.com/i123037"/>
        <s v="www.example.com/f123113"/>
        <s v="www.example.com/i123124"/>
      </sharedItems>
    </cacheField>
    <cacheField name="SITE" numFmtId="0">
      <sharedItems count="3">
        <s v="Facebook"/>
        <s v="Twitter"/>
        <s v="Instagram"/>
      </sharedItems>
    </cacheField>
    <cacheField name="FOLLOWERS" numFmtId="164">
      <sharedItems containsSemiMixedTypes="0" containsString="0" containsNumber="1" containsInteger="1" minValue="32800" maxValue="137023"/>
    </cacheField>
    <cacheField name="TOPIC" numFmtId="0">
      <sharedItems count="4">
        <s v="Casual Attire"/>
        <s v="Nightwear"/>
        <s v="Business Attire"/>
        <s v="Sportswear"/>
      </sharedItems>
    </cacheField>
    <cacheField name="VIEWS" numFmtId="164">
      <sharedItems containsSemiMixedTypes="0" containsString="0" containsNumber="1" containsInteger="1" minValue="18" maxValue="1348"/>
    </cacheField>
    <cacheField name="LIKES" numFmtId="164">
      <sharedItems containsSemiMixedTypes="0" containsString="0" containsNumber="1" containsInteger="1" minValue="15" maxValue="1068"/>
    </cacheField>
    <cacheField name="COMMENTS" numFmtId="164">
      <sharedItems containsSemiMixedTypes="0" containsString="0" containsNumber="1" containsInteger="1" minValue="1" maxValue="190"/>
    </cacheField>
    <cacheField name="SHARES" numFmtId="164">
      <sharedItems containsSemiMixedTypes="0" containsString="0" containsNumber="1" containsInteger="1" minValue="0" maxValue="165"/>
    </cacheField>
    <cacheField name="ENGAGEMENTS" numFmtId="164">
      <sharedItems containsSemiMixedTypes="0" containsString="0" containsNumber="1" containsInteger="1" minValue="36" maxValue="2610"/>
    </cacheField>
    <cacheField name="ENGAGEMENT RATE" numFmtId="10">
      <sharedItems containsSemiMixedTypes="0" containsString="0" containsNumber="1" minValue="1.0839129256616385E-3" maxValue="2.9723517016793308E-2"/>
    </cacheField>
    <cacheField name="ENGAGEMENT LEVEL" numFmtId="0">
      <sharedItems count="5">
        <s v="Poor"/>
        <s v="Average"/>
        <s v="Good"/>
        <s v="Very Good"/>
        <s v="Excellent"/>
      </sharedItems>
    </cacheField>
    <cacheField name="PROFIT GROUP" numFmtId="10">
      <sharedItems count="2">
        <s v="Low"/>
        <s v="High"/>
      </sharedItems>
    </cacheField>
    <cacheField name="Months" numFmtId="0" databaseField="0">
      <fieldGroup base="0">
        <rangePr groupBy="months" startDate="2021-01-01T00:00:00" endDate="2022-01-01T00:00:00"/>
        <groupItems count="14">
          <s v="&lt;1/1/2021"/>
          <s v="Jan"/>
          <s v="Feb"/>
          <s v="Mar"/>
          <s v="Apr"/>
          <s v="May"/>
          <s v="Jun"/>
          <s v="Jul"/>
          <s v="Aug"/>
          <s v="Sep"/>
          <s v="Oct"/>
          <s v="Nov"/>
          <s v="Dec"/>
          <s v="&gt;1/1/2022"/>
        </groupItems>
      </fieldGroup>
    </cacheField>
  </cacheFields>
  <extLst>
    <ext xmlns:x14="http://schemas.microsoft.com/office/spreadsheetml/2009/9/main" uri="{725AE2AE-9491-48be-B2B4-4EB974FC3084}">
      <x14:pivotCacheDefinition pivotCacheId="16752104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5">
  <r>
    <x v="0"/>
    <x v="0"/>
    <x v="0"/>
    <n v="118241"/>
    <x v="0"/>
    <n v="176"/>
    <n v="142"/>
    <n v="15"/>
    <n v="10"/>
    <n v="343"/>
    <n v="2.9008550333640614E-3"/>
    <x v="0"/>
    <x v="0"/>
  </r>
  <r>
    <x v="0"/>
    <x v="1"/>
    <x v="1"/>
    <n v="33248"/>
    <x v="1"/>
    <n v="35"/>
    <n v="32"/>
    <n v="3"/>
    <n v="2"/>
    <n v="72"/>
    <n v="2.1655437921077958E-3"/>
    <x v="0"/>
    <x v="1"/>
  </r>
  <r>
    <x v="1"/>
    <x v="2"/>
    <x v="0"/>
    <n v="118225"/>
    <x v="0"/>
    <n v="143"/>
    <n v="119"/>
    <n v="11"/>
    <n v="8"/>
    <n v="281"/>
    <n v="2.3768238528230068E-3"/>
    <x v="0"/>
    <x v="0"/>
  </r>
  <r>
    <x v="2"/>
    <x v="3"/>
    <x v="0"/>
    <n v="117988"/>
    <x v="1"/>
    <n v="533"/>
    <n v="402"/>
    <n v="41"/>
    <n v="30"/>
    <n v="1006"/>
    <n v="8.5262908092348377E-3"/>
    <x v="1"/>
    <x v="1"/>
  </r>
  <r>
    <x v="2"/>
    <x v="4"/>
    <x v="2"/>
    <n v="63680"/>
    <x v="0"/>
    <n v="203"/>
    <n v="201"/>
    <n v="27"/>
    <n v="20"/>
    <n v="451"/>
    <n v="7.0822864321608038E-3"/>
    <x v="1"/>
    <x v="0"/>
  </r>
  <r>
    <x v="3"/>
    <x v="5"/>
    <x v="0"/>
    <n v="117911"/>
    <x v="1"/>
    <n v="670"/>
    <n v="463"/>
    <n v="47"/>
    <n v="37"/>
    <n v="1217"/>
    <n v="1.0321344064591089E-2"/>
    <x v="2"/>
    <x v="1"/>
  </r>
  <r>
    <x v="3"/>
    <x v="6"/>
    <x v="2"/>
    <n v="63683"/>
    <x v="2"/>
    <n v="200"/>
    <n v="221"/>
    <n v="32"/>
    <n v="20"/>
    <n v="473"/>
    <n v="7.4274139095205942E-3"/>
    <x v="1"/>
    <x v="1"/>
  </r>
  <r>
    <x v="4"/>
    <x v="7"/>
    <x v="0"/>
    <n v="118142"/>
    <x v="3"/>
    <n v="372"/>
    <n v="357"/>
    <n v="28"/>
    <n v="25"/>
    <n v="782"/>
    <n v="6.619153222393391E-3"/>
    <x v="1"/>
    <x v="0"/>
  </r>
  <r>
    <x v="4"/>
    <x v="8"/>
    <x v="1"/>
    <n v="33272"/>
    <x v="0"/>
    <n v="21"/>
    <n v="16"/>
    <n v="2"/>
    <n v="1"/>
    <n v="40"/>
    <n v="1.2022120702091848E-3"/>
    <x v="0"/>
    <x v="0"/>
  </r>
  <r>
    <x v="5"/>
    <x v="9"/>
    <x v="0"/>
    <n v="118439"/>
    <x v="0"/>
    <n v="142"/>
    <n v="104"/>
    <n v="11"/>
    <n v="8"/>
    <n v="265"/>
    <n v="2.2374386815153793E-3"/>
    <x v="0"/>
    <x v="0"/>
  </r>
  <r>
    <x v="5"/>
    <x v="10"/>
    <x v="2"/>
    <n v="63596"/>
    <x v="3"/>
    <n v="313"/>
    <n v="313"/>
    <n v="42"/>
    <n v="25"/>
    <n v="693"/>
    <n v="1.0896911755456318E-2"/>
    <x v="2"/>
    <x v="0"/>
  </r>
  <r>
    <x v="6"/>
    <x v="11"/>
    <x v="0"/>
    <n v="118636"/>
    <x v="3"/>
    <n v="429"/>
    <n v="373"/>
    <n v="35"/>
    <n v="29"/>
    <n v="866"/>
    <n v="7.2996392326106748E-3"/>
    <x v="1"/>
    <x v="0"/>
  </r>
  <r>
    <x v="6"/>
    <x v="12"/>
    <x v="2"/>
    <n v="63179"/>
    <x v="3"/>
    <n v="280"/>
    <n v="222"/>
    <n v="37"/>
    <n v="26"/>
    <n v="565"/>
    <n v="8.942844932651673E-3"/>
    <x v="1"/>
    <x v="0"/>
  </r>
  <r>
    <x v="6"/>
    <x v="13"/>
    <x v="1"/>
    <n v="33262"/>
    <x v="3"/>
    <n v="21"/>
    <n v="17"/>
    <n v="2"/>
    <n v="1"/>
    <n v="41"/>
    <n v="1.2326378449882748E-3"/>
    <x v="0"/>
    <x v="0"/>
  </r>
  <r>
    <x v="7"/>
    <x v="14"/>
    <x v="0"/>
    <n v="118389"/>
    <x v="3"/>
    <n v="306"/>
    <n v="264"/>
    <n v="25"/>
    <n v="19"/>
    <n v="614"/>
    <n v="5.1862926454315861E-3"/>
    <x v="1"/>
    <x v="0"/>
  </r>
  <r>
    <x v="7"/>
    <x v="15"/>
    <x v="2"/>
    <n v="62529"/>
    <x v="0"/>
    <n v="268"/>
    <n v="246"/>
    <n v="35"/>
    <n v="22"/>
    <n v="571"/>
    <n v="9.1317628620320168E-3"/>
    <x v="1"/>
    <x v="0"/>
  </r>
  <r>
    <x v="8"/>
    <x v="16"/>
    <x v="0"/>
    <n v="118698"/>
    <x v="0"/>
    <n v="136"/>
    <n v="108"/>
    <n v="10"/>
    <n v="8"/>
    <n v="262"/>
    <n v="2.2072823467960707E-3"/>
    <x v="0"/>
    <x v="0"/>
  </r>
  <r>
    <x v="8"/>
    <x v="17"/>
    <x v="2"/>
    <n v="63300"/>
    <x v="1"/>
    <n v="415"/>
    <n v="339"/>
    <n v="52"/>
    <n v="32"/>
    <n v="838"/>
    <n v="1.3238546603475513E-2"/>
    <x v="2"/>
    <x v="1"/>
  </r>
  <r>
    <x v="9"/>
    <x v="18"/>
    <x v="0"/>
    <n v="118097"/>
    <x v="0"/>
    <n v="115"/>
    <n v="86"/>
    <n v="8"/>
    <n v="7"/>
    <n v="216"/>
    <n v="1.8290049704903597E-3"/>
    <x v="0"/>
    <x v="0"/>
  </r>
  <r>
    <x v="9"/>
    <x v="19"/>
    <x v="2"/>
    <n v="62995"/>
    <x v="1"/>
    <n v="358"/>
    <n v="297"/>
    <n v="43"/>
    <n v="29"/>
    <n v="727"/>
    <n v="1.1540598460195254E-2"/>
    <x v="2"/>
    <x v="1"/>
  </r>
  <r>
    <x v="9"/>
    <x v="20"/>
    <x v="1"/>
    <n v="33253"/>
    <x v="2"/>
    <n v="26"/>
    <n v="19"/>
    <n v="2"/>
    <n v="0"/>
    <n v="47"/>
    <n v="1.4134063092051845E-3"/>
    <x v="0"/>
    <x v="1"/>
  </r>
  <r>
    <x v="10"/>
    <x v="21"/>
    <x v="2"/>
    <n v="63134"/>
    <x v="1"/>
    <n v="364"/>
    <n v="325"/>
    <n v="48"/>
    <n v="31"/>
    <n v="768"/>
    <n v="1.2164602274527196E-2"/>
    <x v="2"/>
    <x v="1"/>
  </r>
  <r>
    <x v="11"/>
    <x v="22"/>
    <x v="0"/>
    <n v="117944"/>
    <x v="0"/>
    <n v="118"/>
    <n v="102"/>
    <n v="9"/>
    <n v="7"/>
    <n v="236"/>
    <n v="2.0009496032015192E-3"/>
    <x v="0"/>
    <x v="0"/>
  </r>
  <r>
    <x v="11"/>
    <x v="23"/>
    <x v="2"/>
    <n v="62952"/>
    <x v="1"/>
    <n v="317"/>
    <n v="288"/>
    <n v="43"/>
    <n v="27"/>
    <n v="675"/>
    <n v="1.0722455203964925E-2"/>
    <x v="2"/>
    <x v="1"/>
  </r>
  <r>
    <x v="11"/>
    <x v="24"/>
    <x v="1"/>
    <n v="33213"/>
    <x v="0"/>
    <n v="19"/>
    <n v="15"/>
    <n v="1"/>
    <n v="1"/>
    <n v="36"/>
    <n v="1.0839129256616385E-3"/>
    <x v="0"/>
    <x v="0"/>
  </r>
  <r>
    <x v="12"/>
    <x v="25"/>
    <x v="0"/>
    <n v="118475"/>
    <x v="3"/>
    <n v="367"/>
    <n v="270"/>
    <n v="28"/>
    <n v="19"/>
    <n v="684"/>
    <n v="5.7733699092635581E-3"/>
    <x v="1"/>
    <x v="0"/>
  </r>
  <r>
    <x v="12"/>
    <x v="26"/>
    <x v="2"/>
    <n v="62997"/>
    <x v="3"/>
    <n v="318"/>
    <n v="274"/>
    <n v="40"/>
    <n v="28"/>
    <n v="660"/>
    <n v="1.0476689366160294E-2"/>
    <x v="2"/>
    <x v="0"/>
  </r>
  <r>
    <x v="12"/>
    <x v="27"/>
    <x v="1"/>
    <n v="33160"/>
    <x v="0"/>
    <n v="22"/>
    <n v="19"/>
    <n v="1"/>
    <n v="1"/>
    <n v="43"/>
    <n v="1.2967430639324487E-3"/>
    <x v="0"/>
    <x v="0"/>
  </r>
  <r>
    <x v="13"/>
    <x v="28"/>
    <x v="0"/>
    <n v="118692"/>
    <x v="2"/>
    <n v="211"/>
    <n v="152"/>
    <n v="16"/>
    <n v="12"/>
    <n v="391"/>
    <n v="3.2942405553870522E-3"/>
    <x v="0"/>
    <x v="1"/>
  </r>
  <r>
    <x v="13"/>
    <x v="29"/>
    <x v="2"/>
    <n v="63742"/>
    <x v="0"/>
    <n v="237"/>
    <n v="216"/>
    <n v="31"/>
    <n v="22"/>
    <n v="506"/>
    <n v="7.9382510746446606E-3"/>
    <x v="1"/>
    <x v="0"/>
  </r>
  <r>
    <x v="13"/>
    <x v="30"/>
    <x v="1"/>
    <n v="33146"/>
    <x v="2"/>
    <n v="19"/>
    <n v="16"/>
    <n v="2"/>
    <n v="1"/>
    <n v="38"/>
    <n v="1.1464430097145961E-3"/>
    <x v="0"/>
    <x v="1"/>
  </r>
  <r>
    <x v="14"/>
    <x v="31"/>
    <x v="0"/>
    <n v="118792"/>
    <x v="0"/>
    <n v="139"/>
    <n v="129"/>
    <n v="12"/>
    <n v="8"/>
    <n v="288"/>
    <n v="2.4244056838844366E-3"/>
    <x v="0"/>
    <x v="0"/>
  </r>
  <r>
    <x v="14"/>
    <x v="32"/>
    <x v="2"/>
    <n v="64299"/>
    <x v="0"/>
    <n v="193"/>
    <n v="158"/>
    <n v="20"/>
    <n v="15"/>
    <n v="386"/>
    <n v="6.0032037823294299E-3"/>
    <x v="1"/>
    <x v="0"/>
  </r>
  <r>
    <x v="15"/>
    <x v="33"/>
    <x v="0"/>
    <n v="118914"/>
    <x v="2"/>
    <n v="183"/>
    <n v="161"/>
    <n v="17"/>
    <n v="13"/>
    <n v="374"/>
    <n v="3.1451300940175254E-3"/>
    <x v="0"/>
    <x v="1"/>
  </r>
  <r>
    <x v="15"/>
    <x v="34"/>
    <x v="2"/>
    <n v="64578"/>
    <x v="3"/>
    <n v="318"/>
    <n v="259"/>
    <n v="42"/>
    <n v="26"/>
    <n v="645"/>
    <n v="9.9879215832017094E-3"/>
    <x v="1"/>
    <x v="0"/>
  </r>
  <r>
    <x v="16"/>
    <x v="35"/>
    <x v="0"/>
    <n v="118352"/>
    <x v="0"/>
    <n v="176"/>
    <n v="139"/>
    <n v="14"/>
    <n v="10"/>
    <n v="339"/>
    <n v="2.8643368933351358E-3"/>
    <x v="0"/>
    <x v="0"/>
  </r>
  <r>
    <x v="16"/>
    <x v="36"/>
    <x v="2"/>
    <n v="64498"/>
    <x v="2"/>
    <n v="189"/>
    <n v="178"/>
    <n v="27"/>
    <n v="17"/>
    <n v="411"/>
    <n v="6.3722906136624395E-3"/>
    <x v="1"/>
    <x v="1"/>
  </r>
  <r>
    <x v="16"/>
    <x v="37"/>
    <x v="1"/>
    <n v="33139"/>
    <x v="0"/>
    <n v="25"/>
    <n v="19"/>
    <n v="2"/>
    <n v="1"/>
    <n v="47"/>
    <n v="1.4182685053864027E-3"/>
    <x v="0"/>
    <x v="0"/>
  </r>
  <r>
    <x v="17"/>
    <x v="38"/>
    <x v="0"/>
    <n v="118289"/>
    <x v="1"/>
    <n v="518"/>
    <n v="393"/>
    <n v="41"/>
    <n v="30"/>
    <n v="982"/>
    <n v="8.3017017643229711E-3"/>
    <x v="1"/>
    <x v="1"/>
  </r>
  <r>
    <x v="17"/>
    <x v="39"/>
    <x v="2"/>
    <n v="64510"/>
    <x v="0"/>
    <n v="338"/>
    <n v="296"/>
    <n v="42"/>
    <n v="28"/>
    <n v="704"/>
    <n v="1.0913036738490157E-2"/>
    <x v="2"/>
    <x v="0"/>
  </r>
  <r>
    <x v="17"/>
    <x v="40"/>
    <x v="1"/>
    <n v="33122"/>
    <x v="0"/>
    <n v="26"/>
    <n v="20"/>
    <n v="2"/>
    <n v="1"/>
    <n v="49"/>
    <n v="1.4793792645371657E-3"/>
    <x v="0"/>
    <x v="0"/>
  </r>
  <r>
    <x v="18"/>
    <x v="41"/>
    <x v="0"/>
    <n v="118782"/>
    <x v="0"/>
    <n v="127"/>
    <n v="87"/>
    <n v="9"/>
    <n v="7"/>
    <n v="230"/>
    <n v="1.9363203178932836E-3"/>
    <x v="0"/>
    <x v="0"/>
  </r>
  <r>
    <x v="18"/>
    <x v="42"/>
    <x v="2"/>
    <n v="64567"/>
    <x v="3"/>
    <n v="293"/>
    <n v="272"/>
    <n v="35"/>
    <n v="22"/>
    <n v="622"/>
    <n v="9.6334040608979828E-3"/>
    <x v="1"/>
    <x v="0"/>
  </r>
  <r>
    <x v="19"/>
    <x v="43"/>
    <x v="0"/>
    <n v="118820"/>
    <x v="0"/>
    <n v="218"/>
    <n v="167"/>
    <n v="17"/>
    <n v="11"/>
    <n v="413"/>
    <n v="3.475845817202491E-3"/>
    <x v="0"/>
    <x v="0"/>
  </r>
  <r>
    <x v="19"/>
    <x v="44"/>
    <x v="1"/>
    <n v="33110"/>
    <x v="2"/>
    <n v="18"/>
    <n v="16"/>
    <n v="2"/>
    <n v="1"/>
    <n v="37"/>
    <n v="1.1174871639987919E-3"/>
    <x v="0"/>
    <x v="1"/>
  </r>
  <r>
    <x v="20"/>
    <x v="45"/>
    <x v="0"/>
    <n v="118770"/>
    <x v="0"/>
    <n v="182"/>
    <n v="145"/>
    <n v="13"/>
    <n v="11"/>
    <n v="351"/>
    <n v="2.9552917403384694E-3"/>
    <x v="0"/>
    <x v="0"/>
  </r>
  <r>
    <x v="20"/>
    <x v="46"/>
    <x v="2"/>
    <n v="64340"/>
    <x v="2"/>
    <n v="170"/>
    <n v="155"/>
    <n v="22"/>
    <n v="16"/>
    <n v="363"/>
    <n v="5.6419023935343491E-3"/>
    <x v="1"/>
    <x v="1"/>
  </r>
  <r>
    <x v="20"/>
    <x v="47"/>
    <x v="1"/>
    <n v="33084"/>
    <x v="0"/>
    <n v="25"/>
    <n v="22"/>
    <n v="2"/>
    <n v="1"/>
    <n v="50"/>
    <n v="1.5113045580945471E-3"/>
    <x v="0"/>
    <x v="0"/>
  </r>
  <r>
    <x v="21"/>
    <x v="48"/>
    <x v="0"/>
    <n v="119064"/>
    <x v="2"/>
    <n v="179"/>
    <n v="144"/>
    <n v="13"/>
    <n v="10"/>
    <n v="346"/>
    <n v="2.9060001343815091E-3"/>
    <x v="0"/>
    <x v="1"/>
  </r>
  <r>
    <x v="21"/>
    <x v="49"/>
    <x v="2"/>
    <n v="64440"/>
    <x v="1"/>
    <n v="438"/>
    <n v="382"/>
    <n v="54"/>
    <n v="34"/>
    <n v="908"/>
    <n v="1.4090626939788952E-2"/>
    <x v="2"/>
    <x v="1"/>
  </r>
  <r>
    <x v="22"/>
    <x v="50"/>
    <x v="0"/>
    <n v="118895"/>
    <x v="0"/>
    <n v="163"/>
    <n v="110"/>
    <n v="12"/>
    <n v="10"/>
    <n v="295"/>
    <n v="2.4811808738803144E-3"/>
    <x v="0"/>
    <x v="0"/>
  </r>
  <r>
    <x v="22"/>
    <x v="51"/>
    <x v="2"/>
    <n v="64610"/>
    <x v="1"/>
    <n v="305"/>
    <n v="311"/>
    <n v="45"/>
    <n v="33"/>
    <n v="694"/>
    <n v="1.0741371304751586E-2"/>
    <x v="2"/>
    <x v="1"/>
  </r>
  <r>
    <x v="23"/>
    <x v="52"/>
    <x v="0"/>
    <n v="118722"/>
    <x v="1"/>
    <n v="564"/>
    <n v="453"/>
    <n v="41"/>
    <n v="34"/>
    <n v="1092"/>
    <n v="9.1979582554202258E-3"/>
    <x v="1"/>
    <x v="1"/>
  </r>
  <r>
    <x v="23"/>
    <x v="53"/>
    <x v="2"/>
    <n v="64835"/>
    <x v="0"/>
    <n v="199"/>
    <n v="210"/>
    <n v="24"/>
    <n v="18"/>
    <n v="451"/>
    <n v="6.9561193799645253E-3"/>
    <x v="1"/>
    <x v="0"/>
  </r>
  <r>
    <x v="24"/>
    <x v="54"/>
    <x v="2"/>
    <n v="64908"/>
    <x v="1"/>
    <n v="378"/>
    <n v="389"/>
    <n v="51"/>
    <n v="32"/>
    <n v="850"/>
    <n v="1.3095458186972331E-2"/>
    <x v="2"/>
    <x v="1"/>
  </r>
  <r>
    <x v="25"/>
    <x v="55"/>
    <x v="0"/>
    <n v="119633"/>
    <x v="2"/>
    <n v="228"/>
    <n v="190"/>
    <n v="20"/>
    <n v="13"/>
    <n v="451"/>
    <n v="3.7698628304899148E-3"/>
    <x v="0"/>
    <x v="1"/>
  </r>
  <r>
    <x v="25"/>
    <x v="56"/>
    <x v="2"/>
    <n v="65059"/>
    <x v="2"/>
    <n v="238"/>
    <n v="214"/>
    <n v="30"/>
    <n v="19"/>
    <n v="501"/>
    <n v="7.7007024393243055E-3"/>
    <x v="1"/>
    <x v="1"/>
  </r>
  <r>
    <x v="26"/>
    <x v="57"/>
    <x v="0"/>
    <n v="119751"/>
    <x v="1"/>
    <n v="517"/>
    <n v="405"/>
    <n v="41"/>
    <n v="29"/>
    <n v="992"/>
    <n v="8.2838556671760571E-3"/>
    <x v="1"/>
    <x v="1"/>
  </r>
  <r>
    <x v="26"/>
    <x v="58"/>
    <x v="2"/>
    <n v="65430"/>
    <x v="1"/>
    <n v="395"/>
    <n v="439"/>
    <n v="56"/>
    <n v="39"/>
    <n v="929"/>
    <n v="1.4198379948036069E-2"/>
    <x v="2"/>
    <x v="1"/>
  </r>
  <r>
    <x v="27"/>
    <x v="59"/>
    <x v="0"/>
    <n v="119262"/>
    <x v="2"/>
    <n v="213"/>
    <n v="167"/>
    <n v="17"/>
    <n v="13"/>
    <n v="410"/>
    <n v="3.4378091932048766E-3"/>
    <x v="0"/>
    <x v="1"/>
  </r>
  <r>
    <x v="27"/>
    <x v="60"/>
    <x v="2"/>
    <n v="65710"/>
    <x v="1"/>
    <n v="365"/>
    <n v="304"/>
    <n v="46"/>
    <n v="30"/>
    <n v="745"/>
    <n v="1.1337695936691523E-2"/>
    <x v="2"/>
    <x v="1"/>
  </r>
  <r>
    <x v="28"/>
    <x v="61"/>
    <x v="0"/>
    <n v="119354"/>
    <x v="2"/>
    <n v="239"/>
    <n v="184"/>
    <n v="17"/>
    <n v="14"/>
    <n v="454"/>
    <n v="3.8038105132630661E-3"/>
    <x v="0"/>
    <x v="1"/>
  </r>
  <r>
    <x v="28"/>
    <x v="62"/>
    <x v="2"/>
    <n v="65521"/>
    <x v="2"/>
    <n v="201"/>
    <n v="208"/>
    <n v="27"/>
    <n v="17"/>
    <n v="453"/>
    <n v="6.9138138917293696E-3"/>
    <x v="1"/>
    <x v="1"/>
  </r>
  <r>
    <x v="28"/>
    <x v="63"/>
    <x v="1"/>
    <n v="33060"/>
    <x v="0"/>
    <n v="22"/>
    <n v="17"/>
    <n v="2"/>
    <n v="1"/>
    <n v="42"/>
    <n v="1.2704174228675136E-3"/>
    <x v="0"/>
    <x v="0"/>
  </r>
  <r>
    <x v="29"/>
    <x v="64"/>
    <x v="0"/>
    <n v="119450"/>
    <x v="3"/>
    <n v="344"/>
    <n v="268"/>
    <n v="27"/>
    <n v="23"/>
    <n v="662"/>
    <n v="5.5420678107994973E-3"/>
    <x v="1"/>
    <x v="0"/>
  </r>
  <r>
    <x v="30"/>
    <x v="65"/>
    <x v="0"/>
    <n v="119391"/>
    <x v="1"/>
    <n v="602"/>
    <n v="500"/>
    <n v="56"/>
    <n v="40"/>
    <n v="1198"/>
    <n v="1.0034257188565302E-2"/>
    <x v="2"/>
    <x v="1"/>
  </r>
  <r>
    <x v="30"/>
    <x v="66"/>
    <x v="2"/>
    <n v="65529"/>
    <x v="3"/>
    <n v="365"/>
    <n v="335"/>
    <n v="53"/>
    <n v="34"/>
    <n v="787"/>
    <n v="1.2009949793221323E-2"/>
    <x v="2"/>
    <x v="0"/>
  </r>
  <r>
    <x v="31"/>
    <x v="67"/>
    <x v="0"/>
    <n v="118972"/>
    <x v="2"/>
    <n v="232"/>
    <n v="186"/>
    <n v="20"/>
    <n v="14"/>
    <n v="452"/>
    <n v="3.7992132602629189E-3"/>
    <x v="0"/>
    <x v="1"/>
  </r>
  <r>
    <x v="31"/>
    <x v="68"/>
    <x v="2"/>
    <n v="65645"/>
    <x v="3"/>
    <n v="272"/>
    <n v="257"/>
    <n v="40"/>
    <n v="30"/>
    <n v="599"/>
    <n v="9.1248381445654652E-3"/>
    <x v="1"/>
    <x v="0"/>
  </r>
  <r>
    <x v="32"/>
    <x v="69"/>
    <x v="0"/>
    <n v="119127"/>
    <x v="3"/>
    <n v="320"/>
    <n v="265"/>
    <n v="31"/>
    <n v="21"/>
    <n v="637"/>
    <n v="5.3472344640593649E-3"/>
    <x v="1"/>
    <x v="0"/>
  </r>
  <r>
    <x v="32"/>
    <x v="70"/>
    <x v="2"/>
    <n v="66133"/>
    <x v="0"/>
    <n v="267"/>
    <n v="241"/>
    <n v="35"/>
    <n v="24"/>
    <n v="567"/>
    <n v="8.5736319235480019E-3"/>
    <x v="1"/>
    <x v="0"/>
  </r>
  <r>
    <x v="33"/>
    <x v="71"/>
    <x v="1"/>
    <n v="32980"/>
    <x v="0"/>
    <n v="26"/>
    <n v="21"/>
    <n v="1"/>
    <n v="2"/>
    <n v="50"/>
    <n v="1.5160703456640388E-3"/>
    <x v="0"/>
    <x v="0"/>
  </r>
  <r>
    <x v="34"/>
    <x v="72"/>
    <x v="0"/>
    <n v="119288"/>
    <x v="2"/>
    <n v="199"/>
    <n v="165"/>
    <n v="19"/>
    <n v="12"/>
    <n v="395"/>
    <n v="3.3113137951847628E-3"/>
    <x v="0"/>
    <x v="1"/>
  </r>
  <r>
    <x v="34"/>
    <x v="73"/>
    <x v="2"/>
    <n v="65931"/>
    <x v="3"/>
    <n v="374"/>
    <n v="296"/>
    <n v="46"/>
    <n v="33"/>
    <n v="749"/>
    <n v="1.1360361590147276E-2"/>
    <x v="2"/>
    <x v="0"/>
  </r>
  <r>
    <x v="35"/>
    <x v="74"/>
    <x v="0"/>
    <n v="119498"/>
    <x v="3"/>
    <n v="350"/>
    <n v="279"/>
    <n v="30"/>
    <n v="26"/>
    <n v="685"/>
    <n v="5.732313511523205E-3"/>
    <x v="1"/>
    <x v="0"/>
  </r>
  <r>
    <x v="35"/>
    <x v="75"/>
    <x v="2"/>
    <n v="65976"/>
    <x v="1"/>
    <n v="510"/>
    <n v="406"/>
    <n v="68"/>
    <n v="46"/>
    <n v="1030"/>
    <n v="1.561173760155208E-2"/>
    <x v="3"/>
    <x v="1"/>
  </r>
  <r>
    <x v="35"/>
    <x v="76"/>
    <x v="1"/>
    <n v="32980"/>
    <x v="3"/>
    <n v="27"/>
    <n v="24"/>
    <n v="2"/>
    <n v="2"/>
    <n v="55"/>
    <n v="1.6676773802304426E-3"/>
    <x v="0"/>
    <x v="0"/>
  </r>
  <r>
    <x v="36"/>
    <x v="77"/>
    <x v="0"/>
    <n v="119726"/>
    <x v="0"/>
    <n v="201"/>
    <n v="171"/>
    <n v="17"/>
    <n v="14"/>
    <n v="403"/>
    <n v="3.3660190768922374E-3"/>
    <x v="0"/>
    <x v="0"/>
  </r>
  <r>
    <x v="36"/>
    <x v="78"/>
    <x v="2"/>
    <n v="65485"/>
    <x v="0"/>
    <n v="191"/>
    <n v="165"/>
    <n v="25"/>
    <n v="16"/>
    <n v="397"/>
    <n v="6.0624570512331066E-3"/>
    <x v="1"/>
    <x v="0"/>
  </r>
  <r>
    <x v="36"/>
    <x v="79"/>
    <x v="1"/>
    <n v="32964"/>
    <x v="0"/>
    <n v="25"/>
    <n v="20"/>
    <n v="2"/>
    <n v="2"/>
    <n v="49"/>
    <n v="1.4864700885814828E-3"/>
    <x v="0"/>
    <x v="0"/>
  </r>
  <r>
    <x v="37"/>
    <x v="80"/>
    <x v="0"/>
    <n v="119442"/>
    <x v="2"/>
    <n v="274"/>
    <n v="190"/>
    <n v="21"/>
    <n v="16"/>
    <n v="501"/>
    <n v="4.1945044456723765E-3"/>
    <x v="0"/>
    <x v="1"/>
  </r>
  <r>
    <x v="37"/>
    <x v="81"/>
    <x v="2"/>
    <n v="65637"/>
    <x v="0"/>
    <n v="290"/>
    <n v="231"/>
    <n v="37"/>
    <n v="27"/>
    <n v="585"/>
    <n v="8.9126559714795012E-3"/>
    <x v="1"/>
    <x v="0"/>
  </r>
  <r>
    <x v="37"/>
    <x v="82"/>
    <x v="1"/>
    <n v="32943"/>
    <x v="2"/>
    <n v="21"/>
    <n v="16"/>
    <n v="2"/>
    <n v="0"/>
    <n v="39"/>
    <n v="1.1838630361533558E-3"/>
    <x v="0"/>
    <x v="1"/>
  </r>
  <r>
    <x v="38"/>
    <x v="83"/>
    <x v="0"/>
    <n v="119380"/>
    <x v="2"/>
    <n v="256"/>
    <n v="198"/>
    <n v="19"/>
    <n v="17"/>
    <n v="490"/>
    <n v="4.1045401239738653E-3"/>
    <x v="0"/>
    <x v="1"/>
  </r>
  <r>
    <x v="38"/>
    <x v="84"/>
    <x v="2"/>
    <n v="65584"/>
    <x v="0"/>
    <n v="227"/>
    <n v="216"/>
    <n v="31"/>
    <n v="23"/>
    <n v="497"/>
    <n v="7.5780678214198583E-3"/>
    <x v="1"/>
    <x v="0"/>
  </r>
  <r>
    <x v="38"/>
    <x v="85"/>
    <x v="1"/>
    <n v="32925"/>
    <x v="0"/>
    <n v="22"/>
    <n v="18"/>
    <n v="2"/>
    <n v="0"/>
    <n v="42"/>
    <n v="1.2756264236902051E-3"/>
    <x v="0"/>
    <x v="0"/>
  </r>
  <r>
    <x v="39"/>
    <x v="86"/>
    <x v="0"/>
    <n v="119159"/>
    <x v="0"/>
    <n v="188"/>
    <n v="154"/>
    <n v="17"/>
    <n v="12"/>
    <n v="371"/>
    <n v="3.1134870215426447E-3"/>
    <x v="0"/>
    <x v="0"/>
  </r>
  <r>
    <x v="39"/>
    <x v="87"/>
    <x v="2"/>
    <n v="65944"/>
    <x v="1"/>
    <n v="381"/>
    <n v="389"/>
    <n v="53"/>
    <n v="35"/>
    <n v="858"/>
    <n v="1.3011039670023049E-2"/>
    <x v="2"/>
    <x v="1"/>
  </r>
  <r>
    <x v="39"/>
    <x v="88"/>
    <x v="1"/>
    <n v="32939"/>
    <x v="3"/>
    <n v="29"/>
    <n v="23"/>
    <n v="2"/>
    <n v="2"/>
    <n v="56"/>
    <n v="1.7001123288502991E-3"/>
    <x v="0"/>
    <x v="0"/>
  </r>
  <r>
    <x v="40"/>
    <x v="89"/>
    <x v="2"/>
    <n v="66035"/>
    <x v="3"/>
    <n v="375"/>
    <n v="327"/>
    <n v="51"/>
    <n v="35"/>
    <n v="788"/>
    <n v="1.1933065798440222E-2"/>
    <x v="2"/>
    <x v="0"/>
  </r>
  <r>
    <x v="40"/>
    <x v="90"/>
    <x v="1"/>
    <n v="32922"/>
    <x v="2"/>
    <n v="26"/>
    <n v="23"/>
    <n v="2"/>
    <n v="2"/>
    <n v="53"/>
    <n v="1.6098657432719761E-3"/>
    <x v="0"/>
    <x v="1"/>
  </r>
  <r>
    <x v="41"/>
    <x v="91"/>
    <x v="0"/>
    <n v="119005"/>
    <x v="1"/>
    <n v="655"/>
    <n v="561"/>
    <n v="51"/>
    <n v="43"/>
    <n v="1310"/>
    <n v="1.100794084282173E-2"/>
    <x v="2"/>
    <x v="1"/>
  </r>
  <r>
    <x v="41"/>
    <x v="92"/>
    <x v="2"/>
    <n v="66161"/>
    <x v="0"/>
    <n v="271"/>
    <n v="270"/>
    <n v="37"/>
    <n v="25"/>
    <n v="603"/>
    <n v="9.1141306812170305E-3"/>
    <x v="1"/>
    <x v="0"/>
  </r>
  <r>
    <x v="41"/>
    <x v="93"/>
    <x v="1"/>
    <n v="32937"/>
    <x v="0"/>
    <n v="21"/>
    <n v="15"/>
    <n v="2"/>
    <n v="1"/>
    <n v="39"/>
    <n v="1.1840786956917751E-3"/>
    <x v="0"/>
    <x v="0"/>
  </r>
  <r>
    <x v="42"/>
    <x v="94"/>
    <x v="0"/>
    <n v="118511"/>
    <x v="2"/>
    <n v="194"/>
    <n v="173"/>
    <n v="16"/>
    <n v="13"/>
    <n v="396"/>
    <n v="3.3414619739939753E-3"/>
    <x v="0"/>
    <x v="1"/>
  </r>
  <r>
    <x v="42"/>
    <x v="95"/>
    <x v="2"/>
    <n v="66257"/>
    <x v="1"/>
    <n v="390"/>
    <n v="350"/>
    <n v="49"/>
    <n v="38"/>
    <n v="827"/>
    <n v="1.248170004678751E-2"/>
    <x v="2"/>
    <x v="1"/>
  </r>
  <r>
    <x v="43"/>
    <x v="96"/>
    <x v="0"/>
    <n v="118385"/>
    <x v="0"/>
    <n v="119"/>
    <n v="102"/>
    <n v="10"/>
    <n v="8"/>
    <n v="239"/>
    <n v="2.0188368458841912E-3"/>
    <x v="0"/>
    <x v="0"/>
  </r>
  <r>
    <x v="43"/>
    <x v="97"/>
    <x v="2"/>
    <n v="66416"/>
    <x v="3"/>
    <n v="316"/>
    <n v="291"/>
    <n v="49"/>
    <n v="32"/>
    <n v="688"/>
    <n v="1.0358949650686582E-2"/>
    <x v="2"/>
    <x v="0"/>
  </r>
  <r>
    <x v="43"/>
    <x v="98"/>
    <x v="1"/>
    <n v="32973"/>
    <x v="0"/>
    <n v="28"/>
    <n v="22"/>
    <n v="2"/>
    <n v="2"/>
    <n v="54"/>
    <n v="1.6377035756528068E-3"/>
    <x v="0"/>
    <x v="0"/>
  </r>
  <r>
    <x v="44"/>
    <x v="99"/>
    <x v="0"/>
    <n v="118255"/>
    <x v="1"/>
    <n v="484"/>
    <n v="378"/>
    <n v="35"/>
    <n v="32"/>
    <n v="929"/>
    <n v="7.855904612912773E-3"/>
    <x v="1"/>
    <x v="1"/>
  </r>
  <r>
    <x v="44"/>
    <x v="100"/>
    <x v="2"/>
    <n v="66594"/>
    <x v="1"/>
    <n v="395"/>
    <n v="399"/>
    <n v="60"/>
    <n v="38"/>
    <n v="892"/>
    <n v="1.3394600114124395E-2"/>
    <x v="2"/>
    <x v="1"/>
  </r>
  <r>
    <x v="44"/>
    <x v="101"/>
    <x v="1"/>
    <n v="32967"/>
    <x v="0"/>
    <n v="22"/>
    <n v="16"/>
    <n v="1"/>
    <n v="1"/>
    <n v="40"/>
    <n v="1.21333454666788E-3"/>
    <x v="0"/>
    <x v="0"/>
  </r>
  <r>
    <x v="45"/>
    <x v="102"/>
    <x v="0"/>
    <n v="118028"/>
    <x v="0"/>
    <n v="158"/>
    <n v="140"/>
    <n v="13"/>
    <n v="11"/>
    <n v="322"/>
    <n v="2.7281661978513574E-3"/>
    <x v="0"/>
    <x v="0"/>
  </r>
  <r>
    <x v="46"/>
    <x v="103"/>
    <x v="0"/>
    <n v="118275"/>
    <x v="1"/>
    <n v="765"/>
    <n v="637"/>
    <n v="60"/>
    <n v="47"/>
    <n v="1509"/>
    <n v="1.275840202916931E-2"/>
    <x v="2"/>
    <x v="1"/>
  </r>
  <r>
    <x v="46"/>
    <x v="104"/>
    <x v="2"/>
    <n v="66915"/>
    <x v="2"/>
    <n v="201"/>
    <n v="193"/>
    <n v="29"/>
    <n v="20"/>
    <n v="443"/>
    <n v="6.620339236344616E-3"/>
    <x v="1"/>
    <x v="1"/>
  </r>
  <r>
    <x v="47"/>
    <x v="105"/>
    <x v="0"/>
    <n v="118662"/>
    <x v="1"/>
    <n v="754"/>
    <n v="539"/>
    <n v="57"/>
    <n v="46"/>
    <n v="1396"/>
    <n v="1.176450759299523E-2"/>
    <x v="2"/>
    <x v="1"/>
  </r>
  <r>
    <x v="47"/>
    <x v="106"/>
    <x v="2"/>
    <n v="67027"/>
    <x v="1"/>
    <n v="517"/>
    <n v="464"/>
    <n v="69"/>
    <n v="46"/>
    <n v="1096"/>
    <n v="1.6351619496620763E-2"/>
    <x v="3"/>
    <x v="1"/>
  </r>
  <r>
    <x v="48"/>
    <x v="107"/>
    <x v="0"/>
    <n v="118891"/>
    <x v="3"/>
    <n v="428"/>
    <n v="347"/>
    <n v="39"/>
    <n v="26"/>
    <n v="840"/>
    <n v="7.0652951022365023E-3"/>
    <x v="1"/>
    <x v="0"/>
  </r>
  <r>
    <x v="49"/>
    <x v="108"/>
    <x v="0"/>
    <n v="118627"/>
    <x v="2"/>
    <n v="216"/>
    <n v="167"/>
    <n v="17"/>
    <n v="12"/>
    <n v="412"/>
    <n v="3.4730710546502903E-3"/>
    <x v="0"/>
    <x v="1"/>
  </r>
  <r>
    <x v="49"/>
    <x v="109"/>
    <x v="2"/>
    <n v="65940"/>
    <x v="1"/>
    <n v="501"/>
    <n v="438"/>
    <n v="66"/>
    <n v="46"/>
    <n v="1051"/>
    <n v="1.5938732180770396E-2"/>
    <x v="3"/>
    <x v="1"/>
  </r>
  <r>
    <x v="50"/>
    <x v="110"/>
    <x v="0"/>
    <n v="118676"/>
    <x v="3"/>
    <n v="399"/>
    <n v="301"/>
    <n v="35"/>
    <n v="28"/>
    <n v="763"/>
    <n v="6.4292696080083585E-3"/>
    <x v="1"/>
    <x v="0"/>
  </r>
  <r>
    <x v="50"/>
    <x v="111"/>
    <x v="2"/>
    <n v="65567"/>
    <x v="3"/>
    <n v="333"/>
    <n v="292"/>
    <n v="44"/>
    <n v="32"/>
    <n v="701"/>
    <n v="1.0691353882288345E-2"/>
    <x v="2"/>
    <x v="0"/>
  </r>
  <r>
    <x v="51"/>
    <x v="112"/>
    <x v="0"/>
    <n v="118852"/>
    <x v="3"/>
    <n v="369"/>
    <n v="240"/>
    <n v="27"/>
    <n v="22"/>
    <n v="658"/>
    <n v="5.5362972436307344E-3"/>
    <x v="1"/>
    <x v="0"/>
  </r>
  <r>
    <x v="51"/>
    <x v="113"/>
    <x v="2"/>
    <n v="65522"/>
    <x v="1"/>
    <n v="416"/>
    <n v="341"/>
    <n v="54"/>
    <n v="38"/>
    <n v="849"/>
    <n v="1.2957479930405054E-2"/>
    <x v="2"/>
    <x v="1"/>
  </r>
  <r>
    <x v="52"/>
    <x v="114"/>
    <x v="0"/>
    <n v="119048"/>
    <x v="3"/>
    <n v="551"/>
    <n v="424"/>
    <n v="43"/>
    <n v="33"/>
    <n v="1051"/>
    <n v="8.8283717492104018E-3"/>
    <x v="1"/>
    <x v="0"/>
  </r>
  <r>
    <x v="52"/>
    <x v="115"/>
    <x v="2"/>
    <n v="65095"/>
    <x v="2"/>
    <n v="246"/>
    <n v="230"/>
    <n v="35"/>
    <n v="22"/>
    <n v="533"/>
    <n v="8.1880328750288042E-3"/>
    <x v="1"/>
    <x v="1"/>
  </r>
  <r>
    <x v="52"/>
    <x v="116"/>
    <x v="1"/>
    <n v="32872"/>
    <x v="1"/>
    <n v="38"/>
    <n v="26"/>
    <n v="3"/>
    <n v="2"/>
    <n v="69"/>
    <n v="2.0990508639571674E-3"/>
    <x v="0"/>
    <x v="1"/>
  </r>
  <r>
    <x v="53"/>
    <x v="117"/>
    <x v="0"/>
    <n v="119335"/>
    <x v="0"/>
    <n v="230"/>
    <n v="172"/>
    <n v="19"/>
    <n v="15"/>
    <n v="436"/>
    <n v="3.6535802572589767E-3"/>
    <x v="0"/>
    <x v="0"/>
  </r>
  <r>
    <x v="53"/>
    <x v="118"/>
    <x v="2"/>
    <n v="64709"/>
    <x v="2"/>
    <n v="252"/>
    <n v="218"/>
    <n v="35"/>
    <n v="21"/>
    <n v="526"/>
    <n v="8.1286992535814177E-3"/>
    <x v="1"/>
    <x v="1"/>
  </r>
  <r>
    <x v="54"/>
    <x v="119"/>
    <x v="2"/>
    <n v="64705"/>
    <x v="0"/>
    <n v="205"/>
    <n v="174"/>
    <n v="28"/>
    <n v="20"/>
    <n v="427"/>
    <n v="6.599180897921335E-3"/>
    <x v="1"/>
    <x v="0"/>
  </r>
  <r>
    <x v="55"/>
    <x v="120"/>
    <x v="0"/>
    <n v="119524"/>
    <x v="0"/>
    <n v="139"/>
    <n v="122"/>
    <n v="12"/>
    <n v="9"/>
    <n v="282"/>
    <n v="2.3593587898664702E-3"/>
    <x v="0"/>
    <x v="0"/>
  </r>
  <r>
    <x v="55"/>
    <x v="121"/>
    <x v="1"/>
    <n v="32815"/>
    <x v="0"/>
    <n v="32"/>
    <n v="24"/>
    <n v="3"/>
    <n v="2"/>
    <n v="61"/>
    <n v="1.8589059881151911E-3"/>
    <x v="0"/>
    <x v="0"/>
  </r>
  <r>
    <x v="56"/>
    <x v="122"/>
    <x v="0"/>
    <n v="119162"/>
    <x v="2"/>
    <n v="256"/>
    <n v="193"/>
    <n v="20"/>
    <n v="16"/>
    <n v="485"/>
    <n v="4.0700894580487064E-3"/>
    <x v="0"/>
    <x v="1"/>
  </r>
  <r>
    <x v="57"/>
    <x v="123"/>
    <x v="0"/>
    <n v="119447"/>
    <x v="3"/>
    <n v="522"/>
    <n v="421"/>
    <n v="42"/>
    <n v="33"/>
    <n v="1018"/>
    <n v="8.522608353495692E-3"/>
    <x v="1"/>
    <x v="0"/>
  </r>
  <r>
    <x v="57"/>
    <x v="124"/>
    <x v="1"/>
    <n v="32800"/>
    <x v="1"/>
    <n v="39"/>
    <n v="29"/>
    <n v="3"/>
    <n v="2"/>
    <n v="73"/>
    <n v="2.2256097560975608E-3"/>
    <x v="0"/>
    <x v="1"/>
  </r>
  <r>
    <x v="58"/>
    <x v="125"/>
    <x v="0"/>
    <n v="119165"/>
    <x v="2"/>
    <n v="227"/>
    <n v="183"/>
    <n v="18"/>
    <n v="15"/>
    <n v="443"/>
    <n v="3.7175345109721814E-3"/>
    <x v="0"/>
    <x v="1"/>
  </r>
  <r>
    <x v="58"/>
    <x v="126"/>
    <x v="2"/>
    <n v="63886"/>
    <x v="0"/>
    <n v="220"/>
    <n v="197"/>
    <n v="31"/>
    <n v="22"/>
    <n v="470"/>
    <n v="7.3568543968944682E-3"/>
    <x v="1"/>
    <x v="0"/>
  </r>
  <r>
    <x v="59"/>
    <x v="127"/>
    <x v="0"/>
    <n v="118773"/>
    <x v="3"/>
    <n v="349"/>
    <n v="285"/>
    <n v="34"/>
    <n v="26"/>
    <n v="694"/>
    <n v="5.8430788142086161E-3"/>
    <x v="1"/>
    <x v="0"/>
  </r>
  <r>
    <x v="59"/>
    <x v="128"/>
    <x v="2"/>
    <n v="63685"/>
    <x v="0"/>
    <n v="326"/>
    <n v="271"/>
    <n v="44"/>
    <n v="29"/>
    <n v="670"/>
    <n v="1.0520530737222266E-2"/>
    <x v="2"/>
    <x v="0"/>
  </r>
  <r>
    <x v="59"/>
    <x v="129"/>
    <x v="1"/>
    <n v="32819"/>
    <x v="2"/>
    <n v="21"/>
    <n v="16"/>
    <n v="2"/>
    <n v="1"/>
    <n v="40"/>
    <n v="1.2188061793473293E-3"/>
    <x v="0"/>
    <x v="1"/>
  </r>
  <r>
    <x v="60"/>
    <x v="130"/>
    <x v="0"/>
    <n v="118679"/>
    <x v="2"/>
    <n v="172"/>
    <n v="126"/>
    <n v="15"/>
    <n v="12"/>
    <n v="325"/>
    <n v="2.73847942769993E-3"/>
    <x v="0"/>
    <x v="1"/>
  </r>
  <r>
    <x v="60"/>
    <x v="131"/>
    <x v="2"/>
    <n v="63356"/>
    <x v="1"/>
    <n v="404"/>
    <n v="417"/>
    <n v="62"/>
    <n v="43"/>
    <n v="926"/>
    <n v="1.4615821705915778E-2"/>
    <x v="2"/>
    <x v="1"/>
  </r>
  <r>
    <x v="60"/>
    <x v="132"/>
    <x v="1"/>
    <n v="32848"/>
    <x v="2"/>
    <n v="35"/>
    <n v="28"/>
    <n v="3"/>
    <n v="2"/>
    <n v="68"/>
    <n v="2.0701412566975158E-3"/>
    <x v="0"/>
    <x v="1"/>
  </r>
  <r>
    <x v="61"/>
    <x v="133"/>
    <x v="0"/>
    <n v="119102"/>
    <x v="0"/>
    <n v="160"/>
    <n v="125"/>
    <n v="14"/>
    <n v="12"/>
    <n v="311"/>
    <n v="2.6112072005507886E-3"/>
    <x v="0"/>
    <x v="0"/>
  </r>
  <r>
    <x v="62"/>
    <x v="134"/>
    <x v="2"/>
    <n v="64028"/>
    <x v="3"/>
    <n v="400"/>
    <n v="354"/>
    <n v="59"/>
    <n v="38"/>
    <n v="851"/>
    <n v="1.3291060161179483E-2"/>
    <x v="2"/>
    <x v="0"/>
  </r>
  <r>
    <x v="63"/>
    <x v="135"/>
    <x v="0"/>
    <n v="119384"/>
    <x v="1"/>
    <n v="608"/>
    <n v="479"/>
    <n v="52"/>
    <n v="39"/>
    <n v="1178"/>
    <n v="9.8673189037056901E-3"/>
    <x v="1"/>
    <x v="1"/>
  </r>
  <r>
    <x v="63"/>
    <x v="136"/>
    <x v="2"/>
    <n v="63601"/>
    <x v="0"/>
    <n v="286"/>
    <n v="233"/>
    <n v="37"/>
    <n v="26"/>
    <n v="582"/>
    <n v="9.1507995157308845E-3"/>
    <x v="1"/>
    <x v="0"/>
  </r>
  <r>
    <x v="64"/>
    <x v="137"/>
    <x v="0"/>
    <n v="119864"/>
    <x v="0"/>
    <n v="151"/>
    <n v="119"/>
    <n v="13"/>
    <n v="10"/>
    <n v="293"/>
    <n v="2.44443702863245E-3"/>
    <x v="0"/>
    <x v="0"/>
  </r>
  <r>
    <x v="64"/>
    <x v="138"/>
    <x v="2"/>
    <n v="63947"/>
    <x v="1"/>
    <n v="411"/>
    <n v="327"/>
    <n v="51"/>
    <n v="38"/>
    <n v="827"/>
    <n v="1.2932584796784838E-2"/>
    <x v="2"/>
    <x v="1"/>
  </r>
  <r>
    <x v="65"/>
    <x v="139"/>
    <x v="0"/>
    <n v="119808"/>
    <x v="2"/>
    <n v="212"/>
    <n v="177"/>
    <n v="21"/>
    <n v="16"/>
    <n v="426"/>
    <n v="3.5556891025641025E-3"/>
    <x v="0"/>
    <x v="1"/>
  </r>
  <r>
    <x v="65"/>
    <x v="140"/>
    <x v="1"/>
    <n v="32860"/>
    <x v="1"/>
    <n v="46"/>
    <n v="35"/>
    <n v="4"/>
    <n v="3"/>
    <n v="88"/>
    <n v="2.6780279975654291E-3"/>
    <x v="0"/>
    <x v="1"/>
  </r>
  <r>
    <x v="66"/>
    <x v="141"/>
    <x v="0"/>
    <n v="119741"/>
    <x v="2"/>
    <n v="303"/>
    <n v="214"/>
    <n v="24"/>
    <n v="20"/>
    <n v="561"/>
    <n v="4.685112033472244E-3"/>
    <x v="0"/>
    <x v="1"/>
  </r>
  <r>
    <x v="66"/>
    <x v="142"/>
    <x v="2"/>
    <n v="63903"/>
    <x v="1"/>
    <n v="438"/>
    <n v="346"/>
    <n v="60"/>
    <n v="39"/>
    <n v="883"/>
    <n v="1.3817817629845235E-2"/>
    <x v="2"/>
    <x v="1"/>
  </r>
  <r>
    <x v="66"/>
    <x v="143"/>
    <x v="1"/>
    <n v="32873"/>
    <x v="2"/>
    <n v="31"/>
    <n v="25"/>
    <n v="3"/>
    <n v="2"/>
    <n v="61"/>
    <n v="1.8556261977915006E-3"/>
    <x v="0"/>
    <x v="1"/>
  </r>
  <r>
    <x v="67"/>
    <x v="144"/>
    <x v="2"/>
    <n v="63737"/>
    <x v="2"/>
    <n v="182"/>
    <n v="153"/>
    <n v="26"/>
    <n v="15"/>
    <n v="376"/>
    <n v="5.8992421984090876E-3"/>
    <x v="1"/>
    <x v="1"/>
  </r>
  <r>
    <x v="68"/>
    <x v="145"/>
    <x v="0"/>
    <n v="119188"/>
    <x v="1"/>
    <n v="509"/>
    <n v="398"/>
    <n v="46"/>
    <n v="32"/>
    <n v="985"/>
    <n v="8.2642547907507465E-3"/>
    <x v="1"/>
    <x v="1"/>
  </r>
  <r>
    <x v="68"/>
    <x v="146"/>
    <x v="1"/>
    <n v="32894"/>
    <x v="0"/>
    <n v="26"/>
    <n v="22"/>
    <n v="3"/>
    <n v="2"/>
    <n v="53"/>
    <n v="1.6112360916884538E-3"/>
    <x v="0"/>
    <x v="0"/>
  </r>
  <r>
    <x v="69"/>
    <x v="147"/>
    <x v="0"/>
    <n v="119139"/>
    <x v="0"/>
    <n v="197"/>
    <n v="163"/>
    <n v="19"/>
    <n v="14"/>
    <n v="393"/>
    <n v="3.2986679424873468E-3"/>
    <x v="0"/>
    <x v="0"/>
  </r>
  <r>
    <x v="69"/>
    <x v="148"/>
    <x v="2"/>
    <n v="63857"/>
    <x v="1"/>
    <n v="504"/>
    <n v="445"/>
    <n v="74"/>
    <n v="48"/>
    <n v="1071"/>
    <n v="1.6771849601453247E-2"/>
    <x v="3"/>
    <x v="1"/>
  </r>
  <r>
    <x v="70"/>
    <x v="149"/>
    <x v="0"/>
    <n v="119212"/>
    <x v="3"/>
    <n v="376"/>
    <n v="321"/>
    <n v="36"/>
    <n v="26"/>
    <n v="759"/>
    <n v="6.3668087105324964E-3"/>
    <x v="1"/>
    <x v="0"/>
  </r>
  <r>
    <x v="70"/>
    <x v="150"/>
    <x v="2"/>
    <n v="63578"/>
    <x v="0"/>
    <n v="283"/>
    <n v="236"/>
    <n v="40"/>
    <n v="25"/>
    <n v="584"/>
    <n v="9.1855673346126019E-3"/>
    <x v="1"/>
    <x v="0"/>
  </r>
  <r>
    <x v="70"/>
    <x v="151"/>
    <x v="1"/>
    <n v="32906"/>
    <x v="0"/>
    <n v="32"/>
    <n v="24"/>
    <n v="3"/>
    <n v="2"/>
    <n v="61"/>
    <n v="1.8537652707712878E-3"/>
    <x v="0"/>
    <x v="0"/>
  </r>
  <r>
    <x v="71"/>
    <x v="152"/>
    <x v="0"/>
    <n v="119255"/>
    <x v="1"/>
    <n v="358"/>
    <n v="253"/>
    <n v="30"/>
    <n v="22"/>
    <n v="663"/>
    <n v="5.5595153243050604E-3"/>
    <x v="1"/>
    <x v="1"/>
  </r>
  <r>
    <x v="71"/>
    <x v="153"/>
    <x v="2"/>
    <n v="63192"/>
    <x v="2"/>
    <n v="217"/>
    <n v="203"/>
    <n v="30"/>
    <n v="21"/>
    <n v="471"/>
    <n v="7.4534751234333462E-3"/>
    <x v="1"/>
    <x v="1"/>
  </r>
  <r>
    <x v="72"/>
    <x v="154"/>
    <x v="0"/>
    <n v="119624"/>
    <x v="0"/>
    <n v="163"/>
    <n v="138"/>
    <n v="13"/>
    <n v="13"/>
    <n v="327"/>
    <n v="2.7335651708687218E-3"/>
    <x v="0"/>
    <x v="0"/>
  </r>
  <r>
    <x v="72"/>
    <x v="155"/>
    <x v="2"/>
    <n v="63082"/>
    <x v="1"/>
    <n v="520"/>
    <n v="572"/>
    <n v="88"/>
    <n v="52"/>
    <n v="1232"/>
    <n v="1.9530135379347516E-2"/>
    <x v="3"/>
    <x v="1"/>
  </r>
  <r>
    <x v="73"/>
    <x v="156"/>
    <x v="0"/>
    <n v="119531"/>
    <x v="0"/>
    <n v="187"/>
    <n v="148"/>
    <n v="18"/>
    <n v="13"/>
    <n v="366"/>
    <n v="3.0619671884281065E-3"/>
    <x v="0"/>
    <x v="0"/>
  </r>
  <r>
    <x v="73"/>
    <x v="157"/>
    <x v="2"/>
    <n v="63160"/>
    <x v="2"/>
    <n v="262"/>
    <n v="240"/>
    <n v="36"/>
    <n v="24"/>
    <n v="562"/>
    <n v="8.8980367321089306E-3"/>
    <x v="1"/>
    <x v="1"/>
  </r>
  <r>
    <x v="73"/>
    <x v="158"/>
    <x v="1"/>
    <n v="32902"/>
    <x v="1"/>
    <n v="31"/>
    <n v="27"/>
    <n v="3"/>
    <n v="3"/>
    <n v="64"/>
    <n v="1.9451705063521973E-3"/>
    <x v="0"/>
    <x v="1"/>
  </r>
  <r>
    <x v="74"/>
    <x v="159"/>
    <x v="0"/>
    <n v="119701"/>
    <x v="0"/>
    <n v="140"/>
    <n v="112"/>
    <n v="13"/>
    <n v="10"/>
    <n v="275"/>
    <n v="2.2973909992397724E-3"/>
    <x v="0"/>
    <x v="0"/>
  </r>
  <r>
    <x v="74"/>
    <x v="160"/>
    <x v="2"/>
    <n v="63113"/>
    <x v="0"/>
    <n v="187"/>
    <n v="173"/>
    <n v="27"/>
    <n v="19"/>
    <n v="406"/>
    <n v="6.4329060573891277E-3"/>
    <x v="1"/>
    <x v="0"/>
  </r>
  <r>
    <x v="75"/>
    <x v="161"/>
    <x v="0"/>
    <n v="119848"/>
    <x v="2"/>
    <n v="268"/>
    <n v="196"/>
    <n v="22"/>
    <n v="16"/>
    <n v="502"/>
    <n v="4.1886389426607036E-3"/>
    <x v="0"/>
    <x v="1"/>
  </r>
  <r>
    <x v="75"/>
    <x v="162"/>
    <x v="2"/>
    <n v="62813"/>
    <x v="0"/>
    <n v="266"/>
    <n v="220"/>
    <n v="35"/>
    <n v="26"/>
    <n v="547"/>
    <n v="8.7083883909381821E-3"/>
    <x v="1"/>
    <x v="0"/>
  </r>
  <r>
    <x v="75"/>
    <x v="163"/>
    <x v="1"/>
    <n v="32882"/>
    <x v="2"/>
    <n v="31"/>
    <n v="24"/>
    <n v="3"/>
    <n v="2"/>
    <n v="60"/>
    <n v="1.8247065263670094E-3"/>
    <x v="0"/>
    <x v="1"/>
  </r>
  <r>
    <x v="76"/>
    <x v="164"/>
    <x v="0"/>
    <n v="119796"/>
    <x v="1"/>
    <n v="648"/>
    <n v="555"/>
    <n v="60"/>
    <n v="45"/>
    <n v="1308"/>
    <n v="1.0918561554642893E-2"/>
    <x v="2"/>
    <x v="1"/>
  </r>
  <r>
    <x v="76"/>
    <x v="165"/>
    <x v="2"/>
    <n v="62711"/>
    <x v="1"/>
    <n v="465"/>
    <n v="421"/>
    <n v="73"/>
    <n v="47"/>
    <n v="1006"/>
    <n v="1.6041842738913428E-2"/>
    <x v="3"/>
    <x v="1"/>
  </r>
  <r>
    <x v="77"/>
    <x v="166"/>
    <x v="0"/>
    <n v="120208"/>
    <x v="1"/>
    <n v="532"/>
    <n v="480"/>
    <n v="50"/>
    <n v="37"/>
    <n v="1099"/>
    <n v="9.1424863569812328E-3"/>
    <x v="1"/>
    <x v="1"/>
  </r>
  <r>
    <x v="77"/>
    <x v="167"/>
    <x v="1"/>
    <n v="32841"/>
    <x v="2"/>
    <n v="28"/>
    <n v="26"/>
    <n v="3"/>
    <n v="2"/>
    <n v="59"/>
    <n v="1.7965348192807771E-3"/>
    <x v="0"/>
    <x v="1"/>
  </r>
  <r>
    <x v="78"/>
    <x v="168"/>
    <x v="2"/>
    <n v="62650"/>
    <x v="0"/>
    <n v="217"/>
    <n v="218"/>
    <n v="32"/>
    <n v="24"/>
    <n v="491"/>
    <n v="7.8371907422186745E-3"/>
    <x v="1"/>
    <x v="0"/>
  </r>
  <r>
    <x v="79"/>
    <x v="169"/>
    <x v="0"/>
    <n v="119933"/>
    <x v="0"/>
    <n v="175"/>
    <n v="131"/>
    <n v="13"/>
    <n v="11"/>
    <n v="330"/>
    <n v="2.7515362744198846E-3"/>
    <x v="0"/>
    <x v="0"/>
  </r>
  <r>
    <x v="79"/>
    <x v="170"/>
    <x v="2"/>
    <n v="62544"/>
    <x v="3"/>
    <n v="355"/>
    <n v="315"/>
    <n v="48"/>
    <n v="33"/>
    <n v="751"/>
    <n v="1.2007546687132258E-2"/>
    <x v="2"/>
    <x v="0"/>
  </r>
  <r>
    <x v="80"/>
    <x v="171"/>
    <x v="0"/>
    <n v="120103"/>
    <x v="2"/>
    <n v="322"/>
    <n v="253"/>
    <n v="30"/>
    <n v="22"/>
    <n v="627"/>
    <n v="5.2205190544782395E-3"/>
    <x v="1"/>
    <x v="1"/>
  </r>
  <r>
    <x v="80"/>
    <x v="172"/>
    <x v="2"/>
    <n v="62713"/>
    <x v="0"/>
    <n v="232"/>
    <n v="203"/>
    <n v="36"/>
    <n v="25"/>
    <n v="496"/>
    <n v="7.9090459713297076E-3"/>
    <x v="1"/>
    <x v="0"/>
  </r>
  <r>
    <x v="80"/>
    <x v="173"/>
    <x v="1"/>
    <n v="32848"/>
    <x v="3"/>
    <n v="34"/>
    <n v="25"/>
    <n v="3"/>
    <n v="2"/>
    <n v="64"/>
    <n v="1.948368241597662E-3"/>
    <x v="0"/>
    <x v="0"/>
  </r>
  <r>
    <x v="81"/>
    <x v="174"/>
    <x v="0"/>
    <n v="120427"/>
    <x v="0"/>
    <n v="238"/>
    <n v="178"/>
    <n v="19"/>
    <n v="15"/>
    <n v="450"/>
    <n v="3.736703563154442E-3"/>
    <x v="0"/>
    <x v="0"/>
  </r>
  <r>
    <x v="81"/>
    <x v="175"/>
    <x v="2"/>
    <n v="62881"/>
    <x v="0"/>
    <n v="251"/>
    <n v="217"/>
    <n v="35"/>
    <n v="23"/>
    <n v="526"/>
    <n v="8.3650069178289148E-3"/>
    <x v="1"/>
    <x v="0"/>
  </r>
  <r>
    <x v="82"/>
    <x v="176"/>
    <x v="2"/>
    <n v="62893"/>
    <x v="2"/>
    <n v="219"/>
    <n v="217"/>
    <n v="37"/>
    <n v="22"/>
    <n v="495"/>
    <n v="7.8705102316633004E-3"/>
    <x v="1"/>
    <x v="1"/>
  </r>
  <r>
    <x v="83"/>
    <x v="177"/>
    <x v="0"/>
    <n v="120397"/>
    <x v="0"/>
    <n v="196"/>
    <n v="176"/>
    <n v="19"/>
    <n v="14"/>
    <n v="405"/>
    <n v="3.3638711928038073E-3"/>
    <x v="0"/>
    <x v="0"/>
  </r>
  <r>
    <x v="83"/>
    <x v="178"/>
    <x v="2"/>
    <n v="62987"/>
    <x v="3"/>
    <n v="329"/>
    <n v="315"/>
    <n v="47"/>
    <n v="33"/>
    <n v="724"/>
    <n v="1.1494435359677395E-2"/>
    <x v="2"/>
    <x v="0"/>
  </r>
  <r>
    <x v="84"/>
    <x v="179"/>
    <x v="0"/>
    <n v="120422"/>
    <x v="3"/>
    <n v="510"/>
    <n v="370"/>
    <n v="44"/>
    <n v="37"/>
    <n v="961"/>
    <n v="7.980269385992592E-3"/>
    <x v="1"/>
    <x v="0"/>
  </r>
  <r>
    <x v="84"/>
    <x v="180"/>
    <x v="2"/>
    <n v="63038"/>
    <x v="3"/>
    <n v="425"/>
    <n v="377"/>
    <n v="57"/>
    <n v="41"/>
    <n v="900"/>
    <n v="1.4277102699958756E-2"/>
    <x v="2"/>
    <x v="0"/>
  </r>
  <r>
    <x v="85"/>
    <x v="181"/>
    <x v="0"/>
    <n v="120598"/>
    <x v="3"/>
    <n v="622"/>
    <n v="485"/>
    <n v="51"/>
    <n v="39"/>
    <n v="1197"/>
    <n v="9.9255377369442278E-3"/>
    <x v="1"/>
    <x v="0"/>
  </r>
  <r>
    <x v="85"/>
    <x v="182"/>
    <x v="2"/>
    <n v="62426"/>
    <x v="0"/>
    <n v="236"/>
    <n v="215"/>
    <n v="37"/>
    <n v="22"/>
    <n v="510"/>
    <n v="8.1696728927049631E-3"/>
    <x v="1"/>
    <x v="0"/>
  </r>
  <r>
    <x v="85"/>
    <x v="183"/>
    <x v="1"/>
    <n v="32880"/>
    <x v="1"/>
    <n v="44"/>
    <n v="36"/>
    <n v="4"/>
    <n v="3"/>
    <n v="87"/>
    <n v="2.6459854014598541E-3"/>
    <x v="0"/>
    <x v="1"/>
  </r>
  <r>
    <x v="86"/>
    <x v="184"/>
    <x v="0"/>
    <n v="120570"/>
    <x v="2"/>
    <n v="252"/>
    <n v="210"/>
    <n v="21"/>
    <n v="18"/>
    <n v="501"/>
    <n v="4.1552625031102261E-3"/>
    <x v="0"/>
    <x v="1"/>
  </r>
  <r>
    <x v="86"/>
    <x v="185"/>
    <x v="2"/>
    <n v="61892"/>
    <x v="1"/>
    <n v="467"/>
    <n v="468"/>
    <n v="68"/>
    <n v="48"/>
    <n v="1051"/>
    <n v="1.6981193045951012E-2"/>
    <x v="3"/>
    <x v="1"/>
  </r>
  <r>
    <x v="86"/>
    <x v="186"/>
    <x v="1"/>
    <n v="32873"/>
    <x v="1"/>
    <n v="51"/>
    <n v="38"/>
    <n v="5"/>
    <n v="3"/>
    <n v="97"/>
    <n v="2.9507498555045174E-3"/>
    <x v="0"/>
    <x v="1"/>
  </r>
  <r>
    <x v="87"/>
    <x v="187"/>
    <x v="0"/>
    <n v="120420"/>
    <x v="2"/>
    <n v="234"/>
    <n v="190"/>
    <n v="23"/>
    <n v="17"/>
    <n v="464"/>
    <n v="3.8531805347948845E-3"/>
    <x v="0"/>
    <x v="1"/>
  </r>
  <r>
    <x v="87"/>
    <x v="188"/>
    <x v="2"/>
    <n v="62378"/>
    <x v="3"/>
    <n v="386"/>
    <n v="385"/>
    <n v="61"/>
    <n v="41"/>
    <n v="873"/>
    <n v="1.3995318862419443E-2"/>
    <x v="2"/>
    <x v="0"/>
  </r>
  <r>
    <x v="88"/>
    <x v="189"/>
    <x v="0"/>
    <n v="120459"/>
    <x v="2"/>
    <n v="202"/>
    <n v="158"/>
    <n v="17"/>
    <n v="14"/>
    <n v="391"/>
    <n v="3.2459176981379555E-3"/>
    <x v="0"/>
    <x v="1"/>
  </r>
  <r>
    <x v="89"/>
    <x v="190"/>
    <x v="0"/>
    <n v="121241"/>
    <x v="2"/>
    <n v="276"/>
    <n v="222"/>
    <n v="27"/>
    <n v="22"/>
    <n v="547"/>
    <n v="4.5116750934089955E-3"/>
    <x v="0"/>
    <x v="1"/>
  </r>
  <r>
    <x v="89"/>
    <x v="191"/>
    <x v="2"/>
    <n v="62421"/>
    <x v="0"/>
    <n v="255"/>
    <n v="236"/>
    <n v="40"/>
    <n v="29"/>
    <n v="560"/>
    <n v="8.9713397734736706E-3"/>
    <x v="1"/>
    <x v="0"/>
  </r>
  <r>
    <x v="89"/>
    <x v="192"/>
    <x v="1"/>
    <n v="32868"/>
    <x v="3"/>
    <n v="39"/>
    <n v="31"/>
    <n v="4"/>
    <n v="3"/>
    <n v="77"/>
    <n v="2.3427041499330657E-3"/>
    <x v="0"/>
    <x v="0"/>
  </r>
  <r>
    <x v="90"/>
    <x v="193"/>
    <x v="0"/>
    <n v="121422"/>
    <x v="3"/>
    <n v="463"/>
    <n v="420"/>
    <n v="50"/>
    <n v="37"/>
    <n v="970"/>
    <n v="7.9886676220124846E-3"/>
    <x v="1"/>
    <x v="0"/>
  </r>
  <r>
    <x v="90"/>
    <x v="194"/>
    <x v="2"/>
    <n v="62025"/>
    <x v="2"/>
    <n v="258"/>
    <n v="234"/>
    <n v="39"/>
    <n v="28"/>
    <n v="559"/>
    <n v="9.0124949617089879E-3"/>
    <x v="1"/>
    <x v="1"/>
  </r>
  <r>
    <x v="91"/>
    <x v="195"/>
    <x v="0"/>
    <n v="121011"/>
    <x v="1"/>
    <n v="850"/>
    <n v="716"/>
    <n v="86"/>
    <n v="67"/>
    <n v="1719"/>
    <n v="1.4205320177504524E-2"/>
    <x v="2"/>
    <x v="1"/>
  </r>
  <r>
    <x v="91"/>
    <x v="196"/>
    <x v="1"/>
    <n v="32860"/>
    <x v="0"/>
    <n v="27"/>
    <n v="21"/>
    <n v="3"/>
    <n v="2"/>
    <n v="53"/>
    <n v="1.6129032258064516E-3"/>
    <x v="0"/>
    <x v="0"/>
  </r>
  <r>
    <x v="92"/>
    <x v="197"/>
    <x v="0"/>
    <n v="121353"/>
    <x v="1"/>
    <n v="571"/>
    <n v="491"/>
    <n v="55"/>
    <n v="43"/>
    <n v="1160"/>
    <n v="9.558890179888424E-3"/>
    <x v="1"/>
    <x v="1"/>
  </r>
  <r>
    <x v="92"/>
    <x v="198"/>
    <x v="2"/>
    <n v="62973"/>
    <x v="2"/>
    <n v="309"/>
    <n v="253"/>
    <n v="42"/>
    <n v="29"/>
    <n v="633"/>
    <n v="1.0051927016340336E-2"/>
    <x v="2"/>
    <x v="1"/>
  </r>
  <r>
    <x v="92"/>
    <x v="199"/>
    <x v="1"/>
    <n v="32893"/>
    <x v="1"/>
    <n v="40"/>
    <n v="30"/>
    <n v="4"/>
    <n v="3"/>
    <n v="77"/>
    <n v="2.3409236007661204E-3"/>
    <x v="0"/>
    <x v="1"/>
  </r>
  <r>
    <x v="93"/>
    <x v="200"/>
    <x v="0"/>
    <n v="121299"/>
    <x v="3"/>
    <n v="385"/>
    <n v="312"/>
    <n v="43"/>
    <n v="28"/>
    <n v="768"/>
    <n v="6.3314619246654961E-3"/>
    <x v="1"/>
    <x v="0"/>
  </r>
  <r>
    <x v="93"/>
    <x v="201"/>
    <x v="2"/>
    <n v="62737"/>
    <x v="0"/>
    <n v="224"/>
    <n v="213"/>
    <n v="34"/>
    <n v="25"/>
    <n v="496"/>
    <n v="7.9060203707541007E-3"/>
    <x v="1"/>
    <x v="0"/>
  </r>
  <r>
    <x v="94"/>
    <x v="202"/>
    <x v="0"/>
    <n v="121321"/>
    <x v="2"/>
    <n v="313"/>
    <n v="246"/>
    <n v="31"/>
    <n v="24"/>
    <n v="614"/>
    <n v="5.0609539980712324E-3"/>
    <x v="1"/>
    <x v="1"/>
  </r>
  <r>
    <x v="94"/>
    <x v="203"/>
    <x v="2"/>
    <n v="62895"/>
    <x v="0"/>
    <n v="256"/>
    <n v="227"/>
    <n v="37"/>
    <n v="27"/>
    <n v="547"/>
    <n v="8.6970347404404166E-3"/>
    <x v="1"/>
    <x v="0"/>
  </r>
  <r>
    <x v="95"/>
    <x v="204"/>
    <x v="0"/>
    <n v="121759"/>
    <x v="1"/>
    <n v="711"/>
    <n v="529"/>
    <n v="67"/>
    <n v="50"/>
    <n v="1357"/>
    <n v="1.1144966696507034E-2"/>
    <x v="2"/>
    <x v="1"/>
  </r>
  <r>
    <x v="95"/>
    <x v="205"/>
    <x v="2"/>
    <n v="62767"/>
    <x v="2"/>
    <n v="280"/>
    <n v="247"/>
    <n v="42"/>
    <n v="30"/>
    <n v="599"/>
    <n v="9.5432313158188217E-3"/>
    <x v="1"/>
    <x v="1"/>
  </r>
  <r>
    <x v="95"/>
    <x v="206"/>
    <x v="1"/>
    <n v="32928"/>
    <x v="1"/>
    <n v="37"/>
    <n v="31"/>
    <n v="3"/>
    <n v="3"/>
    <n v="74"/>
    <n v="2.2473275024295432E-3"/>
    <x v="0"/>
    <x v="1"/>
  </r>
  <r>
    <x v="96"/>
    <x v="207"/>
    <x v="0"/>
    <n v="121092"/>
    <x v="3"/>
    <n v="423"/>
    <n v="324"/>
    <n v="38"/>
    <n v="30"/>
    <n v="815"/>
    <n v="6.7304198460674527E-3"/>
    <x v="1"/>
    <x v="0"/>
  </r>
  <r>
    <x v="96"/>
    <x v="208"/>
    <x v="2"/>
    <n v="62804"/>
    <x v="1"/>
    <n v="658"/>
    <n v="518"/>
    <n v="94"/>
    <n v="60"/>
    <n v="1330"/>
    <n v="2.1176995095853766E-2"/>
    <x v="4"/>
    <x v="1"/>
  </r>
  <r>
    <x v="97"/>
    <x v="209"/>
    <x v="0"/>
    <n v="121258"/>
    <x v="2"/>
    <n v="230"/>
    <n v="204"/>
    <n v="24"/>
    <n v="19"/>
    <n v="477"/>
    <n v="3.9337610714344617E-3"/>
    <x v="0"/>
    <x v="1"/>
  </r>
  <r>
    <x v="97"/>
    <x v="210"/>
    <x v="2"/>
    <n v="63309"/>
    <x v="1"/>
    <n v="546"/>
    <n v="463"/>
    <n v="82"/>
    <n v="55"/>
    <n v="1146"/>
    <n v="1.8101691702601525E-2"/>
    <x v="3"/>
    <x v="1"/>
  </r>
  <r>
    <x v="98"/>
    <x v="211"/>
    <x v="0"/>
    <n v="121252"/>
    <x v="3"/>
    <n v="479"/>
    <n v="407"/>
    <n v="51"/>
    <n v="39"/>
    <n v="976"/>
    <n v="8.0493517632698845E-3"/>
    <x v="1"/>
    <x v="0"/>
  </r>
  <r>
    <x v="98"/>
    <x v="212"/>
    <x v="2"/>
    <n v="63316"/>
    <x v="0"/>
    <n v="233"/>
    <n v="207"/>
    <n v="38"/>
    <n v="27"/>
    <n v="505"/>
    <n v="7.9758670794112078E-3"/>
    <x v="1"/>
    <x v="0"/>
  </r>
  <r>
    <x v="99"/>
    <x v="213"/>
    <x v="0"/>
    <n v="121378"/>
    <x v="2"/>
    <n v="294"/>
    <n v="229"/>
    <n v="30"/>
    <n v="22"/>
    <n v="575"/>
    <n v="4.7372670500420173E-3"/>
    <x v="0"/>
    <x v="1"/>
  </r>
  <r>
    <x v="99"/>
    <x v="214"/>
    <x v="2"/>
    <n v="63273"/>
    <x v="0"/>
    <n v="237"/>
    <n v="205"/>
    <n v="37"/>
    <n v="24"/>
    <n v="503"/>
    <n v="7.9496783778230835E-3"/>
    <x v="1"/>
    <x v="0"/>
  </r>
  <r>
    <x v="99"/>
    <x v="215"/>
    <x v="1"/>
    <n v="32916"/>
    <x v="1"/>
    <n v="49"/>
    <n v="40"/>
    <n v="5"/>
    <n v="4"/>
    <n v="98"/>
    <n v="2.9772754891238306E-3"/>
    <x v="0"/>
    <x v="1"/>
  </r>
  <r>
    <x v="100"/>
    <x v="216"/>
    <x v="0"/>
    <n v="120600"/>
    <x v="2"/>
    <n v="303"/>
    <n v="246"/>
    <n v="29"/>
    <n v="24"/>
    <n v="602"/>
    <n v="4.9917081260364843E-3"/>
    <x v="0"/>
    <x v="1"/>
  </r>
  <r>
    <x v="100"/>
    <x v="217"/>
    <x v="2"/>
    <n v="63119"/>
    <x v="3"/>
    <n v="545"/>
    <n v="480"/>
    <n v="84"/>
    <n v="58"/>
    <n v="1167"/>
    <n v="1.8488886072339551E-2"/>
    <x v="3"/>
    <x v="0"/>
  </r>
  <r>
    <x v="100"/>
    <x v="218"/>
    <x v="1"/>
    <n v="32926"/>
    <x v="0"/>
    <n v="27"/>
    <n v="21"/>
    <n v="3"/>
    <n v="2"/>
    <n v="53"/>
    <n v="1.6096701694709348E-3"/>
    <x v="0"/>
    <x v="0"/>
  </r>
  <r>
    <x v="101"/>
    <x v="219"/>
    <x v="0"/>
    <n v="120772"/>
    <x v="2"/>
    <n v="227"/>
    <n v="163"/>
    <n v="19"/>
    <n v="16"/>
    <n v="425"/>
    <n v="3.519027589176299E-3"/>
    <x v="0"/>
    <x v="1"/>
  </r>
  <r>
    <x v="101"/>
    <x v="220"/>
    <x v="2"/>
    <n v="63686"/>
    <x v="3"/>
    <n v="411"/>
    <n v="392"/>
    <n v="67"/>
    <n v="44"/>
    <n v="914"/>
    <n v="1.4351662845837389E-2"/>
    <x v="2"/>
    <x v="0"/>
  </r>
  <r>
    <x v="102"/>
    <x v="221"/>
    <x v="2"/>
    <n v="63691"/>
    <x v="0"/>
    <n v="275"/>
    <n v="255"/>
    <n v="38"/>
    <n v="29"/>
    <n v="597"/>
    <n v="9.3733808544378319E-3"/>
    <x v="1"/>
    <x v="0"/>
  </r>
  <r>
    <x v="102"/>
    <x v="222"/>
    <x v="1"/>
    <n v="32918"/>
    <x v="0"/>
    <n v="26"/>
    <n v="21"/>
    <n v="3"/>
    <n v="2"/>
    <n v="52"/>
    <n v="1.5796828482896896E-3"/>
    <x v="0"/>
    <x v="0"/>
  </r>
  <r>
    <x v="103"/>
    <x v="223"/>
    <x v="0"/>
    <n v="119865"/>
    <x v="0"/>
    <n v="210"/>
    <n v="169"/>
    <n v="22"/>
    <n v="16"/>
    <n v="417"/>
    <n v="3.4789137780002503E-3"/>
    <x v="0"/>
    <x v="0"/>
  </r>
  <r>
    <x v="103"/>
    <x v="224"/>
    <x v="2"/>
    <n v="63577"/>
    <x v="3"/>
    <n v="308"/>
    <n v="251"/>
    <n v="45"/>
    <n v="29"/>
    <n v="633"/>
    <n v="9.9564307847177444E-3"/>
    <x v="1"/>
    <x v="0"/>
  </r>
  <r>
    <x v="104"/>
    <x v="225"/>
    <x v="0"/>
    <n v="119901"/>
    <x v="0"/>
    <n v="186"/>
    <n v="150"/>
    <n v="19"/>
    <n v="14"/>
    <n v="369"/>
    <n v="3.0775389696499613E-3"/>
    <x v="0"/>
    <x v="0"/>
  </r>
  <r>
    <x v="104"/>
    <x v="226"/>
    <x v="2"/>
    <n v="63047"/>
    <x v="0"/>
    <n v="239"/>
    <n v="229"/>
    <n v="38"/>
    <n v="24"/>
    <n v="530"/>
    <n v="8.4064269513220297E-3"/>
    <x v="1"/>
    <x v="0"/>
  </r>
  <r>
    <x v="104"/>
    <x v="227"/>
    <x v="1"/>
    <n v="32971"/>
    <x v="3"/>
    <n v="44"/>
    <n v="31"/>
    <n v="4"/>
    <n v="3"/>
    <n v="82"/>
    <n v="2.4870340602347516E-3"/>
    <x v="0"/>
    <x v="0"/>
  </r>
  <r>
    <x v="105"/>
    <x v="228"/>
    <x v="0"/>
    <n v="120222"/>
    <x v="1"/>
    <n v="833"/>
    <n v="679"/>
    <n v="81"/>
    <n v="60"/>
    <n v="1653"/>
    <n v="1.3749563307880422E-2"/>
    <x v="2"/>
    <x v="1"/>
  </r>
  <r>
    <x v="105"/>
    <x v="229"/>
    <x v="2"/>
    <n v="63055"/>
    <x v="1"/>
    <n v="418"/>
    <n v="329"/>
    <n v="62"/>
    <n v="42"/>
    <n v="851"/>
    <n v="1.3496154151137895E-2"/>
    <x v="2"/>
    <x v="1"/>
  </r>
  <r>
    <x v="105"/>
    <x v="230"/>
    <x v="1"/>
    <n v="32957"/>
    <x v="3"/>
    <n v="43"/>
    <n v="33"/>
    <n v="4"/>
    <n v="3"/>
    <n v="83"/>
    <n v="2.518433109809752E-3"/>
    <x v="0"/>
    <x v="0"/>
  </r>
  <r>
    <x v="106"/>
    <x v="231"/>
    <x v="0"/>
    <n v="120285"/>
    <x v="1"/>
    <n v="744"/>
    <n v="521"/>
    <n v="62"/>
    <n v="55"/>
    <n v="1382"/>
    <n v="1.1489379390613959E-2"/>
    <x v="2"/>
    <x v="1"/>
  </r>
  <r>
    <x v="106"/>
    <x v="232"/>
    <x v="2"/>
    <n v="63424"/>
    <x v="1"/>
    <n v="551"/>
    <n v="478"/>
    <n v="75"/>
    <n v="51"/>
    <n v="1155"/>
    <n v="1.8210771947527751E-2"/>
    <x v="3"/>
    <x v="1"/>
  </r>
  <r>
    <x v="107"/>
    <x v="233"/>
    <x v="0"/>
    <n v="120008"/>
    <x v="1"/>
    <n v="529"/>
    <n v="410"/>
    <n v="55"/>
    <n v="44"/>
    <n v="1038"/>
    <n v="8.6494233717752146E-3"/>
    <x v="1"/>
    <x v="1"/>
  </r>
  <r>
    <x v="107"/>
    <x v="234"/>
    <x v="2"/>
    <n v="64058"/>
    <x v="3"/>
    <n v="300"/>
    <n v="259"/>
    <n v="47"/>
    <n v="32"/>
    <n v="638"/>
    <n v="9.9597240001248876E-3"/>
    <x v="1"/>
    <x v="0"/>
  </r>
  <r>
    <x v="108"/>
    <x v="235"/>
    <x v="0"/>
    <n v="120126"/>
    <x v="2"/>
    <n v="343"/>
    <n v="260"/>
    <n v="31"/>
    <n v="27"/>
    <n v="661"/>
    <n v="5.502555649900937E-3"/>
    <x v="1"/>
    <x v="1"/>
  </r>
  <r>
    <x v="109"/>
    <x v="236"/>
    <x v="0"/>
    <n v="120067"/>
    <x v="1"/>
    <n v="750"/>
    <n v="599"/>
    <n v="65"/>
    <n v="54"/>
    <n v="1468"/>
    <n v="1.2226506866999259E-2"/>
    <x v="2"/>
    <x v="1"/>
  </r>
  <r>
    <x v="109"/>
    <x v="237"/>
    <x v="2"/>
    <n v="63996"/>
    <x v="3"/>
    <n v="446"/>
    <n v="434"/>
    <n v="71"/>
    <n v="42"/>
    <n v="993"/>
    <n v="1.5516594787174199E-2"/>
    <x v="3"/>
    <x v="0"/>
  </r>
  <r>
    <x v="109"/>
    <x v="238"/>
    <x v="1"/>
    <n v="33010"/>
    <x v="0"/>
    <n v="36"/>
    <n v="27"/>
    <n v="3"/>
    <n v="3"/>
    <n v="69"/>
    <n v="2.0902756740381703E-3"/>
    <x v="0"/>
    <x v="0"/>
  </r>
  <r>
    <x v="110"/>
    <x v="239"/>
    <x v="0"/>
    <n v="119737"/>
    <x v="3"/>
    <n v="519"/>
    <n v="411"/>
    <n v="49"/>
    <n v="41"/>
    <n v="1020"/>
    <n v="8.518670085270217E-3"/>
    <x v="1"/>
    <x v="0"/>
  </r>
  <r>
    <x v="110"/>
    <x v="240"/>
    <x v="2"/>
    <n v="63958"/>
    <x v="1"/>
    <n v="563"/>
    <n v="512"/>
    <n v="78"/>
    <n v="57"/>
    <n v="1210"/>
    <n v="1.8918665374151787E-2"/>
    <x v="3"/>
    <x v="1"/>
  </r>
  <r>
    <x v="110"/>
    <x v="241"/>
    <x v="1"/>
    <n v="33005"/>
    <x v="0"/>
    <n v="33"/>
    <n v="24"/>
    <n v="3"/>
    <n v="2"/>
    <n v="62"/>
    <n v="1.8785032570822603E-3"/>
    <x v="0"/>
    <x v="0"/>
  </r>
  <r>
    <x v="111"/>
    <x v="242"/>
    <x v="0"/>
    <n v="120417"/>
    <x v="3"/>
    <n v="565"/>
    <n v="445"/>
    <n v="54"/>
    <n v="40"/>
    <n v="1104"/>
    <n v="9.168140711029173E-3"/>
    <x v="1"/>
    <x v="0"/>
  </r>
  <r>
    <x v="112"/>
    <x v="243"/>
    <x v="0"/>
    <n v="121047"/>
    <x v="3"/>
    <n v="602"/>
    <n v="472"/>
    <n v="54"/>
    <n v="43"/>
    <n v="1171"/>
    <n v="9.6739283088387151E-3"/>
    <x v="1"/>
    <x v="0"/>
  </r>
  <r>
    <x v="112"/>
    <x v="244"/>
    <x v="2"/>
    <n v="63043"/>
    <x v="0"/>
    <n v="223"/>
    <n v="204"/>
    <n v="36"/>
    <n v="24"/>
    <n v="487"/>
    <n v="7.7248861887917767E-3"/>
    <x v="1"/>
    <x v="0"/>
  </r>
  <r>
    <x v="112"/>
    <x v="245"/>
    <x v="1"/>
    <n v="32994"/>
    <x v="2"/>
    <n v="32"/>
    <n v="25"/>
    <n v="3"/>
    <n v="3"/>
    <n v="63"/>
    <n v="1.9094380796508457E-3"/>
    <x v="0"/>
    <x v="1"/>
  </r>
  <r>
    <x v="113"/>
    <x v="246"/>
    <x v="0"/>
    <n v="121149"/>
    <x v="2"/>
    <n v="297"/>
    <n v="246"/>
    <n v="27"/>
    <n v="23"/>
    <n v="593"/>
    <n v="4.8947989665618372E-3"/>
    <x v="0"/>
    <x v="1"/>
  </r>
  <r>
    <x v="113"/>
    <x v="247"/>
    <x v="2"/>
    <n v="62748"/>
    <x v="3"/>
    <n v="431"/>
    <n v="354"/>
    <n v="72"/>
    <n v="44"/>
    <n v="901"/>
    <n v="1.4359023395167973E-2"/>
    <x v="2"/>
    <x v="0"/>
  </r>
  <r>
    <x v="114"/>
    <x v="248"/>
    <x v="0"/>
    <n v="121457"/>
    <x v="2"/>
    <n v="288"/>
    <n v="250"/>
    <n v="28"/>
    <n v="24"/>
    <n v="590"/>
    <n v="4.8576862593345789E-3"/>
    <x v="0"/>
    <x v="1"/>
  </r>
  <r>
    <x v="114"/>
    <x v="249"/>
    <x v="2"/>
    <n v="63106"/>
    <x v="3"/>
    <n v="283"/>
    <n v="283"/>
    <n v="47"/>
    <n v="33"/>
    <n v="646"/>
    <n v="1.0236744525084778E-2"/>
    <x v="2"/>
    <x v="0"/>
  </r>
  <r>
    <x v="114"/>
    <x v="250"/>
    <x v="1"/>
    <n v="33034"/>
    <x v="2"/>
    <n v="38"/>
    <n v="31"/>
    <n v="4"/>
    <n v="3"/>
    <n v="76"/>
    <n v="2.3006599261367077E-3"/>
    <x v="0"/>
    <x v="1"/>
  </r>
  <r>
    <x v="115"/>
    <x v="251"/>
    <x v="0"/>
    <n v="121844"/>
    <x v="2"/>
    <n v="266"/>
    <n v="233"/>
    <n v="23"/>
    <n v="21"/>
    <n v="543"/>
    <n v="4.4565181707757464E-3"/>
    <x v="0"/>
    <x v="1"/>
  </r>
  <r>
    <x v="115"/>
    <x v="252"/>
    <x v="2"/>
    <n v="63041"/>
    <x v="0"/>
    <n v="270"/>
    <n v="226"/>
    <n v="41"/>
    <n v="27"/>
    <n v="564"/>
    <n v="8.9465585888548714E-3"/>
    <x v="1"/>
    <x v="0"/>
  </r>
  <r>
    <x v="116"/>
    <x v="253"/>
    <x v="0"/>
    <n v="122136"/>
    <x v="0"/>
    <n v="214"/>
    <n v="182"/>
    <n v="21"/>
    <n v="16"/>
    <n v="433"/>
    <n v="3.5452282701251064E-3"/>
    <x v="0"/>
    <x v="0"/>
  </r>
  <r>
    <x v="116"/>
    <x v="254"/>
    <x v="2"/>
    <n v="63132"/>
    <x v="0"/>
    <n v="320"/>
    <n v="287"/>
    <n v="49"/>
    <n v="32"/>
    <n v="688"/>
    <n v="1.089780143192042E-2"/>
    <x v="2"/>
    <x v="0"/>
  </r>
  <r>
    <x v="117"/>
    <x v="255"/>
    <x v="0"/>
    <n v="122377"/>
    <x v="3"/>
    <n v="440"/>
    <n v="326"/>
    <n v="40"/>
    <n v="33"/>
    <n v="839"/>
    <n v="6.8558634383912012E-3"/>
    <x v="1"/>
    <x v="0"/>
  </r>
  <r>
    <x v="118"/>
    <x v="256"/>
    <x v="0"/>
    <n v="122628"/>
    <x v="0"/>
    <n v="260"/>
    <n v="205"/>
    <n v="25"/>
    <n v="18"/>
    <n v="508"/>
    <n v="4.1426101705972539E-3"/>
    <x v="0"/>
    <x v="0"/>
  </r>
  <r>
    <x v="118"/>
    <x v="257"/>
    <x v="2"/>
    <n v="63045"/>
    <x v="0"/>
    <n v="315"/>
    <n v="266"/>
    <n v="45"/>
    <n v="29"/>
    <n v="655"/>
    <n v="1.038940439368705E-2"/>
    <x v="2"/>
    <x v="0"/>
  </r>
  <r>
    <x v="118"/>
    <x v="258"/>
    <x v="1"/>
    <n v="33060"/>
    <x v="0"/>
    <n v="34"/>
    <n v="24"/>
    <n v="3"/>
    <n v="2"/>
    <n v="63"/>
    <n v="1.9056261343012705E-3"/>
    <x v="0"/>
    <x v="0"/>
  </r>
  <r>
    <x v="119"/>
    <x v="259"/>
    <x v="0"/>
    <n v="122896"/>
    <x v="3"/>
    <n v="600"/>
    <n v="438"/>
    <n v="59"/>
    <n v="51"/>
    <n v="1148"/>
    <n v="9.3412316104673869E-3"/>
    <x v="1"/>
    <x v="0"/>
  </r>
  <r>
    <x v="119"/>
    <x v="260"/>
    <x v="2"/>
    <n v="62962"/>
    <x v="0"/>
    <n v="291"/>
    <n v="239"/>
    <n v="46"/>
    <n v="31"/>
    <n v="607"/>
    <n v="9.6407356818398408E-3"/>
    <x v="1"/>
    <x v="0"/>
  </r>
  <r>
    <x v="119"/>
    <x v="261"/>
    <x v="1"/>
    <n v="33073"/>
    <x v="0"/>
    <n v="35"/>
    <n v="26"/>
    <n v="3"/>
    <n v="3"/>
    <n v="67"/>
    <n v="2.025821667220996E-3"/>
    <x v="0"/>
    <x v="0"/>
  </r>
  <r>
    <x v="120"/>
    <x v="262"/>
    <x v="0"/>
    <n v="122494"/>
    <x v="0"/>
    <n v="299"/>
    <n v="249"/>
    <n v="31"/>
    <n v="24"/>
    <n v="603"/>
    <n v="4.9226900909432299E-3"/>
    <x v="0"/>
    <x v="0"/>
  </r>
  <r>
    <x v="120"/>
    <x v="263"/>
    <x v="2"/>
    <n v="63558"/>
    <x v="3"/>
    <n v="229"/>
    <n v="209"/>
    <n v="39"/>
    <n v="27"/>
    <n v="504"/>
    <n v="7.9297649391107342E-3"/>
    <x v="1"/>
    <x v="0"/>
  </r>
  <r>
    <x v="121"/>
    <x v="264"/>
    <x v="0"/>
    <n v="122960"/>
    <x v="1"/>
    <n v="675"/>
    <n v="529"/>
    <n v="66"/>
    <n v="54"/>
    <n v="1324"/>
    <n v="1.0767729342875731E-2"/>
    <x v="2"/>
    <x v="1"/>
  </r>
  <r>
    <x v="121"/>
    <x v="265"/>
    <x v="2"/>
    <n v="63369"/>
    <x v="0"/>
    <n v="287"/>
    <n v="264"/>
    <n v="46"/>
    <n v="37"/>
    <n v="634"/>
    <n v="1.0004891981883887E-2"/>
    <x v="2"/>
    <x v="0"/>
  </r>
  <r>
    <x v="122"/>
    <x v="266"/>
    <x v="0"/>
    <n v="122574"/>
    <x v="0"/>
    <n v="184"/>
    <n v="163"/>
    <n v="19"/>
    <n v="15"/>
    <n v="381"/>
    <n v="3.1083263987468795E-3"/>
    <x v="0"/>
    <x v="0"/>
  </r>
  <r>
    <x v="122"/>
    <x v="267"/>
    <x v="2"/>
    <n v="63129"/>
    <x v="1"/>
    <n v="420"/>
    <n v="349"/>
    <n v="61"/>
    <n v="46"/>
    <n v="876"/>
    <n v="1.3876348429406453E-2"/>
    <x v="2"/>
    <x v="1"/>
  </r>
  <r>
    <x v="123"/>
    <x v="268"/>
    <x v="0"/>
    <n v="122857"/>
    <x v="1"/>
    <n v="722"/>
    <n v="580"/>
    <n v="74"/>
    <n v="52"/>
    <n v="1428"/>
    <n v="1.1623269329382941E-2"/>
    <x v="2"/>
    <x v="1"/>
  </r>
  <r>
    <x v="123"/>
    <x v="269"/>
    <x v="2"/>
    <n v="63598"/>
    <x v="1"/>
    <n v="476"/>
    <n v="415"/>
    <n v="78"/>
    <n v="58"/>
    <n v="1027"/>
    <n v="1.6148306550520457E-2"/>
    <x v="3"/>
    <x v="1"/>
  </r>
  <r>
    <x v="124"/>
    <x v="270"/>
    <x v="0"/>
    <n v="122687"/>
    <x v="0"/>
    <n v="235"/>
    <n v="223"/>
    <n v="28"/>
    <n v="20"/>
    <n v="506"/>
    <n v="4.1243163497355056E-3"/>
    <x v="0"/>
    <x v="0"/>
  </r>
  <r>
    <x v="124"/>
    <x v="271"/>
    <x v="2"/>
    <n v="62863"/>
    <x v="3"/>
    <n v="443"/>
    <n v="393"/>
    <n v="75"/>
    <n v="50"/>
    <n v="961"/>
    <n v="1.5287211873439066E-2"/>
    <x v="3"/>
    <x v="0"/>
  </r>
  <r>
    <x v="125"/>
    <x v="272"/>
    <x v="0"/>
    <n v="123097"/>
    <x v="2"/>
    <n v="313"/>
    <n v="245"/>
    <n v="30"/>
    <n v="25"/>
    <n v="613"/>
    <n v="4.9798126680585227E-3"/>
    <x v="0"/>
    <x v="1"/>
  </r>
  <r>
    <x v="125"/>
    <x v="273"/>
    <x v="2"/>
    <n v="63180"/>
    <x v="2"/>
    <n v="289"/>
    <n v="251"/>
    <n v="48"/>
    <n v="27"/>
    <n v="615"/>
    <n v="9.7340930674264005E-3"/>
    <x v="1"/>
    <x v="1"/>
  </r>
  <r>
    <x v="126"/>
    <x v="274"/>
    <x v="0"/>
    <n v="123630"/>
    <x v="2"/>
    <n v="298"/>
    <n v="221"/>
    <n v="29"/>
    <n v="24"/>
    <n v="572"/>
    <n v="4.6267087276550996E-3"/>
    <x v="0"/>
    <x v="1"/>
  </r>
  <r>
    <x v="126"/>
    <x v="275"/>
    <x v="2"/>
    <n v="63006"/>
    <x v="0"/>
    <n v="363"/>
    <n v="321"/>
    <n v="56"/>
    <n v="40"/>
    <n v="780"/>
    <n v="1.2379773354918579E-2"/>
    <x v="2"/>
    <x v="0"/>
  </r>
  <r>
    <x v="127"/>
    <x v="276"/>
    <x v="0"/>
    <n v="123972"/>
    <x v="3"/>
    <n v="657"/>
    <n v="530"/>
    <n v="68"/>
    <n v="51"/>
    <n v="1306"/>
    <n v="1.0534636853483045E-2"/>
    <x v="2"/>
    <x v="0"/>
  </r>
  <r>
    <x v="127"/>
    <x v="277"/>
    <x v="2"/>
    <n v="63057"/>
    <x v="3"/>
    <n v="274"/>
    <n v="236"/>
    <n v="44"/>
    <n v="30"/>
    <n v="584"/>
    <n v="9.2614618519751973E-3"/>
    <x v="1"/>
    <x v="0"/>
  </r>
  <r>
    <x v="128"/>
    <x v="278"/>
    <x v="0"/>
    <n v="124215"/>
    <x v="0"/>
    <n v="230"/>
    <n v="190"/>
    <n v="24"/>
    <n v="18"/>
    <n v="462"/>
    <n v="3.7193575655114115E-3"/>
    <x v="0"/>
    <x v="0"/>
  </r>
  <r>
    <x v="129"/>
    <x v="279"/>
    <x v="0"/>
    <n v="124730"/>
    <x v="0"/>
    <n v="244"/>
    <n v="196"/>
    <n v="23"/>
    <n v="21"/>
    <n v="484"/>
    <n v="3.8803816243085064E-3"/>
    <x v="0"/>
    <x v="0"/>
  </r>
  <r>
    <x v="129"/>
    <x v="280"/>
    <x v="2"/>
    <n v="62672"/>
    <x v="0"/>
    <n v="293"/>
    <n v="230"/>
    <n v="46"/>
    <n v="29"/>
    <n v="598"/>
    <n v="9.541741128414603E-3"/>
    <x v="1"/>
    <x v="0"/>
  </r>
  <r>
    <x v="130"/>
    <x v="281"/>
    <x v="0"/>
    <n v="124921"/>
    <x v="2"/>
    <n v="236"/>
    <n v="190"/>
    <n v="25"/>
    <n v="19"/>
    <n v="470"/>
    <n v="3.7623778227839997E-3"/>
    <x v="0"/>
    <x v="1"/>
  </r>
  <r>
    <x v="130"/>
    <x v="282"/>
    <x v="2"/>
    <n v="62804"/>
    <x v="0"/>
    <n v="199"/>
    <n v="195"/>
    <n v="36"/>
    <n v="24"/>
    <n v="454"/>
    <n v="7.2288389274568496E-3"/>
    <x v="1"/>
    <x v="0"/>
  </r>
  <r>
    <x v="130"/>
    <x v="283"/>
    <x v="1"/>
    <n v="33189"/>
    <x v="0"/>
    <n v="30"/>
    <n v="23"/>
    <n v="3"/>
    <n v="2"/>
    <n v="58"/>
    <n v="1.7475669649582692E-3"/>
    <x v="0"/>
    <x v="0"/>
  </r>
  <r>
    <x v="131"/>
    <x v="284"/>
    <x v="0"/>
    <n v="124991"/>
    <x v="0"/>
    <n v="271"/>
    <n v="228"/>
    <n v="25"/>
    <n v="22"/>
    <n v="546"/>
    <n v="4.3683145186453427E-3"/>
    <x v="0"/>
    <x v="0"/>
  </r>
  <r>
    <x v="131"/>
    <x v="285"/>
    <x v="2"/>
    <n v="62575"/>
    <x v="2"/>
    <n v="241"/>
    <n v="217"/>
    <n v="41"/>
    <n v="28"/>
    <n v="527"/>
    <n v="8.4218937275269672E-3"/>
    <x v="1"/>
    <x v="1"/>
  </r>
  <r>
    <x v="132"/>
    <x v="286"/>
    <x v="0"/>
    <n v="124957"/>
    <x v="2"/>
    <n v="308"/>
    <n v="278"/>
    <n v="33"/>
    <n v="27"/>
    <n v="646"/>
    <n v="5.1697784037708968E-3"/>
    <x v="1"/>
    <x v="1"/>
  </r>
  <r>
    <x v="133"/>
    <x v="287"/>
    <x v="0"/>
    <n v="124751"/>
    <x v="0"/>
    <n v="214"/>
    <n v="172"/>
    <n v="23"/>
    <n v="17"/>
    <n v="426"/>
    <n v="3.4148022861540187E-3"/>
    <x v="0"/>
    <x v="0"/>
  </r>
  <r>
    <x v="133"/>
    <x v="288"/>
    <x v="1"/>
    <n v="33179"/>
    <x v="3"/>
    <n v="31"/>
    <n v="27"/>
    <n v="4"/>
    <n v="3"/>
    <n v="65"/>
    <n v="1.9590704963983242E-3"/>
    <x v="0"/>
    <x v="0"/>
  </r>
  <r>
    <x v="134"/>
    <x v="289"/>
    <x v="0"/>
    <n v="125009"/>
    <x v="2"/>
    <n v="240"/>
    <n v="206"/>
    <n v="26"/>
    <n v="22"/>
    <n v="494"/>
    <n v="3.9517154764856927E-3"/>
    <x v="0"/>
    <x v="1"/>
  </r>
  <r>
    <x v="134"/>
    <x v="290"/>
    <x v="2"/>
    <n v="63151"/>
    <x v="0"/>
    <n v="321"/>
    <n v="285"/>
    <n v="51"/>
    <n v="36"/>
    <n v="693"/>
    <n v="1.0973697962027521E-2"/>
    <x v="2"/>
    <x v="0"/>
  </r>
  <r>
    <x v="135"/>
    <x v="291"/>
    <x v="0"/>
    <n v="125107"/>
    <x v="3"/>
    <n v="540"/>
    <n v="445"/>
    <n v="58"/>
    <n v="46"/>
    <n v="1089"/>
    <n v="8.7045489061363477E-3"/>
    <x v="1"/>
    <x v="0"/>
  </r>
  <r>
    <x v="135"/>
    <x v="292"/>
    <x v="1"/>
    <n v="33197"/>
    <x v="1"/>
    <n v="38"/>
    <n v="31"/>
    <n v="4"/>
    <n v="3"/>
    <n v="76"/>
    <n v="2.2893634967015093E-3"/>
    <x v="0"/>
    <x v="1"/>
  </r>
  <r>
    <x v="136"/>
    <x v="293"/>
    <x v="0"/>
    <n v="125723"/>
    <x v="1"/>
    <n v="782"/>
    <n v="655"/>
    <n v="75"/>
    <n v="66"/>
    <n v="1578"/>
    <n v="1.2551402686859206E-2"/>
    <x v="2"/>
    <x v="1"/>
  </r>
  <r>
    <x v="137"/>
    <x v="294"/>
    <x v="0"/>
    <n v="125842"/>
    <x v="3"/>
    <n v="531"/>
    <n v="370"/>
    <n v="49"/>
    <n v="41"/>
    <n v="991"/>
    <n v="7.8749543077827749E-3"/>
    <x v="1"/>
    <x v="0"/>
  </r>
  <r>
    <x v="138"/>
    <x v="295"/>
    <x v="0"/>
    <n v="125486"/>
    <x v="0"/>
    <n v="185"/>
    <n v="148"/>
    <n v="19"/>
    <n v="16"/>
    <n v="368"/>
    <n v="2.9325980587475895E-3"/>
    <x v="0"/>
    <x v="0"/>
  </r>
  <r>
    <x v="138"/>
    <x v="296"/>
    <x v="2"/>
    <n v="63632"/>
    <x v="2"/>
    <n v="253"/>
    <n v="211"/>
    <n v="40"/>
    <n v="27"/>
    <n v="531"/>
    <n v="8.3448579331154137E-3"/>
    <x v="1"/>
    <x v="1"/>
  </r>
  <r>
    <x v="139"/>
    <x v="297"/>
    <x v="0"/>
    <n v="125654"/>
    <x v="1"/>
    <n v="670"/>
    <n v="614"/>
    <n v="82"/>
    <n v="57"/>
    <n v="1423"/>
    <n v="1.1324748913683607E-2"/>
    <x v="2"/>
    <x v="1"/>
  </r>
  <r>
    <x v="139"/>
    <x v="298"/>
    <x v="2"/>
    <n v="63608"/>
    <x v="0"/>
    <n v="268"/>
    <n v="256"/>
    <n v="44"/>
    <n v="31"/>
    <n v="599"/>
    <n v="9.4170544585586713E-3"/>
    <x v="1"/>
    <x v="0"/>
  </r>
  <r>
    <x v="140"/>
    <x v="299"/>
    <x v="0"/>
    <n v="125804"/>
    <x v="1"/>
    <n v="782"/>
    <n v="595"/>
    <n v="80"/>
    <n v="60"/>
    <n v="1517"/>
    <n v="1.2058440113191949E-2"/>
    <x v="2"/>
    <x v="1"/>
  </r>
  <r>
    <x v="140"/>
    <x v="300"/>
    <x v="2"/>
    <n v="63310"/>
    <x v="2"/>
    <n v="237"/>
    <n v="221"/>
    <n v="43"/>
    <n v="27"/>
    <n v="528"/>
    <n v="8.3399147054177853E-3"/>
    <x v="1"/>
    <x v="1"/>
  </r>
  <r>
    <x v="141"/>
    <x v="301"/>
    <x v="0"/>
    <n v="125306"/>
    <x v="1"/>
    <n v="653"/>
    <n v="538"/>
    <n v="73"/>
    <n v="60"/>
    <n v="1324"/>
    <n v="1.0566134103714108E-2"/>
    <x v="2"/>
    <x v="1"/>
  </r>
  <r>
    <x v="141"/>
    <x v="302"/>
    <x v="2"/>
    <n v="63605"/>
    <x v="0"/>
    <n v="247"/>
    <n v="236"/>
    <n v="38"/>
    <n v="29"/>
    <n v="550"/>
    <n v="8.6471189371904733E-3"/>
    <x v="1"/>
    <x v="0"/>
  </r>
  <r>
    <x v="142"/>
    <x v="303"/>
    <x v="0"/>
    <n v="125047"/>
    <x v="0"/>
    <n v="248"/>
    <n v="209"/>
    <n v="24"/>
    <n v="20"/>
    <n v="501"/>
    <n v="4.0064935584220333E-3"/>
    <x v="0"/>
    <x v="0"/>
  </r>
  <r>
    <x v="143"/>
    <x v="304"/>
    <x v="0"/>
    <n v="125085"/>
    <x v="1"/>
    <n v="905"/>
    <n v="791"/>
    <n v="98"/>
    <n v="82"/>
    <n v="1876"/>
    <n v="1.4997801494983412E-2"/>
    <x v="2"/>
    <x v="1"/>
  </r>
  <r>
    <x v="143"/>
    <x v="305"/>
    <x v="2"/>
    <n v="63911"/>
    <x v="2"/>
    <n v="223"/>
    <n v="196"/>
    <n v="38"/>
    <n v="25"/>
    <n v="482"/>
    <n v="7.5417377290294312E-3"/>
    <x v="1"/>
    <x v="1"/>
  </r>
  <r>
    <x v="144"/>
    <x v="306"/>
    <x v="0"/>
    <n v="125205"/>
    <x v="0"/>
    <n v="302"/>
    <n v="212"/>
    <n v="28"/>
    <n v="21"/>
    <n v="563"/>
    <n v="4.4966255341240364E-3"/>
    <x v="0"/>
    <x v="0"/>
  </r>
  <r>
    <x v="144"/>
    <x v="307"/>
    <x v="2"/>
    <n v="63967"/>
    <x v="2"/>
    <n v="273"/>
    <n v="249"/>
    <n v="43"/>
    <n v="30"/>
    <n v="595"/>
    <n v="9.3016711741991959E-3"/>
    <x v="1"/>
    <x v="1"/>
  </r>
  <r>
    <x v="145"/>
    <x v="308"/>
    <x v="0"/>
    <n v="125369"/>
    <x v="0"/>
    <n v="165"/>
    <n v="130"/>
    <n v="17"/>
    <n v="14"/>
    <n v="326"/>
    <n v="2.6003238440124752E-3"/>
    <x v="0"/>
    <x v="0"/>
  </r>
  <r>
    <x v="145"/>
    <x v="309"/>
    <x v="1"/>
    <n v="33270"/>
    <x v="2"/>
    <n v="36"/>
    <n v="28"/>
    <n v="3"/>
    <n v="3"/>
    <n v="70"/>
    <n v="2.1039975954313195E-3"/>
    <x v="0"/>
    <x v="1"/>
  </r>
  <r>
    <x v="146"/>
    <x v="310"/>
    <x v="0"/>
    <n v="125417"/>
    <x v="0"/>
    <n v="180"/>
    <n v="139"/>
    <n v="17"/>
    <n v="14"/>
    <n v="350"/>
    <n v="2.7906902573016415E-3"/>
    <x v="0"/>
    <x v="0"/>
  </r>
  <r>
    <x v="146"/>
    <x v="311"/>
    <x v="2"/>
    <n v="64325"/>
    <x v="2"/>
    <n v="259"/>
    <n v="237"/>
    <n v="43"/>
    <n v="28"/>
    <n v="567"/>
    <n v="8.8146132918771863E-3"/>
    <x v="1"/>
    <x v="1"/>
  </r>
  <r>
    <x v="147"/>
    <x v="312"/>
    <x v="0"/>
    <n v="125603"/>
    <x v="3"/>
    <n v="743"/>
    <n v="538"/>
    <n v="68"/>
    <n v="53"/>
    <n v="1402"/>
    <n v="1.1162153770212496E-2"/>
    <x v="2"/>
    <x v="0"/>
  </r>
  <r>
    <x v="147"/>
    <x v="313"/>
    <x v="2"/>
    <n v="64118"/>
    <x v="3"/>
    <n v="437"/>
    <n v="370"/>
    <n v="69"/>
    <n v="53"/>
    <n v="929"/>
    <n v="1.4488911070214293E-2"/>
    <x v="2"/>
    <x v="0"/>
  </r>
  <r>
    <x v="148"/>
    <x v="314"/>
    <x v="0"/>
    <n v="125690"/>
    <x v="3"/>
    <n v="630"/>
    <n v="529"/>
    <n v="67"/>
    <n v="47"/>
    <n v="1273"/>
    <n v="1.0128092927042724E-2"/>
    <x v="2"/>
    <x v="0"/>
  </r>
  <r>
    <x v="148"/>
    <x v="315"/>
    <x v="2"/>
    <n v="64014"/>
    <x v="3"/>
    <n v="425"/>
    <n v="396"/>
    <n v="69"/>
    <n v="48"/>
    <n v="938"/>
    <n v="1.4653044646483582E-2"/>
    <x v="2"/>
    <x v="0"/>
  </r>
  <r>
    <x v="148"/>
    <x v="316"/>
    <x v="1"/>
    <n v="33266"/>
    <x v="2"/>
    <n v="31"/>
    <n v="25"/>
    <n v="3"/>
    <n v="2"/>
    <n v="61"/>
    <n v="1.8337040822461372E-3"/>
    <x v="0"/>
    <x v="1"/>
  </r>
  <r>
    <x v="149"/>
    <x v="317"/>
    <x v="0"/>
    <n v="125493"/>
    <x v="1"/>
    <n v="895"/>
    <n v="730"/>
    <n v="98"/>
    <n v="76"/>
    <n v="1799"/>
    <n v="1.4335460942044576E-2"/>
    <x v="2"/>
    <x v="1"/>
  </r>
  <r>
    <x v="149"/>
    <x v="318"/>
    <x v="1"/>
    <n v="33267"/>
    <x v="0"/>
    <n v="33"/>
    <n v="28"/>
    <n v="4"/>
    <n v="3"/>
    <n v="68"/>
    <n v="2.0440676947124778E-3"/>
    <x v="0"/>
    <x v="0"/>
  </r>
  <r>
    <x v="150"/>
    <x v="319"/>
    <x v="0"/>
    <n v="126156"/>
    <x v="1"/>
    <n v="538"/>
    <n v="424"/>
    <n v="65"/>
    <n v="52"/>
    <n v="1079"/>
    <n v="8.5529027553188121E-3"/>
    <x v="1"/>
    <x v="1"/>
  </r>
  <r>
    <x v="150"/>
    <x v="320"/>
    <x v="2"/>
    <n v="63593"/>
    <x v="1"/>
    <n v="505"/>
    <n v="450"/>
    <n v="82"/>
    <n v="60"/>
    <n v="1097"/>
    <n v="1.7250326293774473E-2"/>
    <x v="3"/>
    <x v="1"/>
  </r>
  <r>
    <x v="151"/>
    <x v="321"/>
    <x v="0"/>
    <n v="125832"/>
    <x v="0"/>
    <n v="187"/>
    <n v="154"/>
    <n v="21"/>
    <n v="17"/>
    <n v="379"/>
    <n v="3.0119524445292134E-3"/>
    <x v="0"/>
    <x v="0"/>
  </r>
  <r>
    <x v="151"/>
    <x v="322"/>
    <x v="2"/>
    <n v="62717"/>
    <x v="0"/>
    <n v="310"/>
    <n v="306"/>
    <n v="56"/>
    <n v="36"/>
    <n v="708"/>
    <n v="1.1288805268109126E-2"/>
    <x v="2"/>
    <x v="0"/>
  </r>
  <r>
    <x v="152"/>
    <x v="323"/>
    <x v="0"/>
    <n v="125576"/>
    <x v="1"/>
    <n v="818"/>
    <n v="692"/>
    <n v="85"/>
    <n v="73"/>
    <n v="1668"/>
    <n v="1.3282792890361215E-2"/>
    <x v="2"/>
    <x v="1"/>
  </r>
  <r>
    <x v="152"/>
    <x v="324"/>
    <x v="2"/>
    <n v="62869"/>
    <x v="2"/>
    <n v="309"/>
    <n v="245"/>
    <n v="47"/>
    <n v="36"/>
    <n v="637"/>
    <n v="1.0132179611573271E-2"/>
    <x v="2"/>
    <x v="1"/>
  </r>
  <r>
    <x v="153"/>
    <x v="325"/>
    <x v="0"/>
    <n v="125512"/>
    <x v="0"/>
    <n v="188"/>
    <n v="166"/>
    <n v="21"/>
    <n v="18"/>
    <n v="393"/>
    <n v="3.1311747083944165E-3"/>
    <x v="0"/>
    <x v="0"/>
  </r>
  <r>
    <x v="153"/>
    <x v="326"/>
    <x v="2"/>
    <n v="62962"/>
    <x v="2"/>
    <n v="282"/>
    <n v="245"/>
    <n v="43"/>
    <n v="32"/>
    <n v="602"/>
    <n v="9.5613227025825101E-3"/>
    <x v="1"/>
    <x v="1"/>
  </r>
  <r>
    <x v="153"/>
    <x v="327"/>
    <x v="1"/>
    <n v="33302"/>
    <x v="1"/>
    <n v="41"/>
    <n v="31"/>
    <n v="4"/>
    <n v="3"/>
    <n v="79"/>
    <n v="2.372229896102336E-3"/>
    <x v="0"/>
    <x v="1"/>
  </r>
  <r>
    <x v="154"/>
    <x v="328"/>
    <x v="0"/>
    <n v="125274"/>
    <x v="1"/>
    <n v="470"/>
    <n v="384"/>
    <n v="53"/>
    <n v="40"/>
    <n v="947"/>
    <n v="7.5594297300317706E-3"/>
    <x v="1"/>
    <x v="1"/>
  </r>
  <r>
    <x v="154"/>
    <x v="329"/>
    <x v="1"/>
    <n v="33336"/>
    <x v="1"/>
    <n v="44"/>
    <n v="36"/>
    <n v="5"/>
    <n v="3"/>
    <n v="88"/>
    <n v="2.6397888168946484E-3"/>
    <x v="0"/>
    <x v="1"/>
  </r>
  <r>
    <x v="155"/>
    <x v="330"/>
    <x v="0"/>
    <n v="125597"/>
    <x v="1"/>
    <n v="484"/>
    <n v="352"/>
    <n v="53"/>
    <n v="38"/>
    <n v="927"/>
    <n v="7.380749540196024E-3"/>
    <x v="1"/>
    <x v="1"/>
  </r>
  <r>
    <x v="155"/>
    <x v="331"/>
    <x v="2"/>
    <n v="62712"/>
    <x v="1"/>
    <n v="456"/>
    <n v="406"/>
    <n v="70"/>
    <n v="52"/>
    <n v="984"/>
    <n v="1.5690776884806735E-2"/>
    <x v="3"/>
    <x v="1"/>
  </r>
  <r>
    <x v="156"/>
    <x v="332"/>
    <x v="0"/>
    <n v="125202"/>
    <x v="3"/>
    <n v="647"/>
    <n v="519"/>
    <n v="72"/>
    <n v="54"/>
    <n v="1292"/>
    <n v="1.0319323972460505E-2"/>
    <x v="2"/>
    <x v="0"/>
  </r>
  <r>
    <x v="156"/>
    <x v="333"/>
    <x v="2"/>
    <n v="62622"/>
    <x v="2"/>
    <n v="339"/>
    <n v="271"/>
    <n v="48"/>
    <n v="37"/>
    <n v="695"/>
    <n v="1.1098336048034237E-2"/>
    <x v="2"/>
    <x v="1"/>
  </r>
  <r>
    <x v="157"/>
    <x v="334"/>
    <x v="0"/>
    <n v="125336"/>
    <x v="0"/>
    <n v="213"/>
    <n v="175"/>
    <n v="24"/>
    <n v="19"/>
    <n v="431"/>
    <n v="3.4387566221995279E-3"/>
    <x v="0"/>
    <x v="0"/>
  </r>
  <r>
    <x v="157"/>
    <x v="335"/>
    <x v="2"/>
    <n v="62768"/>
    <x v="2"/>
    <n v="307"/>
    <n v="260"/>
    <n v="51"/>
    <n v="35"/>
    <n v="653"/>
    <n v="1.0403390262554168E-2"/>
    <x v="2"/>
    <x v="1"/>
  </r>
  <r>
    <x v="157"/>
    <x v="336"/>
    <x v="1"/>
    <n v="33361"/>
    <x v="2"/>
    <n v="27"/>
    <n v="22"/>
    <n v="3"/>
    <n v="2"/>
    <n v="54"/>
    <n v="1.6186565150924732E-3"/>
    <x v="0"/>
    <x v="1"/>
  </r>
  <r>
    <x v="158"/>
    <x v="337"/>
    <x v="0"/>
    <n v="125629"/>
    <x v="2"/>
    <n v="350"/>
    <n v="250"/>
    <n v="34"/>
    <n v="27"/>
    <n v="661"/>
    <n v="5.2615240111757635E-3"/>
    <x v="1"/>
    <x v="1"/>
  </r>
  <r>
    <x v="158"/>
    <x v="338"/>
    <x v="2"/>
    <n v="62508"/>
    <x v="0"/>
    <n v="256"/>
    <n v="231"/>
    <n v="44"/>
    <n v="29"/>
    <n v="560"/>
    <n v="8.9588532667818511E-3"/>
    <x v="1"/>
    <x v="0"/>
  </r>
  <r>
    <x v="159"/>
    <x v="339"/>
    <x v="0"/>
    <n v="126180"/>
    <x v="1"/>
    <n v="793"/>
    <n v="659"/>
    <n v="85"/>
    <n v="65"/>
    <n v="1602"/>
    <n v="1.2696148359486448E-2"/>
    <x v="2"/>
    <x v="1"/>
  </r>
  <r>
    <x v="159"/>
    <x v="340"/>
    <x v="2"/>
    <n v="62488"/>
    <x v="3"/>
    <n v="439"/>
    <n v="384"/>
    <n v="77"/>
    <n v="53"/>
    <n v="953"/>
    <n v="1.5250928178210216E-2"/>
    <x v="3"/>
    <x v="0"/>
  </r>
  <r>
    <x v="159"/>
    <x v="341"/>
    <x v="1"/>
    <n v="33364"/>
    <x v="3"/>
    <n v="37"/>
    <n v="28"/>
    <n v="4"/>
    <n v="3"/>
    <n v="72"/>
    <n v="2.1580146265435798E-3"/>
    <x v="0"/>
    <x v="0"/>
  </r>
  <r>
    <x v="160"/>
    <x v="342"/>
    <x v="0"/>
    <n v="125921"/>
    <x v="2"/>
    <n v="386"/>
    <n v="315"/>
    <n v="41"/>
    <n v="33"/>
    <n v="775"/>
    <n v="6.1546525202309382E-3"/>
    <x v="1"/>
    <x v="1"/>
  </r>
  <r>
    <x v="160"/>
    <x v="343"/>
    <x v="2"/>
    <n v="61952"/>
    <x v="2"/>
    <n v="243"/>
    <n v="228"/>
    <n v="44"/>
    <n v="32"/>
    <n v="547"/>
    <n v="8.8294163223140501E-3"/>
    <x v="1"/>
    <x v="1"/>
  </r>
  <r>
    <x v="161"/>
    <x v="344"/>
    <x v="0"/>
    <n v="126124"/>
    <x v="0"/>
    <n v="242"/>
    <n v="206"/>
    <n v="27"/>
    <n v="23"/>
    <n v="498"/>
    <n v="3.9484951317750785E-3"/>
    <x v="0"/>
    <x v="0"/>
  </r>
  <r>
    <x v="161"/>
    <x v="345"/>
    <x v="2"/>
    <n v="62034"/>
    <x v="3"/>
    <n v="350"/>
    <n v="295"/>
    <n v="63"/>
    <n v="40"/>
    <n v="748"/>
    <n v="1.2057903730212463E-2"/>
    <x v="2"/>
    <x v="0"/>
  </r>
  <r>
    <x v="161"/>
    <x v="346"/>
    <x v="1"/>
    <n v="33380"/>
    <x v="0"/>
    <n v="33"/>
    <n v="25"/>
    <n v="3"/>
    <n v="3"/>
    <n v="64"/>
    <n v="1.9173157579388856E-3"/>
    <x v="0"/>
    <x v="0"/>
  </r>
  <r>
    <x v="162"/>
    <x v="347"/>
    <x v="0"/>
    <n v="126237"/>
    <x v="2"/>
    <n v="339"/>
    <n v="276"/>
    <n v="34"/>
    <n v="30"/>
    <n v="679"/>
    <n v="5.378771675499259E-3"/>
    <x v="1"/>
    <x v="1"/>
  </r>
  <r>
    <x v="162"/>
    <x v="348"/>
    <x v="2"/>
    <n v="61924"/>
    <x v="1"/>
    <n v="544"/>
    <n v="477"/>
    <n v="87"/>
    <n v="58"/>
    <n v="1166"/>
    <n v="1.8829532975905949E-2"/>
    <x v="3"/>
    <x v="1"/>
  </r>
  <r>
    <x v="162"/>
    <x v="349"/>
    <x v="1"/>
    <n v="33391"/>
    <x v="1"/>
    <n v="55"/>
    <n v="46"/>
    <n v="6"/>
    <n v="5"/>
    <n v="112"/>
    <n v="3.3541972387769159E-3"/>
    <x v="0"/>
    <x v="1"/>
  </r>
  <r>
    <x v="163"/>
    <x v="350"/>
    <x v="2"/>
    <n v="61719"/>
    <x v="3"/>
    <n v="449"/>
    <n v="402"/>
    <n v="72"/>
    <n v="52"/>
    <n v="975"/>
    <n v="1.5797404364944343E-2"/>
    <x v="3"/>
    <x v="0"/>
  </r>
  <r>
    <x v="164"/>
    <x v="351"/>
    <x v="0"/>
    <n v="126584"/>
    <x v="0"/>
    <n v="223"/>
    <n v="181"/>
    <n v="25"/>
    <n v="21"/>
    <n v="450"/>
    <n v="3.5549516526575237E-3"/>
    <x v="0"/>
    <x v="0"/>
  </r>
  <r>
    <x v="164"/>
    <x v="352"/>
    <x v="1"/>
    <n v="33448"/>
    <x v="0"/>
    <n v="28"/>
    <n v="24"/>
    <n v="3"/>
    <n v="3"/>
    <n v="58"/>
    <n v="1.7340349198756279E-3"/>
    <x v="0"/>
    <x v="0"/>
  </r>
  <r>
    <x v="165"/>
    <x v="353"/>
    <x v="0"/>
    <n v="126713"/>
    <x v="1"/>
    <n v="1073"/>
    <n v="813"/>
    <n v="112"/>
    <n v="92"/>
    <n v="2090"/>
    <n v="1.6493966680608936E-2"/>
    <x v="3"/>
    <x v="1"/>
  </r>
  <r>
    <x v="165"/>
    <x v="354"/>
    <x v="2"/>
    <n v="62215"/>
    <x v="2"/>
    <n v="222"/>
    <n v="206"/>
    <n v="36"/>
    <n v="24"/>
    <n v="488"/>
    <n v="7.8437675801655542E-3"/>
    <x v="1"/>
    <x v="1"/>
  </r>
  <r>
    <x v="166"/>
    <x v="355"/>
    <x v="2"/>
    <n v="62188"/>
    <x v="0"/>
    <n v="315"/>
    <n v="271"/>
    <n v="54"/>
    <n v="38"/>
    <n v="678"/>
    <n v="1.0902424905126391E-2"/>
    <x v="2"/>
    <x v="0"/>
  </r>
  <r>
    <x v="167"/>
    <x v="356"/>
    <x v="0"/>
    <n v="126716"/>
    <x v="0"/>
    <n v="263"/>
    <n v="209"/>
    <n v="26"/>
    <n v="23"/>
    <n v="521"/>
    <n v="4.1115565516588277E-3"/>
    <x v="0"/>
    <x v="0"/>
  </r>
  <r>
    <x v="167"/>
    <x v="357"/>
    <x v="2"/>
    <n v="62531"/>
    <x v="3"/>
    <n v="410"/>
    <n v="339"/>
    <n v="67"/>
    <n v="49"/>
    <n v="865"/>
    <n v="1.3833138763173465E-2"/>
    <x v="2"/>
    <x v="0"/>
  </r>
  <r>
    <x v="168"/>
    <x v="358"/>
    <x v="0"/>
    <n v="126995"/>
    <x v="0"/>
    <n v="256"/>
    <n v="196"/>
    <n v="27"/>
    <n v="20"/>
    <n v="499"/>
    <n v="3.9292885546675068E-3"/>
    <x v="0"/>
    <x v="0"/>
  </r>
  <r>
    <x v="168"/>
    <x v="359"/>
    <x v="2"/>
    <n v="62190"/>
    <x v="3"/>
    <n v="512"/>
    <n v="464"/>
    <n v="91"/>
    <n v="59"/>
    <n v="1126"/>
    <n v="1.8105804791767165E-2"/>
    <x v="3"/>
    <x v="0"/>
  </r>
  <r>
    <x v="169"/>
    <x v="360"/>
    <x v="0"/>
    <n v="127013"/>
    <x v="1"/>
    <n v="718"/>
    <n v="638"/>
    <n v="86"/>
    <n v="61"/>
    <n v="1503"/>
    <n v="1.1833434372859471E-2"/>
    <x v="2"/>
    <x v="1"/>
  </r>
  <r>
    <x v="169"/>
    <x v="361"/>
    <x v="2"/>
    <n v="62758"/>
    <x v="0"/>
    <n v="368"/>
    <n v="324"/>
    <n v="63"/>
    <n v="43"/>
    <n v="798"/>
    <n v="1.2715510373179514E-2"/>
    <x v="2"/>
    <x v="0"/>
  </r>
  <r>
    <x v="170"/>
    <x v="362"/>
    <x v="2"/>
    <n v="62955"/>
    <x v="2"/>
    <n v="282"/>
    <n v="241"/>
    <n v="46"/>
    <n v="32"/>
    <n v="601"/>
    <n v="9.54650146930347E-3"/>
    <x v="1"/>
    <x v="1"/>
  </r>
  <r>
    <x v="170"/>
    <x v="363"/>
    <x v="1"/>
    <n v="33426"/>
    <x v="2"/>
    <n v="36"/>
    <n v="30"/>
    <n v="4"/>
    <n v="3"/>
    <n v="73"/>
    <n v="2.1839286782743971E-3"/>
    <x v="0"/>
    <x v="1"/>
  </r>
  <r>
    <x v="171"/>
    <x v="364"/>
    <x v="0"/>
    <n v="127392"/>
    <x v="2"/>
    <n v="315"/>
    <n v="231"/>
    <n v="33"/>
    <n v="26"/>
    <n v="605"/>
    <n v="4.7491208239135892E-3"/>
    <x v="0"/>
    <x v="1"/>
  </r>
  <r>
    <x v="171"/>
    <x v="365"/>
    <x v="1"/>
    <n v="33393"/>
    <x v="0"/>
    <n v="36"/>
    <n v="28"/>
    <n v="4"/>
    <n v="3"/>
    <n v="71"/>
    <n v="2.1261941125385558E-3"/>
    <x v="0"/>
    <x v="0"/>
  </r>
  <r>
    <x v="172"/>
    <x v="366"/>
    <x v="0"/>
    <n v="127307"/>
    <x v="1"/>
    <n v="585"/>
    <n v="476"/>
    <n v="65"/>
    <n v="56"/>
    <n v="1182"/>
    <n v="9.2846426355188642E-3"/>
    <x v="1"/>
    <x v="1"/>
  </r>
  <r>
    <x v="172"/>
    <x v="367"/>
    <x v="2"/>
    <n v="62995"/>
    <x v="1"/>
    <n v="472"/>
    <n v="415"/>
    <n v="86"/>
    <n v="60"/>
    <n v="1033"/>
    <n v="1.6398126835463132E-2"/>
    <x v="3"/>
    <x v="1"/>
  </r>
  <r>
    <x v="172"/>
    <x v="368"/>
    <x v="1"/>
    <n v="33406"/>
    <x v="1"/>
    <n v="50"/>
    <n v="43"/>
    <n v="5"/>
    <n v="4"/>
    <n v="102"/>
    <n v="3.053343710710651E-3"/>
    <x v="0"/>
    <x v="1"/>
  </r>
  <r>
    <x v="173"/>
    <x v="369"/>
    <x v="2"/>
    <n v="62830"/>
    <x v="3"/>
    <n v="500"/>
    <n v="440"/>
    <n v="83"/>
    <n v="57"/>
    <n v="1080"/>
    <n v="1.7189240808530955E-2"/>
    <x v="3"/>
    <x v="0"/>
  </r>
  <r>
    <x v="174"/>
    <x v="370"/>
    <x v="0"/>
    <n v="127674"/>
    <x v="2"/>
    <n v="404"/>
    <n v="289"/>
    <n v="44"/>
    <n v="34"/>
    <n v="771"/>
    <n v="6.0388176136096624E-3"/>
    <x v="1"/>
    <x v="1"/>
  </r>
  <r>
    <x v="174"/>
    <x v="371"/>
    <x v="2"/>
    <n v="62702"/>
    <x v="1"/>
    <n v="687"/>
    <n v="570"/>
    <n v="109"/>
    <n v="74"/>
    <n v="1440"/>
    <n v="2.2965774616439668E-2"/>
    <x v="4"/>
    <x v="1"/>
  </r>
  <r>
    <x v="174"/>
    <x v="372"/>
    <x v="1"/>
    <n v="33382"/>
    <x v="2"/>
    <n v="40"/>
    <n v="31"/>
    <n v="5"/>
    <n v="3"/>
    <n v="79"/>
    <n v="2.3665448445269904E-3"/>
    <x v="0"/>
    <x v="1"/>
  </r>
  <r>
    <x v="175"/>
    <x v="373"/>
    <x v="2"/>
    <n v="62626"/>
    <x v="2"/>
    <n v="385"/>
    <n v="319"/>
    <n v="61"/>
    <n v="42"/>
    <n v="807"/>
    <n v="1.2886021780091336E-2"/>
    <x v="2"/>
    <x v="1"/>
  </r>
  <r>
    <x v="175"/>
    <x v="374"/>
    <x v="1"/>
    <n v="33353"/>
    <x v="0"/>
    <n v="28"/>
    <n v="26"/>
    <n v="3"/>
    <n v="3"/>
    <n v="60"/>
    <n v="1.7989386262105358E-3"/>
    <x v="0"/>
    <x v="0"/>
  </r>
  <r>
    <x v="176"/>
    <x v="375"/>
    <x v="0"/>
    <n v="128035"/>
    <x v="0"/>
    <n v="222"/>
    <n v="206"/>
    <n v="25"/>
    <n v="20"/>
    <n v="473"/>
    <n v="3.694302339204124E-3"/>
    <x v="0"/>
    <x v="0"/>
  </r>
  <r>
    <x v="176"/>
    <x v="376"/>
    <x v="2"/>
    <n v="62625"/>
    <x v="2"/>
    <n v="248"/>
    <n v="205"/>
    <n v="37"/>
    <n v="29"/>
    <n v="519"/>
    <n v="8.2874251497005984E-3"/>
    <x v="1"/>
    <x v="1"/>
  </r>
  <r>
    <x v="176"/>
    <x v="377"/>
    <x v="1"/>
    <n v="33362"/>
    <x v="2"/>
    <n v="27"/>
    <n v="19"/>
    <n v="3"/>
    <n v="2"/>
    <n v="51"/>
    <n v="1.5286853306156706E-3"/>
    <x v="0"/>
    <x v="1"/>
  </r>
  <r>
    <x v="177"/>
    <x v="378"/>
    <x v="0"/>
    <n v="127956"/>
    <x v="0"/>
    <n v="234"/>
    <n v="189"/>
    <n v="27"/>
    <n v="20"/>
    <n v="470"/>
    <n v="3.6731376410641158E-3"/>
    <x v="0"/>
    <x v="0"/>
  </r>
  <r>
    <x v="178"/>
    <x v="379"/>
    <x v="0"/>
    <n v="127824"/>
    <x v="2"/>
    <n v="358"/>
    <n v="281"/>
    <n v="37"/>
    <n v="31"/>
    <n v="707"/>
    <n v="5.5310426836900741E-3"/>
    <x v="1"/>
    <x v="1"/>
  </r>
  <r>
    <x v="179"/>
    <x v="380"/>
    <x v="0"/>
    <n v="128106"/>
    <x v="2"/>
    <n v="395"/>
    <n v="301"/>
    <n v="45"/>
    <n v="38"/>
    <n v="779"/>
    <n v="6.080901753235602E-3"/>
    <x v="1"/>
    <x v="1"/>
  </r>
  <r>
    <x v="179"/>
    <x v="381"/>
    <x v="2"/>
    <n v="62371"/>
    <x v="2"/>
    <n v="302"/>
    <n v="269"/>
    <n v="56"/>
    <n v="40"/>
    <n v="667"/>
    <n v="1.0694072565775762E-2"/>
    <x v="2"/>
    <x v="1"/>
  </r>
  <r>
    <x v="179"/>
    <x v="382"/>
    <x v="1"/>
    <n v="33442"/>
    <x v="1"/>
    <n v="48"/>
    <n v="37"/>
    <n v="6"/>
    <n v="4"/>
    <n v="95"/>
    <n v="2.8407391902398184E-3"/>
    <x v="0"/>
    <x v="1"/>
  </r>
  <r>
    <x v="180"/>
    <x v="383"/>
    <x v="0"/>
    <n v="127778"/>
    <x v="3"/>
    <n v="370"/>
    <n v="278"/>
    <n v="46"/>
    <n v="36"/>
    <n v="730"/>
    <n v="5.7130335425503607E-3"/>
    <x v="1"/>
    <x v="0"/>
  </r>
  <r>
    <x v="180"/>
    <x v="384"/>
    <x v="2"/>
    <n v="62103"/>
    <x v="0"/>
    <n v="234"/>
    <n v="193"/>
    <n v="40"/>
    <n v="26"/>
    <n v="493"/>
    <n v="7.9384248748047594E-3"/>
    <x v="1"/>
    <x v="0"/>
  </r>
  <r>
    <x v="180"/>
    <x v="385"/>
    <x v="1"/>
    <n v="33429"/>
    <x v="1"/>
    <n v="37"/>
    <n v="33"/>
    <n v="4"/>
    <n v="4"/>
    <n v="78"/>
    <n v="2.3333034191869335E-3"/>
    <x v="0"/>
    <x v="1"/>
  </r>
  <r>
    <x v="181"/>
    <x v="386"/>
    <x v="0"/>
    <n v="127893"/>
    <x v="3"/>
    <n v="593"/>
    <n v="458"/>
    <n v="67"/>
    <n v="57"/>
    <n v="1175"/>
    <n v="9.1873675650739287E-3"/>
    <x v="1"/>
    <x v="0"/>
  </r>
  <r>
    <x v="182"/>
    <x v="387"/>
    <x v="0"/>
    <n v="128129"/>
    <x v="3"/>
    <n v="618"/>
    <n v="499"/>
    <n v="71"/>
    <n v="63"/>
    <n v="1251"/>
    <n v="9.7635976242692914E-3"/>
    <x v="1"/>
    <x v="0"/>
  </r>
  <r>
    <x v="182"/>
    <x v="388"/>
    <x v="2"/>
    <n v="62546"/>
    <x v="0"/>
    <n v="222"/>
    <n v="186"/>
    <n v="38"/>
    <n v="25"/>
    <n v="471"/>
    <n v="7.530457583218751E-3"/>
    <x v="1"/>
    <x v="0"/>
  </r>
  <r>
    <x v="183"/>
    <x v="389"/>
    <x v="0"/>
    <n v="127982"/>
    <x v="2"/>
    <n v="305"/>
    <n v="239"/>
    <n v="33"/>
    <n v="29"/>
    <n v="606"/>
    <n v="4.7350408651216577E-3"/>
    <x v="0"/>
    <x v="1"/>
  </r>
  <r>
    <x v="183"/>
    <x v="390"/>
    <x v="2"/>
    <n v="63065"/>
    <x v="2"/>
    <n v="253"/>
    <n v="209"/>
    <n v="42"/>
    <n v="32"/>
    <n v="536"/>
    <n v="8.4991675255688577E-3"/>
    <x v="1"/>
    <x v="1"/>
  </r>
  <r>
    <x v="184"/>
    <x v="391"/>
    <x v="0"/>
    <n v="128048"/>
    <x v="1"/>
    <n v="957"/>
    <n v="829"/>
    <n v="116"/>
    <n v="89"/>
    <n v="1991"/>
    <n v="1.5548856678745471E-2"/>
    <x v="3"/>
    <x v="1"/>
  </r>
  <r>
    <x v="184"/>
    <x v="392"/>
    <x v="2"/>
    <n v="63370"/>
    <x v="3"/>
    <n v="533"/>
    <n v="466"/>
    <n v="93"/>
    <n v="57"/>
    <n v="1149"/>
    <n v="1.813160801641155E-2"/>
    <x v="3"/>
    <x v="0"/>
  </r>
  <r>
    <x v="185"/>
    <x v="393"/>
    <x v="0"/>
    <n v="128201"/>
    <x v="0"/>
    <n v="231"/>
    <n v="185"/>
    <n v="30"/>
    <n v="23"/>
    <n v="469"/>
    <n v="3.6583177978330903E-3"/>
    <x v="0"/>
    <x v="0"/>
  </r>
  <r>
    <x v="186"/>
    <x v="394"/>
    <x v="0"/>
    <n v="128198"/>
    <x v="2"/>
    <n v="301"/>
    <n v="273"/>
    <n v="34"/>
    <n v="28"/>
    <n v="636"/>
    <n v="4.9610758358164713E-3"/>
    <x v="0"/>
    <x v="1"/>
  </r>
  <r>
    <x v="186"/>
    <x v="395"/>
    <x v="2"/>
    <n v="63790"/>
    <x v="2"/>
    <n v="282"/>
    <n v="251"/>
    <n v="53"/>
    <n v="34"/>
    <n v="620"/>
    <n v="9.7193917541934481E-3"/>
    <x v="1"/>
    <x v="1"/>
  </r>
  <r>
    <x v="186"/>
    <x v="396"/>
    <x v="1"/>
    <n v="33497"/>
    <x v="2"/>
    <n v="33"/>
    <n v="26"/>
    <n v="3"/>
    <n v="3"/>
    <n v="65"/>
    <n v="1.9404722810998001E-3"/>
    <x v="0"/>
    <x v="1"/>
  </r>
  <r>
    <x v="187"/>
    <x v="397"/>
    <x v="0"/>
    <n v="128544"/>
    <x v="1"/>
    <n v="711"/>
    <n v="593"/>
    <n v="78"/>
    <n v="61"/>
    <n v="1443"/>
    <n v="1.1225728155339806E-2"/>
    <x v="2"/>
    <x v="1"/>
  </r>
  <r>
    <x v="187"/>
    <x v="398"/>
    <x v="2"/>
    <n v="63862"/>
    <x v="0"/>
    <n v="338"/>
    <n v="286"/>
    <n v="55"/>
    <n v="45"/>
    <n v="724"/>
    <n v="1.1336945288277849E-2"/>
    <x v="2"/>
    <x v="0"/>
  </r>
  <r>
    <x v="187"/>
    <x v="399"/>
    <x v="1"/>
    <n v="33480"/>
    <x v="1"/>
    <n v="52"/>
    <n v="40"/>
    <n v="5"/>
    <n v="4"/>
    <n v="101"/>
    <n v="3.016726403823178E-3"/>
    <x v="0"/>
    <x v="1"/>
  </r>
  <r>
    <x v="188"/>
    <x v="400"/>
    <x v="0"/>
    <n v="128395"/>
    <x v="0"/>
    <n v="287"/>
    <n v="243"/>
    <n v="32"/>
    <n v="27"/>
    <n v="589"/>
    <n v="4.5874060516375246E-3"/>
    <x v="0"/>
    <x v="0"/>
  </r>
  <r>
    <x v="188"/>
    <x v="401"/>
    <x v="2"/>
    <n v="64166"/>
    <x v="0"/>
    <n v="293"/>
    <n v="255"/>
    <n v="51"/>
    <n v="37"/>
    <n v="636"/>
    <n v="9.9117912913380922E-3"/>
    <x v="1"/>
    <x v="0"/>
  </r>
  <r>
    <x v="189"/>
    <x v="402"/>
    <x v="0"/>
    <n v="128611"/>
    <x v="0"/>
    <n v="291"/>
    <n v="219"/>
    <n v="34"/>
    <n v="27"/>
    <n v="571"/>
    <n v="4.4397446563668739E-3"/>
    <x v="0"/>
    <x v="0"/>
  </r>
  <r>
    <x v="189"/>
    <x v="403"/>
    <x v="2"/>
    <n v="64801"/>
    <x v="1"/>
    <n v="662"/>
    <n v="531"/>
    <n v="120"/>
    <n v="79"/>
    <n v="1392"/>
    <n v="2.148114998225336E-2"/>
    <x v="4"/>
    <x v="1"/>
  </r>
  <r>
    <x v="190"/>
    <x v="404"/>
    <x v="0"/>
    <n v="128818"/>
    <x v="2"/>
    <n v="319"/>
    <n v="256"/>
    <n v="34"/>
    <n v="28"/>
    <n v="637"/>
    <n v="4.9449611079197004E-3"/>
    <x v="0"/>
    <x v="1"/>
  </r>
  <r>
    <x v="190"/>
    <x v="405"/>
    <x v="2"/>
    <n v="64241"/>
    <x v="0"/>
    <n v="307"/>
    <n v="279"/>
    <n v="59"/>
    <n v="41"/>
    <n v="686"/>
    <n v="1.0678538627979017E-2"/>
    <x v="2"/>
    <x v="0"/>
  </r>
  <r>
    <x v="190"/>
    <x v="406"/>
    <x v="1"/>
    <n v="33526"/>
    <x v="3"/>
    <n v="47"/>
    <n v="37"/>
    <n v="5"/>
    <n v="5"/>
    <n v="94"/>
    <n v="2.8037940702738172E-3"/>
    <x v="0"/>
    <x v="0"/>
  </r>
  <r>
    <x v="191"/>
    <x v="407"/>
    <x v="0"/>
    <n v="128655"/>
    <x v="0"/>
    <n v="282"/>
    <n v="218"/>
    <n v="32"/>
    <n v="24"/>
    <n v="556"/>
    <n v="4.3216353814465045E-3"/>
    <x v="0"/>
    <x v="0"/>
  </r>
  <r>
    <x v="191"/>
    <x v="408"/>
    <x v="2"/>
    <n v="64384"/>
    <x v="3"/>
    <n v="386"/>
    <n v="379"/>
    <n v="72"/>
    <n v="53"/>
    <n v="890"/>
    <n v="1.3823310139165009E-2"/>
    <x v="2"/>
    <x v="0"/>
  </r>
  <r>
    <x v="192"/>
    <x v="409"/>
    <x v="0"/>
    <n v="129033"/>
    <x v="3"/>
    <n v="471"/>
    <n v="361"/>
    <n v="51"/>
    <n v="44"/>
    <n v="927"/>
    <n v="7.1842086908000275E-3"/>
    <x v="1"/>
    <x v="0"/>
  </r>
  <r>
    <x v="192"/>
    <x v="410"/>
    <x v="2"/>
    <n v="64440"/>
    <x v="1"/>
    <n v="663"/>
    <n v="564"/>
    <n v="115"/>
    <n v="86"/>
    <n v="1428"/>
    <n v="2.2160148975791435E-2"/>
    <x v="4"/>
    <x v="1"/>
  </r>
  <r>
    <x v="193"/>
    <x v="411"/>
    <x v="0"/>
    <n v="129145"/>
    <x v="0"/>
    <n v="237"/>
    <n v="191"/>
    <n v="29"/>
    <n v="23"/>
    <n v="480"/>
    <n v="3.7167524875140346E-3"/>
    <x v="0"/>
    <x v="0"/>
  </r>
  <r>
    <x v="193"/>
    <x v="412"/>
    <x v="2"/>
    <n v="64662"/>
    <x v="3"/>
    <n v="452"/>
    <n v="398"/>
    <n v="79"/>
    <n v="50"/>
    <n v="979"/>
    <n v="1.5140267854381243E-2"/>
    <x v="3"/>
    <x v="0"/>
  </r>
  <r>
    <x v="194"/>
    <x v="413"/>
    <x v="0"/>
    <n v="128386"/>
    <x v="2"/>
    <n v="372"/>
    <n v="303"/>
    <n v="40"/>
    <n v="36"/>
    <n v="751"/>
    <n v="5.8495474584456253E-3"/>
    <x v="1"/>
    <x v="1"/>
  </r>
  <r>
    <x v="194"/>
    <x v="414"/>
    <x v="2"/>
    <n v="64322"/>
    <x v="0"/>
    <n v="344"/>
    <n v="298"/>
    <n v="62"/>
    <n v="40"/>
    <n v="744"/>
    <n v="1.1566804514784987E-2"/>
    <x v="2"/>
    <x v="0"/>
  </r>
  <r>
    <x v="195"/>
    <x v="415"/>
    <x v="0"/>
    <n v="128491"/>
    <x v="3"/>
    <n v="583"/>
    <n v="518"/>
    <n v="65"/>
    <n v="56"/>
    <n v="1222"/>
    <n v="9.5103937240740601E-3"/>
    <x v="1"/>
    <x v="0"/>
  </r>
  <r>
    <x v="196"/>
    <x v="416"/>
    <x v="0"/>
    <n v="128521"/>
    <x v="0"/>
    <n v="233"/>
    <n v="169"/>
    <n v="27"/>
    <n v="20"/>
    <n v="449"/>
    <n v="3.493592486830946E-3"/>
    <x v="0"/>
    <x v="0"/>
  </r>
  <r>
    <x v="196"/>
    <x v="417"/>
    <x v="2"/>
    <n v="64258"/>
    <x v="1"/>
    <n v="710"/>
    <n v="684"/>
    <n v="137"/>
    <n v="86"/>
    <n v="1617"/>
    <n v="2.5164181891748887E-2"/>
    <x v="4"/>
    <x v="1"/>
  </r>
  <r>
    <x v="197"/>
    <x v="418"/>
    <x v="0"/>
    <n v="128387"/>
    <x v="2"/>
    <n v="376"/>
    <n v="284"/>
    <n v="42"/>
    <n v="36"/>
    <n v="738"/>
    <n v="5.7482455388785467E-3"/>
    <x v="1"/>
    <x v="1"/>
  </r>
  <r>
    <x v="197"/>
    <x v="419"/>
    <x v="2"/>
    <n v="64047"/>
    <x v="0"/>
    <n v="235"/>
    <n v="185"/>
    <n v="44"/>
    <n v="31"/>
    <n v="495"/>
    <n v="7.7286992364981964E-3"/>
    <x v="1"/>
    <x v="0"/>
  </r>
  <r>
    <x v="197"/>
    <x v="420"/>
    <x v="1"/>
    <n v="33556"/>
    <x v="0"/>
    <n v="40"/>
    <n v="32"/>
    <n v="4"/>
    <n v="4"/>
    <n v="80"/>
    <n v="2.3840743831207534E-3"/>
    <x v="0"/>
    <x v="0"/>
  </r>
  <r>
    <x v="198"/>
    <x v="421"/>
    <x v="0"/>
    <n v="128529"/>
    <x v="3"/>
    <n v="655"/>
    <n v="525"/>
    <n v="72"/>
    <n v="55"/>
    <n v="1307"/>
    <n v="1.0168911296283329E-2"/>
    <x v="2"/>
    <x v="0"/>
  </r>
  <r>
    <x v="198"/>
    <x v="422"/>
    <x v="2"/>
    <n v="64497"/>
    <x v="1"/>
    <n v="489"/>
    <n v="453"/>
    <n v="82"/>
    <n v="67"/>
    <n v="1091"/>
    <n v="1.6915515450331021E-2"/>
    <x v="3"/>
    <x v="1"/>
  </r>
  <r>
    <x v="199"/>
    <x v="423"/>
    <x v="0"/>
    <n v="128944"/>
    <x v="3"/>
    <n v="642"/>
    <n v="575"/>
    <n v="87"/>
    <n v="67"/>
    <n v="1371"/>
    <n v="1.0632522645489514E-2"/>
    <x v="2"/>
    <x v="0"/>
  </r>
  <r>
    <x v="199"/>
    <x v="424"/>
    <x v="2"/>
    <n v="64331"/>
    <x v="0"/>
    <n v="358"/>
    <n v="321"/>
    <n v="61"/>
    <n v="43"/>
    <n v="783"/>
    <n v="1.21714259066391E-2"/>
    <x v="2"/>
    <x v="0"/>
  </r>
  <r>
    <x v="199"/>
    <x v="425"/>
    <x v="1"/>
    <n v="33598"/>
    <x v="2"/>
    <n v="27"/>
    <n v="25"/>
    <n v="3"/>
    <n v="3"/>
    <n v="58"/>
    <n v="1.7262932317399845E-3"/>
    <x v="0"/>
    <x v="1"/>
  </r>
  <r>
    <x v="200"/>
    <x v="426"/>
    <x v="0"/>
    <n v="129478"/>
    <x v="0"/>
    <n v="251"/>
    <n v="212"/>
    <n v="27"/>
    <n v="26"/>
    <n v="516"/>
    <n v="3.9852330125581181E-3"/>
    <x v="0"/>
    <x v="0"/>
  </r>
  <r>
    <x v="200"/>
    <x v="427"/>
    <x v="2"/>
    <n v="63919"/>
    <x v="2"/>
    <n v="271"/>
    <n v="223"/>
    <n v="45"/>
    <n v="32"/>
    <n v="571"/>
    <n v="8.9331810572756149E-3"/>
    <x v="1"/>
    <x v="1"/>
  </r>
  <r>
    <x v="200"/>
    <x v="428"/>
    <x v="1"/>
    <n v="33583"/>
    <x v="1"/>
    <n v="48"/>
    <n v="41"/>
    <n v="5"/>
    <n v="5"/>
    <n v="99"/>
    <n v="2.9479200786112019E-3"/>
    <x v="0"/>
    <x v="1"/>
  </r>
  <r>
    <x v="201"/>
    <x v="429"/>
    <x v="2"/>
    <n v="64027"/>
    <x v="2"/>
    <n v="316"/>
    <n v="281"/>
    <n v="57"/>
    <n v="41"/>
    <n v="695"/>
    <n v="1.0854795633092289E-2"/>
    <x v="2"/>
    <x v="1"/>
  </r>
  <r>
    <x v="201"/>
    <x v="430"/>
    <x v="1"/>
    <n v="33616"/>
    <x v="3"/>
    <n v="45"/>
    <n v="34"/>
    <n v="5"/>
    <n v="4"/>
    <n v="88"/>
    <n v="2.617801047120419E-3"/>
    <x v="0"/>
    <x v="0"/>
  </r>
  <r>
    <x v="202"/>
    <x v="431"/>
    <x v="0"/>
    <n v="129726"/>
    <x v="2"/>
    <n v="269"/>
    <n v="216"/>
    <n v="31"/>
    <n v="29"/>
    <n v="545"/>
    <n v="4.2011624500871069E-3"/>
    <x v="0"/>
    <x v="1"/>
  </r>
  <r>
    <x v="202"/>
    <x v="432"/>
    <x v="2"/>
    <n v="63524"/>
    <x v="1"/>
    <n v="628"/>
    <n v="507"/>
    <n v="115"/>
    <n v="71"/>
    <n v="1321"/>
    <n v="2.0795289969145519E-2"/>
    <x v="4"/>
    <x v="1"/>
  </r>
  <r>
    <x v="203"/>
    <x v="433"/>
    <x v="0"/>
    <n v="129827"/>
    <x v="0"/>
    <n v="269"/>
    <n v="206"/>
    <n v="29"/>
    <n v="23"/>
    <n v="527"/>
    <n v="4.0592480762861342E-3"/>
    <x v="0"/>
    <x v="0"/>
  </r>
  <r>
    <x v="203"/>
    <x v="434"/>
    <x v="2"/>
    <n v="62985"/>
    <x v="2"/>
    <n v="331"/>
    <n v="285"/>
    <n v="55"/>
    <n v="40"/>
    <n v="711"/>
    <n v="1.1288402000476304E-2"/>
    <x v="2"/>
    <x v="1"/>
  </r>
  <r>
    <x v="204"/>
    <x v="435"/>
    <x v="0"/>
    <n v="129382"/>
    <x v="0"/>
    <n v="213"/>
    <n v="181"/>
    <n v="22"/>
    <n v="18"/>
    <n v="434"/>
    <n v="3.3544078774481768E-3"/>
    <x v="0"/>
    <x v="0"/>
  </r>
  <r>
    <x v="204"/>
    <x v="436"/>
    <x v="2"/>
    <n v="62919"/>
    <x v="2"/>
    <n v="278"/>
    <n v="230"/>
    <n v="46"/>
    <n v="34"/>
    <n v="588"/>
    <n v="9.3453487817670346E-3"/>
    <x v="1"/>
    <x v="1"/>
  </r>
  <r>
    <x v="204"/>
    <x v="437"/>
    <x v="1"/>
    <n v="33587"/>
    <x v="3"/>
    <n v="49"/>
    <n v="41"/>
    <n v="6"/>
    <n v="5"/>
    <n v="101"/>
    <n v="3.0071158483937236E-3"/>
    <x v="0"/>
    <x v="0"/>
  </r>
  <r>
    <x v="205"/>
    <x v="438"/>
    <x v="0"/>
    <n v="129764"/>
    <x v="3"/>
    <n v="787"/>
    <n v="759"/>
    <n v="94"/>
    <n v="77"/>
    <n v="1717"/>
    <n v="1.3231712955827502E-2"/>
    <x v="2"/>
    <x v="0"/>
  </r>
  <r>
    <x v="205"/>
    <x v="439"/>
    <x v="2"/>
    <n v="63460"/>
    <x v="1"/>
    <n v="555"/>
    <n v="509"/>
    <n v="97"/>
    <n v="68"/>
    <n v="1229"/>
    <n v="1.9366530097699338E-2"/>
    <x v="3"/>
    <x v="1"/>
  </r>
  <r>
    <x v="206"/>
    <x v="440"/>
    <x v="0"/>
    <n v="129904"/>
    <x v="2"/>
    <n v="272"/>
    <n v="235"/>
    <n v="30"/>
    <n v="26"/>
    <n v="563"/>
    <n v="4.3339697007020572E-3"/>
    <x v="0"/>
    <x v="1"/>
  </r>
  <r>
    <x v="206"/>
    <x v="441"/>
    <x v="2"/>
    <n v="63179"/>
    <x v="3"/>
    <n v="475"/>
    <n v="356"/>
    <n v="87"/>
    <n v="53"/>
    <n v="971"/>
    <n v="1.5369030848858007E-2"/>
    <x v="3"/>
    <x v="0"/>
  </r>
  <r>
    <x v="207"/>
    <x v="442"/>
    <x v="0"/>
    <n v="129883"/>
    <x v="2"/>
    <n v="389"/>
    <n v="310"/>
    <n v="43"/>
    <n v="33"/>
    <n v="775"/>
    <n v="5.9669086793498766E-3"/>
    <x v="1"/>
    <x v="1"/>
  </r>
  <r>
    <x v="207"/>
    <x v="443"/>
    <x v="2"/>
    <n v="63264"/>
    <x v="2"/>
    <n v="295"/>
    <n v="265"/>
    <n v="49"/>
    <n v="38"/>
    <n v="647"/>
    <n v="1.0226985331310065E-2"/>
    <x v="2"/>
    <x v="1"/>
  </r>
  <r>
    <x v="208"/>
    <x v="444"/>
    <x v="0"/>
    <n v="129971"/>
    <x v="0"/>
    <n v="258"/>
    <n v="227"/>
    <n v="35"/>
    <n v="28"/>
    <n v="548"/>
    <n v="4.2163251802325137E-3"/>
    <x v="0"/>
    <x v="0"/>
  </r>
  <r>
    <x v="208"/>
    <x v="445"/>
    <x v="1"/>
    <n v="33631"/>
    <x v="2"/>
    <n v="42"/>
    <n v="30"/>
    <n v="5"/>
    <n v="4"/>
    <n v="81"/>
    <n v="2.4084921649668461E-3"/>
    <x v="0"/>
    <x v="1"/>
  </r>
  <r>
    <x v="209"/>
    <x v="446"/>
    <x v="0"/>
    <n v="130079"/>
    <x v="3"/>
    <n v="697"/>
    <n v="541"/>
    <n v="78"/>
    <n v="64"/>
    <n v="1380"/>
    <n v="1.0608937645584605E-2"/>
    <x v="2"/>
    <x v="0"/>
  </r>
  <r>
    <x v="209"/>
    <x v="447"/>
    <x v="2"/>
    <n v="63259"/>
    <x v="2"/>
    <n v="302"/>
    <n v="277"/>
    <n v="58"/>
    <n v="37"/>
    <n v="674"/>
    <n v="1.065461041116679E-2"/>
    <x v="2"/>
    <x v="1"/>
  </r>
  <r>
    <x v="209"/>
    <x v="448"/>
    <x v="1"/>
    <n v="33629"/>
    <x v="2"/>
    <n v="45"/>
    <n v="33"/>
    <n v="5"/>
    <n v="4"/>
    <n v="87"/>
    <n v="2.5870528412976893E-3"/>
    <x v="0"/>
    <x v="1"/>
  </r>
  <r>
    <x v="210"/>
    <x v="449"/>
    <x v="0"/>
    <n v="129728"/>
    <x v="2"/>
    <n v="511"/>
    <n v="370"/>
    <n v="62"/>
    <n v="46"/>
    <n v="989"/>
    <n v="7.6236433152442034E-3"/>
    <x v="1"/>
    <x v="1"/>
  </r>
  <r>
    <x v="210"/>
    <x v="450"/>
    <x v="2"/>
    <n v="63822"/>
    <x v="0"/>
    <n v="319"/>
    <n v="268"/>
    <n v="64"/>
    <n v="42"/>
    <n v="693"/>
    <n v="1.0858324715615306E-2"/>
    <x v="2"/>
    <x v="0"/>
  </r>
  <r>
    <x v="211"/>
    <x v="451"/>
    <x v="0"/>
    <n v="129366"/>
    <x v="0"/>
    <n v="224"/>
    <n v="196"/>
    <n v="28"/>
    <n v="22"/>
    <n v="470"/>
    <n v="3.6331029791444431E-3"/>
    <x v="0"/>
    <x v="0"/>
  </r>
  <r>
    <x v="211"/>
    <x v="452"/>
    <x v="2"/>
    <n v="63799"/>
    <x v="2"/>
    <n v="246"/>
    <n v="235"/>
    <n v="47"/>
    <n v="33"/>
    <n v="561"/>
    <n v="8.7932412733741916E-3"/>
    <x v="1"/>
    <x v="1"/>
  </r>
  <r>
    <x v="211"/>
    <x v="453"/>
    <x v="1"/>
    <n v="33673"/>
    <x v="1"/>
    <n v="57"/>
    <n v="46"/>
    <n v="6"/>
    <n v="6"/>
    <n v="115"/>
    <n v="3.4151991209574436E-3"/>
    <x v="0"/>
    <x v="1"/>
  </r>
  <r>
    <x v="212"/>
    <x v="454"/>
    <x v="0"/>
    <n v="128901"/>
    <x v="0"/>
    <n v="258"/>
    <n v="207"/>
    <n v="29"/>
    <n v="26"/>
    <n v="520"/>
    <n v="4.034103691980667E-3"/>
    <x v="0"/>
    <x v="0"/>
  </r>
  <r>
    <x v="212"/>
    <x v="455"/>
    <x v="2"/>
    <n v="64136"/>
    <x v="1"/>
    <n v="519"/>
    <n v="462"/>
    <n v="103"/>
    <n v="65"/>
    <n v="1149"/>
    <n v="1.7915055507047525E-2"/>
    <x v="3"/>
    <x v="1"/>
  </r>
  <r>
    <x v="213"/>
    <x v="456"/>
    <x v="0"/>
    <n v="128692"/>
    <x v="0"/>
    <n v="279"/>
    <n v="253"/>
    <n v="35"/>
    <n v="27"/>
    <n v="594"/>
    <n v="4.6156715258135706E-3"/>
    <x v="0"/>
    <x v="0"/>
  </r>
  <r>
    <x v="213"/>
    <x v="457"/>
    <x v="1"/>
    <n v="33624"/>
    <x v="0"/>
    <n v="37"/>
    <n v="29"/>
    <n v="4"/>
    <n v="4"/>
    <n v="74"/>
    <n v="2.200808945990959E-3"/>
    <x v="0"/>
    <x v="0"/>
  </r>
  <r>
    <x v="214"/>
    <x v="458"/>
    <x v="2"/>
    <n v="63571"/>
    <x v="2"/>
    <n v="307"/>
    <n v="249"/>
    <n v="54"/>
    <n v="40"/>
    <n v="650"/>
    <n v="1.0224788032278869E-2"/>
    <x v="2"/>
    <x v="1"/>
  </r>
  <r>
    <x v="215"/>
    <x v="459"/>
    <x v="0"/>
    <n v="129412"/>
    <x v="0"/>
    <n v="330"/>
    <n v="263"/>
    <n v="41"/>
    <n v="32"/>
    <n v="666"/>
    <n v="5.1463542793558558E-3"/>
    <x v="1"/>
    <x v="0"/>
  </r>
  <r>
    <x v="215"/>
    <x v="460"/>
    <x v="2"/>
    <n v="63500"/>
    <x v="1"/>
    <n v="533"/>
    <n v="471"/>
    <n v="97"/>
    <n v="65"/>
    <n v="1166"/>
    <n v="1.8362204724409449E-2"/>
    <x v="3"/>
    <x v="1"/>
  </r>
  <r>
    <x v="216"/>
    <x v="461"/>
    <x v="0"/>
    <n v="129420"/>
    <x v="1"/>
    <n v="1234"/>
    <n v="936"/>
    <n v="132"/>
    <n v="121"/>
    <n v="2423"/>
    <n v="1.872199041879153E-2"/>
    <x v="3"/>
    <x v="1"/>
  </r>
  <r>
    <x v="216"/>
    <x v="462"/>
    <x v="2"/>
    <n v="63522"/>
    <x v="3"/>
    <n v="466"/>
    <n v="459"/>
    <n v="94"/>
    <n v="64"/>
    <n v="1083"/>
    <n v="1.7049211296873524E-2"/>
    <x v="3"/>
    <x v="0"/>
  </r>
  <r>
    <x v="216"/>
    <x v="463"/>
    <x v="1"/>
    <n v="33590"/>
    <x v="1"/>
    <n v="60"/>
    <n v="50"/>
    <n v="8"/>
    <n v="6"/>
    <n v="124"/>
    <n v="3.6915748734742482E-3"/>
    <x v="0"/>
    <x v="1"/>
  </r>
  <r>
    <x v="217"/>
    <x v="464"/>
    <x v="0"/>
    <n v="129564"/>
    <x v="2"/>
    <n v="279"/>
    <n v="232"/>
    <n v="34"/>
    <n v="27"/>
    <n v="572"/>
    <n v="4.4148065820752676E-3"/>
    <x v="0"/>
    <x v="1"/>
  </r>
  <r>
    <x v="217"/>
    <x v="465"/>
    <x v="2"/>
    <n v="63670"/>
    <x v="3"/>
    <n v="353"/>
    <n v="285"/>
    <n v="63"/>
    <n v="42"/>
    <n v="743"/>
    <n v="1.166954609706298E-2"/>
    <x v="2"/>
    <x v="0"/>
  </r>
  <r>
    <x v="218"/>
    <x v="466"/>
    <x v="2"/>
    <n v="63410"/>
    <x v="3"/>
    <n v="558"/>
    <n v="491"/>
    <n v="110"/>
    <n v="67"/>
    <n v="1226"/>
    <n v="1.9334489828102822E-2"/>
    <x v="3"/>
    <x v="0"/>
  </r>
  <r>
    <x v="219"/>
    <x v="467"/>
    <x v="0"/>
    <n v="130002"/>
    <x v="0"/>
    <n v="233"/>
    <n v="209"/>
    <n v="31"/>
    <n v="24"/>
    <n v="497"/>
    <n v="3.8230181074137321E-3"/>
    <x v="0"/>
    <x v="0"/>
  </r>
  <r>
    <x v="219"/>
    <x v="468"/>
    <x v="2"/>
    <n v="63902"/>
    <x v="2"/>
    <n v="353"/>
    <n v="316"/>
    <n v="64"/>
    <n v="44"/>
    <n v="777"/>
    <n v="1.2159243842133266E-2"/>
    <x v="2"/>
    <x v="1"/>
  </r>
  <r>
    <x v="220"/>
    <x v="469"/>
    <x v="0"/>
    <n v="129942"/>
    <x v="0"/>
    <n v="220"/>
    <n v="168"/>
    <n v="25"/>
    <n v="20"/>
    <n v="433"/>
    <n v="3.3322559295685767E-3"/>
    <x v="0"/>
    <x v="0"/>
  </r>
  <r>
    <x v="220"/>
    <x v="470"/>
    <x v="2"/>
    <n v="64076"/>
    <x v="1"/>
    <n v="532"/>
    <n v="421"/>
    <n v="100"/>
    <n v="66"/>
    <n v="1119"/>
    <n v="1.7463636931144267E-2"/>
    <x v="3"/>
    <x v="1"/>
  </r>
  <r>
    <x v="220"/>
    <x v="471"/>
    <x v="1"/>
    <n v="33602"/>
    <x v="0"/>
    <n v="41"/>
    <n v="33"/>
    <n v="5"/>
    <n v="4"/>
    <n v="83"/>
    <n v="2.4700910660079758E-3"/>
    <x v="0"/>
    <x v="0"/>
  </r>
  <r>
    <x v="221"/>
    <x v="472"/>
    <x v="0"/>
    <n v="129942"/>
    <x v="3"/>
    <n v="625"/>
    <n v="527"/>
    <n v="75"/>
    <n v="64"/>
    <n v="1291"/>
    <n v="9.9352018592910683E-3"/>
    <x v="1"/>
    <x v="0"/>
  </r>
  <r>
    <x v="221"/>
    <x v="473"/>
    <x v="2"/>
    <n v="64795"/>
    <x v="0"/>
    <n v="333"/>
    <n v="304"/>
    <n v="68"/>
    <n v="44"/>
    <n v="749"/>
    <n v="1.1559533914653908E-2"/>
    <x v="2"/>
    <x v="0"/>
  </r>
  <r>
    <x v="221"/>
    <x v="474"/>
    <x v="1"/>
    <n v="33627"/>
    <x v="0"/>
    <n v="45"/>
    <n v="35"/>
    <n v="5"/>
    <n v="5"/>
    <n v="90"/>
    <n v="2.6764207333392809E-3"/>
    <x v="0"/>
    <x v="0"/>
  </r>
  <r>
    <x v="222"/>
    <x v="475"/>
    <x v="0"/>
    <n v="129603"/>
    <x v="3"/>
    <n v="847"/>
    <n v="627"/>
    <n v="93"/>
    <n v="78"/>
    <n v="1645"/>
    <n v="1.2692607424210859E-2"/>
    <x v="2"/>
    <x v="0"/>
  </r>
  <r>
    <x v="222"/>
    <x v="476"/>
    <x v="2"/>
    <n v="64505"/>
    <x v="0"/>
    <n v="318"/>
    <n v="251"/>
    <n v="61"/>
    <n v="38"/>
    <n v="668"/>
    <n v="1.0355786373149368E-2"/>
    <x v="2"/>
    <x v="0"/>
  </r>
  <r>
    <x v="222"/>
    <x v="477"/>
    <x v="1"/>
    <n v="33645"/>
    <x v="0"/>
    <n v="25"/>
    <n v="19"/>
    <n v="3"/>
    <n v="2"/>
    <n v="49"/>
    <n v="1.4563828206271363E-3"/>
    <x v="0"/>
    <x v="0"/>
  </r>
  <r>
    <x v="223"/>
    <x v="478"/>
    <x v="2"/>
    <n v="64591"/>
    <x v="2"/>
    <n v="339"/>
    <n v="286"/>
    <n v="53"/>
    <n v="40"/>
    <n v="718"/>
    <n v="1.1116099766221301E-2"/>
    <x v="2"/>
    <x v="1"/>
  </r>
  <r>
    <x v="223"/>
    <x v="479"/>
    <x v="1"/>
    <n v="33656"/>
    <x v="1"/>
    <n v="52"/>
    <n v="40"/>
    <n v="6"/>
    <n v="5"/>
    <n v="103"/>
    <n v="3.0603755645352984E-3"/>
    <x v="0"/>
    <x v="1"/>
  </r>
  <r>
    <x v="224"/>
    <x v="480"/>
    <x v="0"/>
    <n v="129460"/>
    <x v="0"/>
    <n v="283"/>
    <n v="232"/>
    <n v="33"/>
    <n v="28"/>
    <n v="576"/>
    <n v="4.4492507338173949E-3"/>
    <x v="0"/>
    <x v="0"/>
  </r>
  <r>
    <x v="224"/>
    <x v="481"/>
    <x v="2"/>
    <n v="64725"/>
    <x v="1"/>
    <n v="499"/>
    <n v="451"/>
    <n v="93"/>
    <n v="65"/>
    <n v="1108"/>
    <n v="1.7118578601776749E-2"/>
    <x v="3"/>
    <x v="1"/>
  </r>
  <r>
    <x v="225"/>
    <x v="482"/>
    <x v="0"/>
    <n v="129710"/>
    <x v="0"/>
    <n v="209"/>
    <n v="179"/>
    <n v="26"/>
    <n v="22"/>
    <n v="436"/>
    <n v="3.3613445378151263E-3"/>
    <x v="0"/>
    <x v="0"/>
  </r>
  <r>
    <x v="225"/>
    <x v="483"/>
    <x v="2"/>
    <n v="65099"/>
    <x v="1"/>
    <n v="652"/>
    <n v="616"/>
    <n v="123"/>
    <n v="78"/>
    <n v="1469"/>
    <n v="2.2565630808460961E-2"/>
    <x v="4"/>
    <x v="1"/>
  </r>
  <r>
    <x v="225"/>
    <x v="484"/>
    <x v="1"/>
    <n v="33661"/>
    <x v="2"/>
    <n v="52"/>
    <n v="39"/>
    <n v="5"/>
    <n v="5"/>
    <n v="101"/>
    <n v="3.000505035501025E-3"/>
    <x v="0"/>
    <x v="1"/>
  </r>
  <r>
    <x v="226"/>
    <x v="485"/>
    <x v="0"/>
    <n v="130006"/>
    <x v="0"/>
    <n v="333"/>
    <n v="250"/>
    <n v="36"/>
    <n v="34"/>
    <n v="653"/>
    <n v="5.0228450994569485E-3"/>
    <x v="1"/>
    <x v="0"/>
  </r>
  <r>
    <x v="227"/>
    <x v="486"/>
    <x v="0"/>
    <n v="129851"/>
    <x v="0"/>
    <n v="313"/>
    <n v="251"/>
    <n v="37"/>
    <n v="31"/>
    <n v="632"/>
    <n v="4.8671169263232476E-3"/>
    <x v="0"/>
    <x v="0"/>
  </r>
  <r>
    <x v="227"/>
    <x v="487"/>
    <x v="2"/>
    <n v="65611"/>
    <x v="0"/>
    <n v="357"/>
    <n v="288"/>
    <n v="61"/>
    <n v="44"/>
    <n v="750"/>
    <n v="1.1431010044047491E-2"/>
    <x v="2"/>
    <x v="0"/>
  </r>
  <r>
    <x v="228"/>
    <x v="488"/>
    <x v="0"/>
    <n v="129927"/>
    <x v="0"/>
    <n v="379"/>
    <n v="303"/>
    <n v="43"/>
    <n v="32"/>
    <n v="757"/>
    <n v="5.8263486419296989E-3"/>
    <x v="1"/>
    <x v="0"/>
  </r>
  <r>
    <x v="228"/>
    <x v="489"/>
    <x v="2"/>
    <n v="65504"/>
    <x v="2"/>
    <n v="274"/>
    <n v="242"/>
    <n v="48"/>
    <n v="35"/>
    <n v="599"/>
    <n v="9.144479726428921E-3"/>
    <x v="1"/>
    <x v="1"/>
  </r>
  <r>
    <x v="229"/>
    <x v="490"/>
    <x v="0"/>
    <n v="129765"/>
    <x v="3"/>
    <n v="772"/>
    <n v="657"/>
    <n v="88"/>
    <n v="68"/>
    <n v="1585"/>
    <n v="1.2214387546719069E-2"/>
    <x v="2"/>
    <x v="0"/>
  </r>
  <r>
    <x v="229"/>
    <x v="491"/>
    <x v="2"/>
    <n v="65243"/>
    <x v="2"/>
    <n v="330"/>
    <n v="292"/>
    <n v="61"/>
    <n v="43"/>
    <n v="726"/>
    <n v="1.1127630550403875E-2"/>
    <x v="2"/>
    <x v="1"/>
  </r>
  <r>
    <x v="229"/>
    <x v="492"/>
    <x v="1"/>
    <n v="33685"/>
    <x v="1"/>
    <n v="53"/>
    <n v="46"/>
    <n v="7"/>
    <n v="6"/>
    <n v="112"/>
    <n v="3.3249220721389343E-3"/>
    <x v="0"/>
    <x v="1"/>
  </r>
  <r>
    <x v="230"/>
    <x v="493"/>
    <x v="0"/>
    <n v="129660"/>
    <x v="1"/>
    <n v="1136"/>
    <n v="824"/>
    <n v="131"/>
    <n v="117"/>
    <n v="2208"/>
    <n v="1.7029153169828781E-2"/>
    <x v="3"/>
    <x v="1"/>
  </r>
  <r>
    <x v="230"/>
    <x v="494"/>
    <x v="1"/>
    <n v="33679"/>
    <x v="3"/>
    <n v="44"/>
    <n v="39"/>
    <n v="5"/>
    <n v="5"/>
    <n v="93"/>
    <n v="2.7613646485940796E-3"/>
    <x v="0"/>
    <x v="0"/>
  </r>
  <r>
    <x v="231"/>
    <x v="495"/>
    <x v="0"/>
    <n v="129085"/>
    <x v="0"/>
    <n v="219"/>
    <n v="200"/>
    <n v="27"/>
    <n v="23"/>
    <n v="469"/>
    <n v="3.6332649029709105E-3"/>
    <x v="0"/>
    <x v="0"/>
  </r>
  <r>
    <x v="231"/>
    <x v="496"/>
    <x v="2"/>
    <n v="65094"/>
    <x v="1"/>
    <n v="852"/>
    <n v="687"/>
    <n v="142"/>
    <n v="98"/>
    <n v="1779"/>
    <n v="2.7329707807171168E-2"/>
    <x v="4"/>
    <x v="1"/>
  </r>
  <r>
    <x v="231"/>
    <x v="497"/>
    <x v="1"/>
    <n v="33673"/>
    <x v="0"/>
    <n v="46"/>
    <n v="38"/>
    <n v="6"/>
    <n v="5"/>
    <n v="95"/>
    <n v="2.8212514477474536E-3"/>
    <x v="0"/>
    <x v="0"/>
  </r>
  <r>
    <x v="232"/>
    <x v="498"/>
    <x v="0"/>
    <n v="128829"/>
    <x v="0"/>
    <n v="226"/>
    <n v="182"/>
    <n v="28"/>
    <n v="23"/>
    <n v="459"/>
    <n v="3.5628623989940153E-3"/>
    <x v="0"/>
    <x v="0"/>
  </r>
  <r>
    <x v="232"/>
    <x v="499"/>
    <x v="2"/>
    <n v="65468"/>
    <x v="1"/>
    <n v="588"/>
    <n v="548"/>
    <n v="116"/>
    <n v="81"/>
    <n v="1333"/>
    <n v="2.0361092442109121E-2"/>
    <x v="4"/>
    <x v="1"/>
  </r>
  <r>
    <x v="232"/>
    <x v="500"/>
    <x v="1"/>
    <n v="33689"/>
    <x v="1"/>
    <n v="49"/>
    <n v="43"/>
    <n v="6"/>
    <n v="5"/>
    <n v="103"/>
    <n v="3.0573777790970347E-3"/>
    <x v="0"/>
    <x v="1"/>
  </r>
  <r>
    <x v="233"/>
    <x v="501"/>
    <x v="0"/>
    <n v="128822"/>
    <x v="1"/>
    <n v="905"/>
    <n v="722"/>
    <n v="110"/>
    <n v="79"/>
    <n v="1816"/>
    <n v="1.409697101426775E-2"/>
    <x v="2"/>
    <x v="1"/>
  </r>
  <r>
    <x v="233"/>
    <x v="502"/>
    <x v="2"/>
    <n v="65938"/>
    <x v="2"/>
    <n v="314"/>
    <n v="249"/>
    <n v="56"/>
    <n v="42"/>
    <n v="661"/>
    <n v="1.0024568534077467E-2"/>
    <x v="2"/>
    <x v="1"/>
  </r>
  <r>
    <x v="234"/>
    <x v="503"/>
    <x v="0"/>
    <n v="128842"/>
    <x v="1"/>
    <n v="768"/>
    <n v="637"/>
    <n v="85"/>
    <n v="79"/>
    <n v="1569"/>
    <n v="1.2177706027537604E-2"/>
    <x v="2"/>
    <x v="1"/>
  </r>
  <r>
    <x v="234"/>
    <x v="504"/>
    <x v="2"/>
    <n v="66062"/>
    <x v="2"/>
    <n v="305"/>
    <n v="242"/>
    <n v="55"/>
    <n v="37"/>
    <n v="639"/>
    <n v="9.6727316763040774E-3"/>
    <x v="1"/>
    <x v="1"/>
  </r>
  <r>
    <x v="235"/>
    <x v="505"/>
    <x v="0"/>
    <n v="128786"/>
    <x v="0"/>
    <n v="388"/>
    <n v="300"/>
    <n v="40"/>
    <n v="33"/>
    <n v="761"/>
    <n v="5.9090273787523488E-3"/>
    <x v="1"/>
    <x v="0"/>
  </r>
  <r>
    <x v="235"/>
    <x v="506"/>
    <x v="2"/>
    <n v="66312"/>
    <x v="1"/>
    <n v="665"/>
    <n v="577"/>
    <n v="128"/>
    <n v="85"/>
    <n v="1455"/>
    <n v="2.1941730003619254E-2"/>
    <x v="4"/>
    <x v="1"/>
  </r>
  <r>
    <x v="236"/>
    <x v="507"/>
    <x v="0"/>
    <n v="129043"/>
    <x v="1"/>
    <n v="915"/>
    <n v="782"/>
    <n v="116"/>
    <n v="94"/>
    <n v="1907"/>
    <n v="1.4778019729857489E-2"/>
    <x v="2"/>
    <x v="1"/>
  </r>
  <r>
    <x v="236"/>
    <x v="508"/>
    <x v="2"/>
    <n v="66125"/>
    <x v="0"/>
    <n v="394"/>
    <n v="310"/>
    <n v="64"/>
    <n v="49"/>
    <n v="817"/>
    <n v="1.2355387523629489E-2"/>
    <x v="2"/>
    <x v="0"/>
  </r>
  <r>
    <x v="237"/>
    <x v="509"/>
    <x v="0"/>
    <n v="129323"/>
    <x v="2"/>
    <n v="459"/>
    <n v="418"/>
    <n v="59"/>
    <n v="46"/>
    <n v="982"/>
    <n v="7.5933901935463918E-3"/>
    <x v="1"/>
    <x v="1"/>
  </r>
  <r>
    <x v="237"/>
    <x v="510"/>
    <x v="2"/>
    <n v="65843"/>
    <x v="0"/>
    <n v="332"/>
    <n v="297"/>
    <n v="58"/>
    <n v="43"/>
    <n v="730"/>
    <n v="1.1086979633370291E-2"/>
    <x v="2"/>
    <x v="0"/>
  </r>
  <r>
    <x v="237"/>
    <x v="511"/>
    <x v="1"/>
    <n v="33691"/>
    <x v="1"/>
    <n v="61"/>
    <n v="51"/>
    <n v="8"/>
    <n v="7"/>
    <n v="127"/>
    <n v="3.769552699534E-3"/>
    <x v="0"/>
    <x v="1"/>
  </r>
  <r>
    <x v="238"/>
    <x v="512"/>
    <x v="0"/>
    <n v="128738"/>
    <x v="1"/>
    <n v="1105"/>
    <n v="814"/>
    <n v="131"/>
    <n v="98"/>
    <n v="2148"/>
    <n v="1.6685050257111343E-2"/>
    <x v="3"/>
    <x v="1"/>
  </r>
  <r>
    <x v="238"/>
    <x v="513"/>
    <x v="2"/>
    <n v="65925"/>
    <x v="0"/>
    <n v="404"/>
    <n v="345"/>
    <n v="72"/>
    <n v="49"/>
    <n v="870"/>
    <n v="1.3196814562002276E-2"/>
    <x v="2"/>
    <x v="0"/>
  </r>
  <r>
    <x v="239"/>
    <x v="514"/>
    <x v="0"/>
    <n v="128648"/>
    <x v="0"/>
    <n v="197"/>
    <n v="174"/>
    <n v="26"/>
    <n v="22"/>
    <n v="419"/>
    <n v="3.2569491947018222E-3"/>
    <x v="0"/>
    <x v="0"/>
  </r>
  <r>
    <x v="239"/>
    <x v="515"/>
    <x v="2"/>
    <n v="65835"/>
    <x v="3"/>
    <n v="360"/>
    <n v="280"/>
    <n v="64"/>
    <n v="46"/>
    <n v="750"/>
    <n v="1.1392116655274551E-2"/>
    <x v="2"/>
    <x v="0"/>
  </r>
  <r>
    <x v="240"/>
    <x v="516"/>
    <x v="0"/>
    <n v="128696"/>
    <x v="0"/>
    <n v="264"/>
    <n v="222"/>
    <n v="33"/>
    <n v="28"/>
    <n v="547"/>
    <n v="4.2503263504693233E-3"/>
    <x v="0"/>
    <x v="0"/>
  </r>
  <r>
    <x v="240"/>
    <x v="517"/>
    <x v="2"/>
    <n v="65918"/>
    <x v="3"/>
    <n v="696"/>
    <n v="567"/>
    <n v="117"/>
    <n v="83"/>
    <n v="1463"/>
    <n v="2.2194241330137445E-2"/>
    <x v="4"/>
    <x v="0"/>
  </r>
  <r>
    <x v="241"/>
    <x v="518"/>
    <x v="0"/>
    <n v="128780"/>
    <x v="1"/>
    <n v="1030"/>
    <n v="883"/>
    <n v="135"/>
    <n v="109"/>
    <n v="2157"/>
    <n v="1.6749495263239635E-2"/>
    <x v="3"/>
    <x v="1"/>
  </r>
  <r>
    <x v="241"/>
    <x v="519"/>
    <x v="2"/>
    <n v="65746"/>
    <x v="1"/>
    <n v="461"/>
    <n v="389"/>
    <n v="91"/>
    <n v="59"/>
    <n v="1000"/>
    <n v="1.5210050801569678E-2"/>
    <x v="3"/>
    <x v="1"/>
  </r>
  <r>
    <x v="242"/>
    <x v="520"/>
    <x v="0"/>
    <n v="128893"/>
    <x v="0"/>
    <n v="337"/>
    <n v="282"/>
    <n v="43"/>
    <n v="35"/>
    <n v="697"/>
    <n v="5.4075861373387227E-3"/>
    <x v="1"/>
    <x v="0"/>
  </r>
  <r>
    <x v="242"/>
    <x v="521"/>
    <x v="2"/>
    <n v="65275"/>
    <x v="2"/>
    <n v="320"/>
    <n v="278"/>
    <n v="62"/>
    <n v="42"/>
    <n v="702"/>
    <n v="1.0754500191497511E-2"/>
    <x v="2"/>
    <x v="1"/>
  </r>
  <r>
    <x v="242"/>
    <x v="522"/>
    <x v="1"/>
    <n v="33724"/>
    <x v="2"/>
    <n v="35"/>
    <n v="25"/>
    <n v="4"/>
    <n v="4"/>
    <n v="68"/>
    <n v="2.0163681651049698E-3"/>
    <x v="0"/>
    <x v="1"/>
  </r>
  <r>
    <x v="243"/>
    <x v="523"/>
    <x v="0"/>
    <n v="128654"/>
    <x v="2"/>
    <n v="359"/>
    <n v="301"/>
    <n v="47"/>
    <n v="39"/>
    <n v="746"/>
    <n v="5.7984982977598827E-3"/>
    <x v="1"/>
    <x v="1"/>
  </r>
  <r>
    <x v="243"/>
    <x v="524"/>
    <x v="2"/>
    <n v="65359"/>
    <x v="3"/>
    <n v="468"/>
    <n v="401"/>
    <n v="99"/>
    <n v="64"/>
    <n v="1032"/>
    <n v="1.5789715264921435E-2"/>
    <x v="3"/>
    <x v="0"/>
  </r>
  <r>
    <x v="243"/>
    <x v="525"/>
    <x v="1"/>
    <n v="33734"/>
    <x v="3"/>
    <n v="46"/>
    <n v="33"/>
    <n v="6"/>
    <n v="5"/>
    <n v="90"/>
    <n v="2.6679314638050631E-3"/>
    <x v="0"/>
    <x v="0"/>
  </r>
  <r>
    <x v="244"/>
    <x v="526"/>
    <x v="0"/>
    <n v="128748"/>
    <x v="0"/>
    <n v="369"/>
    <n v="269"/>
    <n v="40"/>
    <n v="32"/>
    <n v="710"/>
    <n v="5.5146487712430482E-3"/>
    <x v="1"/>
    <x v="0"/>
  </r>
  <r>
    <x v="244"/>
    <x v="527"/>
    <x v="2"/>
    <n v="65592"/>
    <x v="0"/>
    <n v="363"/>
    <n v="339"/>
    <n v="75"/>
    <n v="52"/>
    <n v="829"/>
    <n v="1.2638736431272106E-2"/>
    <x v="2"/>
    <x v="0"/>
  </r>
  <r>
    <x v="244"/>
    <x v="528"/>
    <x v="1"/>
    <n v="33728"/>
    <x v="1"/>
    <n v="49"/>
    <n v="45"/>
    <n v="6"/>
    <n v="6"/>
    <n v="106"/>
    <n v="3.1427893738140418E-3"/>
    <x v="0"/>
    <x v="1"/>
  </r>
  <r>
    <x v="245"/>
    <x v="529"/>
    <x v="2"/>
    <n v="65295"/>
    <x v="2"/>
    <n v="372"/>
    <n v="297"/>
    <n v="79"/>
    <n v="47"/>
    <n v="795"/>
    <n v="1.2175511141741327E-2"/>
    <x v="2"/>
    <x v="1"/>
  </r>
  <r>
    <x v="246"/>
    <x v="530"/>
    <x v="0"/>
    <n v="128927"/>
    <x v="3"/>
    <n v="610"/>
    <n v="521"/>
    <n v="79"/>
    <n v="63"/>
    <n v="1273"/>
    <n v="9.8738045560666111E-3"/>
    <x v="1"/>
    <x v="0"/>
  </r>
  <r>
    <x v="246"/>
    <x v="531"/>
    <x v="2"/>
    <n v="65909"/>
    <x v="0"/>
    <n v="432"/>
    <n v="345"/>
    <n v="80"/>
    <n v="60"/>
    <n v="917"/>
    <n v="1.3913122638789847E-2"/>
    <x v="2"/>
    <x v="0"/>
  </r>
  <r>
    <x v="247"/>
    <x v="532"/>
    <x v="0"/>
    <n v="128954"/>
    <x v="3"/>
    <n v="541"/>
    <n v="486"/>
    <n v="69"/>
    <n v="54"/>
    <n v="1150"/>
    <n v="8.9179087116336066E-3"/>
    <x v="1"/>
    <x v="0"/>
  </r>
  <r>
    <x v="247"/>
    <x v="533"/>
    <x v="2"/>
    <n v="66024"/>
    <x v="0"/>
    <n v="379"/>
    <n v="320"/>
    <n v="70"/>
    <n v="53"/>
    <n v="822"/>
    <n v="1.2450018175209014E-2"/>
    <x v="2"/>
    <x v="0"/>
  </r>
  <r>
    <x v="248"/>
    <x v="534"/>
    <x v="0"/>
    <n v="128813"/>
    <x v="2"/>
    <n v="310"/>
    <n v="260"/>
    <n v="42"/>
    <n v="33"/>
    <n v="645"/>
    <n v="5.007258584149115E-3"/>
    <x v="1"/>
    <x v="1"/>
  </r>
  <r>
    <x v="248"/>
    <x v="535"/>
    <x v="2"/>
    <n v="65855"/>
    <x v="0"/>
    <n v="394"/>
    <n v="330"/>
    <n v="78"/>
    <n v="48"/>
    <n v="850"/>
    <n v="1.2907144484093842E-2"/>
    <x v="2"/>
    <x v="0"/>
  </r>
  <r>
    <x v="248"/>
    <x v="536"/>
    <x v="1"/>
    <n v="33739"/>
    <x v="1"/>
    <n v="68"/>
    <n v="53"/>
    <n v="8"/>
    <n v="7"/>
    <n v="136"/>
    <n v="4.0309434185956906E-3"/>
    <x v="0"/>
    <x v="1"/>
  </r>
  <r>
    <x v="249"/>
    <x v="537"/>
    <x v="0"/>
    <n v="128840"/>
    <x v="2"/>
    <n v="426"/>
    <n v="379"/>
    <n v="56"/>
    <n v="49"/>
    <n v="910"/>
    <n v="7.0630239056193728E-3"/>
    <x v="1"/>
    <x v="1"/>
  </r>
  <r>
    <x v="249"/>
    <x v="538"/>
    <x v="2"/>
    <n v="65819"/>
    <x v="0"/>
    <n v="302"/>
    <n v="288"/>
    <n v="70"/>
    <n v="42"/>
    <n v="702"/>
    <n v="1.0665613272763184E-2"/>
    <x v="2"/>
    <x v="0"/>
  </r>
  <r>
    <x v="250"/>
    <x v="539"/>
    <x v="0"/>
    <n v="128923"/>
    <x v="2"/>
    <n v="424"/>
    <n v="330"/>
    <n v="45"/>
    <n v="46"/>
    <n v="845"/>
    <n v="6.5542998534008669E-3"/>
    <x v="1"/>
    <x v="1"/>
  </r>
  <r>
    <x v="251"/>
    <x v="540"/>
    <x v="0"/>
    <n v="129122"/>
    <x v="1"/>
    <n v="1037"/>
    <n v="995"/>
    <n v="144"/>
    <n v="137"/>
    <n v="2313"/>
    <n v="1.791329130589675E-2"/>
    <x v="3"/>
    <x v="1"/>
  </r>
  <r>
    <x v="251"/>
    <x v="541"/>
    <x v="1"/>
    <n v="33729"/>
    <x v="3"/>
    <n v="56"/>
    <n v="42"/>
    <n v="6"/>
    <n v="5"/>
    <n v="109"/>
    <n v="3.2316404281182366E-3"/>
    <x v="0"/>
    <x v="0"/>
  </r>
  <r>
    <x v="252"/>
    <x v="542"/>
    <x v="0"/>
    <n v="129000"/>
    <x v="0"/>
    <n v="331"/>
    <n v="249"/>
    <n v="39"/>
    <n v="33"/>
    <n v="652"/>
    <n v="5.0542635658914732E-3"/>
    <x v="1"/>
    <x v="0"/>
  </r>
  <r>
    <x v="252"/>
    <x v="543"/>
    <x v="2"/>
    <n v="65805"/>
    <x v="0"/>
    <n v="323"/>
    <n v="253"/>
    <n v="61"/>
    <n v="40"/>
    <n v="677"/>
    <n v="1.0287972038598891E-2"/>
    <x v="2"/>
    <x v="0"/>
  </r>
  <r>
    <x v="252"/>
    <x v="544"/>
    <x v="1"/>
    <n v="33719"/>
    <x v="3"/>
    <n v="58"/>
    <n v="49"/>
    <n v="8"/>
    <n v="6"/>
    <n v="121"/>
    <n v="3.5884812716865861E-3"/>
    <x v="0"/>
    <x v="0"/>
  </r>
  <r>
    <x v="253"/>
    <x v="545"/>
    <x v="0"/>
    <n v="129231"/>
    <x v="1"/>
    <n v="754"/>
    <n v="566"/>
    <n v="97"/>
    <n v="77"/>
    <n v="1494"/>
    <n v="1.1560693641618497E-2"/>
    <x v="2"/>
    <x v="1"/>
  </r>
  <r>
    <x v="253"/>
    <x v="546"/>
    <x v="2"/>
    <n v="65601"/>
    <x v="3"/>
    <n v="450"/>
    <n v="379"/>
    <n v="84"/>
    <n v="65"/>
    <n v="978"/>
    <n v="1.490830932455298E-2"/>
    <x v="2"/>
    <x v="0"/>
  </r>
  <r>
    <x v="253"/>
    <x v="547"/>
    <x v="1"/>
    <n v="33715"/>
    <x v="2"/>
    <n v="44"/>
    <n v="35"/>
    <n v="5"/>
    <n v="5"/>
    <n v="89"/>
    <n v="2.6397745810470118E-3"/>
    <x v="0"/>
    <x v="1"/>
  </r>
  <r>
    <x v="254"/>
    <x v="548"/>
    <x v="0"/>
    <n v="129093"/>
    <x v="2"/>
    <n v="342"/>
    <n v="257"/>
    <n v="43"/>
    <n v="34"/>
    <n v="676"/>
    <n v="5.2365349011952627E-3"/>
    <x v="1"/>
    <x v="1"/>
  </r>
  <r>
    <x v="254"/>
    <x v="549"/>
    <x v="2"/>
    <n v="65561"/>
    <x v="3"/>
    <n v="504"/>
    <n v="415"/>
    <n v="96"/>
    <n v="65"/>
    <n v="1080"/>
    <n v="1.6473208157288633E-2"/>
    <x v="3"/>
    <x v="0"/>
  </r>
  <r>
    <x v="254"/>
    <x v="550"/>
    <x v="1"/>
    <n v="33735"/>
    <x v="0"/>
    <n v="40"/>
    <n v="30"/>
    <n v="5"/>
    <n v="4"/>
    <n v="79"/>
    <n v="2.3417815325329776E-3"/>
    <x v="0"/>
    <x v="0"/>
  </r>
  <r>
    <x v="255"/>
    <x v="551"/>
    <x v="0"/>
    <n v="129323"/>
    <x v="0"/>
    <n v="354"/>
    <n v="273"/>
    <n v="45"/>
    <n v="40"/>
    <n v="712"/>
    <n v="5.5055945191497258E-3"/>
    <x v="1"/>
    <x v="0"/>
  </r>
  <r>
    <x v="255"/>
    <x v="552"/>
    <x v="1"/>
    <n v="33760"/>
    <x v="0"/>
    <n v="39"/>
    <n v="31"/>
    <n v="5"/>
    <n v="4"/>
    <n v="79"/>
    <n v="2.3400473933649288E-3"/>
    <x v="0"/>
    <x v="0"/>
  </r>
  <r>
    <x v="256"/>
    <x v="553"/>
    <x v="0"/>
    <n v="129266"/>
    <x v="0"/>
    <n v="283"/>
    <n v="232"/>
    <n v="37"/>
    <n v="32"/>
    <n v="584"/>
    <n v="4.5178159763588259E-3"/>
    <x v="0"/>
    <x v="0"/>
  </r>
  <r>
    <x v="256"/>
    <x v="554"/>
    <x v="2"/>
    <n v="65287"/>
    <x v="3"/>
    <n v="649"/>
    <n v="524"/>
    <n v="128"/>
    <n v="84"/>
    <n v="1385"/>
    <n v="2.1214024231470278E-2"/>
    <x v="4"/>
    <x v="0"/>
  </r>
  <r>
    <x v="257"/>
    <x v="555"/>
    <x v="0"/>
    <n v="129677"/>
    <x v="0"/>
    <n v="342"/>
    <n v="275"/>
    <n v="44"/>
    <n v="36"/>
    <n v="697"/>
    <n v="5.3748930033853341E-3"/>
    <x v="1"/>
    <x v="0"/>
  </r>
  <r>
    <x v="257"/>
    <x v="556"/>
    <x v="2"/>
    <n v="65540"/>
    <x v="2"/>
    <n v="272"/>
    <n v="262"/>
    <n v="63"/>
    <n v="42"/>
    <n v="639"/>
    <n v="9.7497711321330484E-3"/>
    <x v="1"/>
    <x v="1"/>
  </r>
  <r>
    <x v="258"/>
    <x v="557"/>
    <x v="2"/>
    <n v="65987"/>
    <x v="1"/>
    <n v="661"/>
    <n v="557"/>
    <n v="129"/>
    <n v="81"/>
    <n v="1428"/>
    <n v="2.1640626183945324E-2"/>
    <x v="4"/>
    <x v="1"/>
  </r>
  <r>
    <x v="259"/>
    <x v="558"/>
    <x v="0"/>
    <n v="129666"/>
    <x v="0"/>
    <n v="262"/>
    <n v="184"/>
    <n v="32"/>
    <n v="24"/>
    <n v="502"/>
    <n v="3.8714852004380486E-3"/>
    <x v="0"/>
    <x v="0"/>
  </r>
  <r>
    <x v="259"/>
    <x v="559"/>
    <x v="2"/>
    <n v="66296"/>
    <x v="2"/>
    <n v="311"/>
    <n v="287"/>
    <n v="63"/>
    <n v="42"/>
    <n v="703"/>
    <n v="1.060395800651623E-2"/>
    <x v="2"/>
    <x v="1"/>
  </r>
  <r>
    <x v="260"/>
    <x v="560"/>
    <x v="0"/>
    <n v="129706"/>
    <x v="2"/>
    <n v="417"/>
    <n v="330"/>
    <n v="52"/>
    <n v="47"/>
    <n v="846"/>
    <n v="6.5224430635437069E-3"/>
    <x v="1"/>
    <x v="1"/>
  </r>
  <r>
    <x v="260"/>
    <x v="561"/>
    <x v="2"/>
    <n v="66717"/>
    <x v="1"/>
    <n v="726"/>
    <n v="589"/>
    <n v="136"/>
    <n v="106"/>
    <n v="1557"/>
    <n v="2.3337380277890191E-2"/>
    <x v="4"/>
    <x v="1"/>
  </r>
  <r>
    <x v="261"/>
    <x v="562"/>
    <x v="2"/>
    <n v="66171"/>
    <x v="1"/>
    <n v="686"/>
    <n v="594"/>
    <n v="128"/>
    <n v="92"/>
    <n v="1500"/>
    <n v="2.2668540599356215E-2"/>
    <x v="4"/>
    <x v="1"/>
  </r>
  <r>
    <x v="261"/>
    <x v="563"/>
    <x v="1"/>
    <n v="33721"/>
    <x v="1"/>
    <n v="63"/>
    <n v="54"/>
    <n v="8"/>
    <n v="6"/>
    <n v="131"/>
    <n v="3.8848195486492097E-3"/>
    <x v="0"/>
    <x v="1"/>
  </r>
  <r>
    <x v="262"/>
    <x v="564"/>
    <x v="0"/>
    <n v="129810"/>
    <x v="0"/>
    <n v="213"/>
    <n v="181"/>
    <n v="27"/>
    <n v="22"/>
    <n v="443"/>
    <n v="3.4126800708728141E-3"/>
    <x v="0"/>
    <x v="0"/>
  </r>
  <r>
    <x v="263"/>
    <x v="565"/>
    <x v="0"/>
    <n v="129940"/>
    <x v="1"/>
    <n v="836"/>
    <n v="734"/>
    <n v="105"/>
    <n v="90"/>
    <n v="1765"/>
    <n v="1.3583192242573495E-2"/>
    <x v="2"/>
    <x v="1"/>
  </r>
  <r>
    <x v="263"/>
    <x v="566"/>
    <x v="2"/>
    <n v="66151"/>
    <x v="0"/>
    <n v="453"/>
    <n v="389"/>
    <n v="95"/>
    <n v="66"/>
    <n v="1003"/>
    <n v="1.5162280237638132E-2"/>
    <x v="3"/>
    <x v="0"/>
  </r>
  <r>
    <x v="264"/>
    <x v="567"/>
    <x v="0"/>
    <n v="130265"/>
    <x v="3"/>
    <n v="989"/>
    <n v="748"/>
    <n v="121"/>
    <n v="99"/>
    <n v="1957"/>
    <n v="1.5023221893831805E-2"/>
    <x v="3"/>
    <x v="0"/>
  </r>
  <r>
    <x v="264"/>
    <x v="568"/>
    <x v="2"/>
    <n v="66299"/>
    <x v="0"/>
    <n v="484"/>
    <n v="398"/>
    <n v="88"/>
    <n v="62"/>
    <n v="1032"/>
    <n v="1.5565845638697416E-2"/>
    <x v="3"/>
    <x v="0"/>
  </r>
  <r>
    <x v="264"/>
    <x v="569"/>
    <x v="1"/>
    <n v="33749"/>
    <x v="0"/>
    <n v="54"/>
    <n v="43"/>
    <n v="7"/>
    <n v="6"/>
    <n v="110"/>
    <n v="3.2593558327654155E-3"/>
    <x v="0"/>
    <x v="0"/>
  </r>
  <r>
    <x v="265"/>
    <x v="570"/>
    <x v="0"/>
    <n v="130564"/>
    <x v="0"/>
    <n v="258"/>
    <n v="201"/>
    <n v="34"/>
    <n v="30"/>
    <n v="523"/>
    <n v="4.0056983548298151E-3"/>
    <x v="0"/>
    <x v="0"/>
  </r>
  <r>
    <x v="265"/>
    <x v="571"/>
    <x v="2"/>
    <n v="66196"/>
    <x v="1"/>
    <n v="561"/>
    <n v="454"/>
    <n v="97"/>
    <n v="74"/>
    <n v="1186"/>
    <n v="1.7916490422382018E-2"/>
    <x v="3"/>
    <x v="1"/>
  </r>
  <r>
    <x v="266"/>
    <x v="572"/>
    <x v="2"/>
    <n v="66175"/>
    <x v="3"/>
    <n v="688"/>
    <n v="585"/>
    <n v="130"/>
    <n v="93"/>
    <n v="1496"/>
    <n v="2.2606724593879864E-2"/>
    <x v="4"/>
    <x v="0"/>
  </r>
  <r>
    <x v="267"/>
    <x v="573"/>
    <x v="0"/>
    <n v="130832"/>
    <x v="0"/>
    <n v="294"/>
    <n v="246"/>
    <n v="36"/>
    <n v="30"/>
    <n v="606"/>
    <n v="4.6318943377766904E-3"/>
    <x v="0"/>
    <x v="0"/>
  </r>
  <r>
    <x v="267"/>
    <x v="574"/>
    <x v="2"/>
    <n v="65381"/>
    <x v="0"/>
    <n v="395"/>
    <n v="354"/>
    <n v="72"/>
    <n v="57"/>
    <n v="878"/>
    <n v="1.3428977837598079E-2"/>
    <x v="2"/>
    <x v="0"/>
  </r>
  <r>
    <x v="268"/>
    <x v="575"/>
    <x v="0"/>
    <n v="130689"/>
    <x v="0"/>
    <n v="242"/>
    <n v="196"/>
    <n v="30"/>
    <n v="27"/>
    <n v="495"/>
    <n v="3.7876179326492665E-3"/>
    <x v="0"/>
    <x v="0"/>
  </r>
  <r>
    <x v="268"/>
    <x v="576"/>
    <x v="2"/>
    <n v="64917"/>
    <x v="1"/>
    <n v="562"/>
    <n v="478"/>
    <n v="104"/>
    <n v="69"/>
    <n v="1213"/>
    <n v="1.8685398277800885E-2"/>
    <x v="3"/>
    <x v="1"/>
  </r>
  <r>
    <x v="269"/>
    <x v="577"/>
    <x v="0"/>
    <n v="130760"/>
    <x v="3"/>
    <n v="717"/>
    <n v="571"/>
    <n v="88"/>
    <n v="74"/>
    <n v="1450"/>
    <n v="1.1089018048332823E-2"/>
    <x v="2"/>
    <x v="0"/>
  </r>
  <r>
    <x v="269"/>
    <x v="578"/>
    <x v="2"/>
    <n v="65128"/>
    <x v="1"/>
    <n v="799"/>
    <n v="697"/>
    <n v="162"/>
    <n v="98"/>
    <n v="1756"/>
    <n v="2.6962289645006757E-2"/>
    <x v="4"/>
    <x v="1"/>
  </r>
  <r>
    <x v="269"/>
    <x v="579"/>
    <x v="1"/>
    <n v="33836"/>
    <x v="1"/>
    <n v="62"/>
    <n v="54"/>
    <n v="8"/>
    <n v="7"/>
    <n v="131"/>
    <n v="3.8716160302636245E-3"/>
    <x v="0"/>
    <x v="1"/>
  </r>
  <r>
    <x v="270"/>
    <x v="580"/>
    <x v="0"/>
    <n v="131041"/>
    <x v="1"/>
    <n v="1180"/>
    <n v="945"/>
    <n v="155"/>
    <n v="134"/>
    <n v="2414"/>
    <n v="1.8421715341000146E-2"/>
    <x v="3"/>
    <x v="1"/>
  </r>
  <r>
    <x v="270"/>
    <x v="581"/>
    <x v="2"/>
    <n v="64965"/>
    <x v="3"/>
    <n v="539"/>
    <n v="467"/>
    <n v="107"/>
    <n v="69"/>
    <n v="1182"/>
    <n v="1.8194412375894711E-2"/>
    <x v="3"/>
    <x v="0"/>
  </r>
  <r>
    <x v="270"/>
    <x v="582"/>
    <x v="1"/>
    <n v="33881"/>
    <x v="1"/>
    <n v="50"/>
    <n v="43"/>
    <n v="7"/>
    <n v="6"/>
    <n v="106"/>
    <n v="3.1285971488444852E-3"/>
    <x v="0"/>
    <x v="1"/>
  </r>
  <r>
    <x v="271"/>
    <x v="583"/>
    <x v="2"/>
    <n v="65147"/>
    <x v="1"/>
    <n v="635"/>
    <n v="558"/>
    <n v="135"/>
    <n v="88"/>
    <n v="1416"/>
    <n v="2.173545980628425E-2"/>
    <x v="4"/>
    <x v="1"/>
  </r>
  <r>
    <x v="271"/>
    <x v="584"/>
    <x v="1"/>
    <n v="33908"/>
    <x v="0"/>
    <n v="45"/>
    <n v="33"/>
    <n v="6"/>
    <n v="5"/>
    <n v="89"/>
    <n v="2.6247493216939957E-3"/>
    <x v="0"/>
    <x v="0"/>
  </r>
  <r>
    <x v="272"/>
    <x v="585"/>
    <x v="0"/>
    <n v="130885"/>
    <x v="0"/>
    <n v="345"/>
    <n v="288"/>
    <n v="47"/>
    <n v="38"/>
    <n v="718"/>
    <n v="5.4857317492455213E-3"/>
    <x v="1"/>
    <x v="0"/>
  </r>
  <r>
    <x v="272"/>
    <x v="586"/>
    <x v="2"/>
    <n v="64837"/>
    <x v="0"/>
    <n v="483"/>
    <n v="419"/>
    <n v="94"/>
    <n v="70"/>
    <n v="1066"/>
    <n v="1.6441229544858646E-2"/>
    <x v="3"/>
    <x v="0"/>
  </r>
  <r>
    <x v="272"/>
    <x v="587"/>
    <x v="1"/>
    <n v="33934"/>
    <x v="1"/>
    <n v="45"/>
    <n v="35"/>
    <n v="6"/>
    <n v="5"/>
    <n v="91"/>
    <n v="2.6816761949666999E-3"/>
    <x v="0"/>
    <x v="1"/>
  </r>
  <r>
    <x v="273"/>
    <x v="588"/>
    <x v="0"/>
    <n v="131333"/>
    <x v="0"/>
    <n v="344"/>
    <n v="272"/>
    <n v="41"/>
    <n v="37"/>
    <n v="694"/>
    <n v="5.2842773712623633E-3"/>
    <x v="1"/>
    <x v="0"/>
  </r>
  <r>
    <x v="274"/>
    <x v="589"/>
    <x v="0"/>
    <n v="131497"/>
    <x v="0"/>
    <n v="311"/>
    <n v="230"/>
    <n v="38"/>
    <n v="34"/>
    <n v="613"/>
    <n v="4.6617033088207334E-3"/>
    <x v="0"/>
    <x v="0"/>
  </r>
  <r>
    <x v="274"/>
    <x v="590"/>
    <x v="2"/>
    <n v="64936"/>
    <x v="2"/>
    <n v="330"/>
    <n v="312"/>
    <n v="78"/>
    <n v="50"/>
    <n v="770"/>
    <n v="1.1857829247258839E-2"/>
    <x v="2"/>
    <x v="1"/>
  </r>
  <r>
    <x v="274"/>
    <x v="591"/>
    <x v="1"/>
    <n v="33955"/>
    <x v="3"/>
    <n v="44"/>
    <n v="37"/>
    <n v="7"/>
    <n v="5"/>
    <n v="93"/>
    <n v="2.7389191577087322E-3"/>
    <x v="0"/>
    <x v="0"/>
  </r>
  <r>
    <x v="275"/>
    <x v="592"/>
    <x v="0"/>
    <n v="131583"/>
    <x v="2"/>
    <n v="469"/>
    <n v="396"/>
    <n v="58"/>
    <n v="57"/>
    <n v="980"/>
    <n v="7.447770608665253E-3"/>
    <x v="1"/>
    <x v="1"/>
  </r>
  <r>
    <x v="275"/>
    <x v="593"/>
    <x v="2"/>
    <n v="64442"/>
    <x v="0"/>
    <n v="360"/>
    <n v="316"/>
    <n v="74"/>
    <n v="56"/>
    <n v="806"/>
    <n v="1.2507370969243661E-2"/>
    <x v="2"/>
    <x v="0"/>
  </r>
  <r>
    <x v="275"/>
    <x v="594"/>
    <x v="1"/>
    <n v="33982"/>
    <x v="0"/>
    <n v="32"/>
    <n v="29"/>
    <n v="4"/>
    <n v="4"/>
    <n v="69"/>
    <n v="2.0304867282679067E-3"/>
    <x v="0"/>
    <x v="0"/>
  </r>
  <r>
    <x v="276"/>
    <x v="595"/>
    <x v="0"/>
    <n v="131542"/>
    <x v="2"/>
    <n v="321"/>
    <n v="284"/>
    <n v="45"/>
    <n v="35"/>
    <n v="685"/>
    <n v="5.2074622554013168E-3"/>
    <x v="1"/>
    <x v="1"/>
  </r>
  <r>
    <x v="276"/>
    <x v="596"/>
    <x v="2"/>
    <n v="64639"/>
    <x v="2"/>
    <n v="393"/>
    <n v="328"/>
    <n v="83"/>
    <n v="56"/>
    <n v="860"/>
    <n v="1.3304661272606322E-2"/>
    <x v="2"/>
    <x v="1"/>
  </r>
  <r>
    <x v="277"/>
    <x v="597"/>
    <x v="0"/>
    <n v="131406"/>
    <x v="2"/>
    <n v="460"/>
    <n v="412"/>
    <n v="63"/>
    <n v="63"/>
    <n v="998"/>
    <n v="7.5947825822260777E-3"/>
    <x v="1"/>
    <x v="1"/>
  </r>
  <r>
    <x v="277"/>
    <x v="598"/>
    <x v="2"/>
    <n v="64644"/>
    <x v="0"/>
    <n v="475"/>
    <n v="413"/>
    <n v="84"/>
    <n v="63"/>
    <n v="1035"/>
    <n v="1.6010766660478931E-2"/>
    <x v="3"/>
    <x v="0"/>
  </r>
  <r>
    <x v="278"/>
    <x v="599"/>
    <x v="0"/>
    <n v="131535"/>
    <x v="2"/>
    <n v="497"/>
    <n v="411"/>
    <n v="68"/>
    <n v="57"/>
    <n v="1033"/>
    <n v="7.8534230432964602E-3"/>
    <x v="1"/>
    <x v="1"/>
  </r>
  <r>
    <x v="279"/>
    <x v="600"/>
    <x v="0"/>
    <n v="131610"/>
    <x v="0"/>
    <n v="325"/>
    <n v="285"/>
    <n v="45"/>
    <n v="41"/>
    <n v="696"/>
    <n v="5.28835194894005E-3"/>
    <x v="1"/>
    <x v="0"/>
  </r>
  <r>
    <x v="279"/>
    <x v="601"/>
    <x v="2"/>
    <n v="64744"/>
    <x v="0"/>
    <n v="386"/>
    <n v="337"/>
    <n v="86"/>
    <n v="54"/>
    <n v="863"/>
    <n v="1.3329420486840479E-2"/>
    <x v="2"/>
    <x v="0"/>
  </r>
  <r>
    <x v="279"/>
    <x v="602"/>
    <x v="1"/>
    <n v="33972"/>
    <x v="0"/>
    <n v="41"/>
    <n v="29"/>
    <n v="5"/>
    <n v="5"/>
    <n v="80"/>
    <n v="2.3548804898151417E-3"/>
    <x v="0"/>
    <x v="0"/>
  </r>
  <r>
    <x v="280"/>
    <x v="603"/>
    <x v="0"/>
    <n v="131322"/>
    <x v="2"/>
    <n v="293"/>
    <n v="235"/>
    <n v="37"/>
    <n v="34"/>
    <n v="599"/>
    <n v="4.5613073209363241E-3"/>
    <x v="0"/>
    <x v="1"/>
  </r>
  <r>
    <x v="280"/>
    <x v="604"/>
    <x v="2"/>
    <n v="64198"/>
    <x v="0"/>
    <n v="382"/>
    <n v="346"/>
    <n v="77"/>
    <n v="52"/>
    <n v="857"/>
    <n v="1.3349325524159631E-2"/>
    <x v="2"/>
    <x v="0"/>
  </r>
  <r>
    <x v="280"/>
    <x v="605"/>
    <x v="1"/>
    <n v="33961"/>
    <x v="1"/>
    <n v="73"/>
    <n v="58"/>
    <n v="10"/>
    <n v="8"/>
    <n v="149"/>
    <n v="4.3873855304614115E-3"/>
    <x v="0"/>
    <x v="1"/>
  </r>
  <r>
    <x v="281"/>
    <x v="606"/>
    <x v="0"/>
    <n v="131261"/>
    <x v="1"/>
    <n v="1075"/>
    <n v="839"/>
    <n v="133"/>
    <n v="123"/>
    <n v="2170"/>
    <n v="1.6531947798660684E-2"/>
    <x v="3"/>
    <x v="1"/>
  </r>
  <r>
    <x v="281"/>
    <x v="607"/>
    <x v="2"/>
    <n v="63921"/>
    <x v="3"/>
    <n v="534"/>
    <n v="413"/>
    <n v="111"/>
    <n v="70"/>
    <n v="1128"/>
    <n v="1.7646782747453887E-2"/>
    <x v="3"/>
    <x v="0"/>
  </r>
  <r>
    <x v="282"/>
    <x v="608"/>
    <x v="0"/>
    <n v="131278"/>
    <x v="0"/>
    <n v="323"/>
    <n v="266"/>
    <n v="43"/>
    <n v="34"/>
    <n v="666"/>
    <n v="5.0732034308871247E-3"/>
    <x v="1"/>
    <x v="0"/>
  </r>
  <r>
    <x v="282"/>
    <x v="609"/>
    <x v="2"/>
    <n v="63292"/>
    <x v="0"/>
    <n v="374"/>
    <n v="326"/>
    <n v="79"/>
    <n v="53"/>
    <n v="832"/>
    <n v="1.3145421222271378E-2"/>
    <x v="2"/>
    <x v="0"/>
  </r>
  <r>
    <x v="282"/>
    <x v="610"/>
    <x v="1"/>
    <n v="33955"/>
    <x v="0"/>
    <n v="39"/>
    <n v="30"/>
    <n v="5"/>
    <n v="4"/>
    <n v="78"/>
    <n v="2.2971580032395819E-3"/>
    <x v="0"/>
    <x v="0"/>
  </r>
  <r>
    <x v="283"/>
    <x v="611"/>
    <x v="0"/>
    <n v="131574"/>
    <x v="3"/>
    <n v="1023"/>
    <n v="890"/>
    <n v="145"/>
    <n v="118"/>
    <n v="2176"/>
    <n v="1.6538221837141077E-2"/>
    <x v="3"/>
    <x v="0"/>
  </r>
  <r>
    <x v="283"/>
    <x v="612"/>
    <x v="2"/>
    <n v="63089"/>
    <x v="1"/>
    <n v="625"/>
    <n v="550"/>
    <n v="129"/>
    <n v="90"/>
    <n v="1394"/>
    <n v="2.2095769468528585E-2"/>
    <x v="4"/>
    <x v="1"/>
  </r>
  <r>
    <x v="283"/>
    <x v="613"/>
    <x v="1"/>
    <n v="34004"/>
    <x v="1"/>
    <n v="77"/>
    <n v="64"/>
    <n v="10"/>
    <n v="8"/>
    <n v="159"/>
    <n v="4.6759204799435364E-3"/>
    <x v="0"/>
    <x v="1"/>
  </r>
  <r>
    <x v="284"/>
    <x v="614"/>
    <x v="1"/>
    <n v="33997"/>
    <x v="2"/>
    <n v="36"/>
    <n v="26"/>
    <n v="4"/>
    <n v="4"/>
    <n v="70"/>
    <n v="2.0590052063417358E-3"/>
    <x v="0"/>
    <x v="1"/>
  </r>
  <r>
    <x v="285"/>
    <x v="615"/>
    <x v="0"/>
    <n v="132519"/>
    <x v="3"/>
    <n v="835"/>
    <n v="720"/>
    <n v="123"/>
    <n v="104"/>
    <n v="1782"/>
    <n v="1.3447128336314038E-2"/>
    <x v="2"/>
    <x v="0"/>
  </r>
  <r>
    <x v="286"/>
    <x v="616"/>
    <x v="0"/>
    <n v="132759"/>
    <x v="3"/>
    <n v="722"/>
    <n v="656"/>
    <n v="112"/>
    <n v="89"/>
    <n v="1579"/>
    <n v="1.1893732251674087E-2"/>
    <x v="2"/>
    <x v="0"/>
  </r>
  <r>
    <x v="286"/>
    <x v="617"/>
    <x v="1"/>
    <n v="33998"/>
    <x v="3"/>
    <n v="50"/>
    <n v="44"/>
    <n v="7"/>
    <n v="6"/>
    <n v="107"/>
    <n v="3.1472439555267958E-3"/>
    <x v="0"/>
    <x v="0"/>
  </r>
  <r>
    <x v="287"/>
    <x v="618"/>
    <x v="0"/>
    <n v="133082"/>
    <x v="0"/>
    <n v="307"/>
    <n v="258"/>
    <n v="43"/>
    <n v="33"/>
    <n v="641"/>
    <n v="4.8165792518898125E-3"/>
    <x v="0"/>
    <x v="0"/>
  </r>
  <r>
    <x v="287"/>
    <x v="619"/>
    <x v="2"/>
    <n v="63816"/>
    <x v="1"/>
    <n v="592"/>
    <n v="520"/>
    <n v="111"/>
    <n v="78"/>
    <n v="1301"/>
    <n v="2.038673686849693E-2"/>
    <x v="4"/>
    <x v="1"/>
  </r>
  <r>
    <x v="288"/>
    <x v="620"/>
    <x v="2"/>
    <n v="64057"/>
    <x v="3"/>
    <n v="532"/>
    <n v="480"/>
    <n v="105"/>
    <n v="82"/>
    <n v="1199"/>
    <n v="1.8717704544390153E-2"/>
    <x v="3"/>
    <x v="0"/>
  </r>
  <r>
    <x v="289"/>
    <x v="621"/>
    <x v="0"/>
    <n v="133368"/>
    <x v="1"/>
    <n v="1112"/>
    <n v="993"/>
    <n v="150"/>
    <n v="134"/>
    <n v="2389"/>
    <n v="1.7912842660908163E-2"/>
    <x v="3"/>
    <x v="1"/>
  </r>
  <r>
    <x v="289"/>
    <x v="622"/>
    <x v="2"/>
    <n v="63832"/>
    <x v="2"/>
    <n v="301"/>
    <n v="265"/>
    <n v="65"/>
    <n v="44"/>
    <n v="675"/>
    <n v="1.0574633412708359E-2"/>
    <x v="2"/>
    <x v="1"/>
  </r>
  <r>
    <x v="290"/>
    <x v="623"/>
    <x v="0"/>
    <n v="133403"/>
    <x v="1"/>
    <n v="1348"/>
    <n v="842"/>
    <n v="150"/>
    <n v="140"/>
    <n v="2480"/>
    <n v="1.8590286575264424E-2"/>
    <x v="3"/>
    <x v="1"/>
  </r>
  <r>
    <x v="291"/>
    <x v="624"/>
    <x v="2"/>
    <n v="63809"/>
    <x v="0"/>
    <n v="367"/>
    <n v="299"/>
    <n v="77"/>
    <n v="52"/>
    <n v="795"/>
    <n v="1.2459057499725744E-2"/>
    <x v="2"/>
    <x v="0"/>
  </r>
  <r>
    <x v="292"/>
    <x v="625"/>
    <x v="0"/>
    <n v="133531"/>
    <x v="0"/>
    <n v="362"/>
    <n v="277"/>
    <n v="47"/>
    <n v="37"/>
    <n v="723"/>
    <n v="5.4144730437126962E-3"/>
    <x v="1"/>
    <x v="0"/>
  </r>
  <r>
    <x v="292"/>
    <x v="626"/>
    <x v="2"/>
    <n v="64034"/>
    <x v="2"/>
    <n v="290"/>
    <n v="267"/>
    <n v="66"/>
    <n v="46"/>
    <n v="669"/>
    <n v="1.0447574725926851E-2"/>
    <x v="2"/>
    <x v="1"/>
  </r>
  <r>
    <x v="292"/>
    <x v="627"/>
    <x v="1"/>
    <n v="33969"/>
    <x v="2"/>
    <n v="39"/>
    <n v="34"/>
    <n v="6"/>
    <n v="5"/>
    <n v="84"/>
    <n v="2.4728428861609114E-3"/>
    <x v="0"/>
    <x v="1"/>
  </r>
  <r>
    <x v="293"/>
    <x v="628"/>
    <x v="2"/>
    <n v="64086"/>
    <x v="3"/>
    <n v="476"/>
    <n v="349"/>
    <n v="77"/>
    <n v="62"/>
    <n v="964"/>
    <n v="1.5042286926941921E-2"/>
    <x v="3"/>
    <x v="0"/>
  </r>
  <r>
    <x v="294"/>
    <x v="629"/>
    <x v="2"/>
    <n v="63742"/>
    <x v="3"/>
    <n v="594"/>
    <n v="469"/>
    <n v="130"/>
    <n v="89"/>
    <n v="1282"/>
    <n v="2.0112327821530544E-2"/>
    <x v="4"/>
    <x v="0"/>
  </r>
  <r>
    <x v="294"/>
    <x v="630"/>
    <x v="1"/>
    <n v="34007"/>
    <x v="3"/>
    <n v="55"/>
    <n v="45"/>
    <n v="7"/>
    <n v="6"/>
    <n v="113"/>
    <n v="3.3228452965565914E-3"/>
    <x v="0"/>
    <x v="0"/>
  </r>
  <r>
    <x v="295"/>
    <x v="631"/>
    <x v="0"/>
    <n v="133588"/>
    <x v="3"/>
    <n v="880"/>
    <n v="712"/>
    <n v="109"/>
    <n v="103"/>
    <n v="1804"/>
    <n v="1.3504206964697427E-2"/>
    <x v="2"/>
    <x v="0"/>
  </r>
  <r>
    <x v="295"/>
    <x v="632"/>
    <x v="2"/>
    <n v="63505"/>
    <x v="1"/>
    <n v="560"/>
    <n v="535"/>
    <n v="134"/>
    <n v="86"/>
    <n v="1315"/>
    <n v="2.0707030942445477E-2"/>
    <x v="4"/>
    <x v="1"/>
  </r>
  <r>
    <x v="296"/>
    <x v="633"/>
    <x v="0"/>
    <n v="133607"/>
    <x v="1"/>
    <n v="1185"/>
    <n v="996"/>
    <n v="156"/>
    <n v="134"/>
    <n v="2471"/>
    <n v="1.8494539956738793E-2"/>
    <x v="3"/>
    <x v="1"/>
  </r>
  <r>
    <x v="296"/>
    <x v="634"/>
    <x v="2"/>
    <n v="63183"/>
    <x v="0"/>
    <n v="360"/>
    <n v="321"/>
    <n v="69"/>
    <n v="55"/>
    <n v="805"/>
    <n v="1.2740768877704445E-2"/>
    <x v="2"/>
    <x v="0"/>
  </r>
  <r>
    <x v="297"/>
    <x v="635"/>
    <x v="0"/>
    <n v="133757"/>
    <x v="0"/>
    <n v="317"/>
    <n v="244"/>
    <n v="44"/>
    <n v="37"/>
    <n v="642"/>
    <n v="4.7997487981937398E-3"/>
    <x v="0"/>
    <x v="0"/>
  </r>
  <r>
    <x v="297"/>
    <x v="636"/>
    <x v="2"/>
    <n v="62694"/>
    <x v="1"/>
    <n v="702"/>
    <n v="595"/>
    <n v="146"/>
    <n v="94"/>
    <n v="1537"/>
    <n v="2.4515902638210994E-2"/>
    <x v="4"/>
    <x v="1"/>
  </r>
  <r>
    <x v="298"/>
    <x v="637"/>
    <x v="0"/>
    <n v="133821"/>
    <x v="0"/>
    <n v="306"/>
    <n v="262"/>
    <n v="44"/>
    <n v="37"/>
    <n v="649"/>
    <n v="4.8497619955014531E-3"/>
    <x v="0"/>
    <x v="0"/>
  </r>
  <r>
    <x v="298"/>
    <x v="638"/>
    <x v="2"/>
    <n v="62129"/>
    <x v="1"/>
    <n v="667"/>
    <n v="620"/>
    <n v="147"/>
    <n v="101"/>
    <n v="1535"/>
    <n v="2.4706658726198715E-2"/>
    <x v="4"/>
    <x v="1"/>
  </r>
  <r>
    <x v="299"/>
    <x v="639"/>
    <x v="0"/>
    <n v="133991"/>
    <x v="0"/>
    <n v="303"/>
    <n v="276"/>
    <n v="42"/>
    <n v="38"/>
    <n v="659"/>
    <n v="4.918240777365644E-3"/>
    <x v="0"/>
    <x v="0"/>
  </r>
  <r>
    <x v="299"/>
    <x v="640"/>
    <x v="2"/>
    <n v="62183"/>
    <x v="1"/>
    <n v="637"/>
    <n v="533"/>
    <n v="118"/>
    <n v="99"/>
    <n v="1387"/>
    <n v="2.2305131627615264E-2"/>
    <x v="4"/>
    <x v="1"/>
  </r>
  <r>
    <x v="300"/>
    <x v="641"/>
    <x v="0"/>
    <n v="134360"/>
    <x v="1"/>
    <n v="1042"/>
    <n v="837"/>
    <n v="125"/>
    <n v="117"/>
    <n v="2121"/>
    <n v="1.5785948198868711E-2"/>
    <x v="3"/>
    <x v="1"/>
  </r>
  <r>
    <x v="300"/>
    <x v="642"/>
    <x v="2"/>
    <n v="62234"/>
    <x v="0"/>
    <n v="343"/>
    <n v="311"/>
    <n v="71"/>
    <n v="47"/>
    <n v="772"/>
    <n v="1.2404794806697303E-2"/>
    <x v="2"/>
    <x v="0"/>
  </r>
  <r>
    <x v="301"/>
    <x v="643"/>
    <x v="0"/>
    <n v="134127"/>
    <x v="0"/>
    <n v="294"/>
    <n v="263"/>
    <n v="40"/>
    <n v="37"/>
    <n v="634"/>
    <n v="4.7268633459333319E-3"/>
    <x v="0"/>
    <x v="0"/>
  </r>
  <r>
    <x v="301"/>
    <x v="644"/>
    <x v="2"/>
    <n v="61942"/>
    <x v="1"/>
    <n v="757"/>
    <n v="711"/>
    <n v="152"/>
    <n v="113"/>
    <n v="1733"/>
    <n v="2.797778567046592E-2"/>
    <x v="4"/>
    <x v="1"/>
  </r>
  <r>
    <x v="302"/>
    <x v="645"/>
    <x v="0"/>
    <n v="134411"/>
    <x v="2"/>
    <n v="412"/>
    <n v="346"/>
    <n v="61"/>
    <n v="48"/>
    <n v="867"/>
    <n v="6.4503649254897292E-3"/>
    <x v="1"/>
    <x v="1"/>
  </r>
  <r>
    <x v="303"/>
    <x v="646"/>
    <x v="0"/>
    <n v="134170"/>
    <x v="2"/>
    <n v="486"/>
    <n v="394"/>
    <n v="67"/>
    <n v="68"/>
    <n v="1015"/>
    <n v="7.5650294402623535E-3"/>
    <x v="1"/>
    <x v="1"/>
  </r>
  <r>
    <x v="303"/>
    <x v="647"/>
    <x v="2"/>
    <n v="62644"/>
    <x v="1"/>
    <n v="861"/>
    <n v="689"/>
    <n v="184"/>
    <n v="128"/>
    <n v="1862"/>
    <n v="2.9723517016793308E-2"/>
    <x v="4"/>
    <x v="1"/>
  </r>
  <r>
    <x v="303"/>
    <x v="648"/>
    <x v="1"/>
    <n v="34086"/>
    <x v="2"/>
    <n v="50"/>
    <n v="36"/>
    <n v="7"/>
    <n v="6"/>
    <n v="99"/>
    <n v="2.9044182362260164E-3"/>
    <x v="0"/>
    <x v="1"/>
  </r>
  <r>
    <x v="304"/>
    <x v="649"/>
    <x v="0"/>
    <n v="133822"/>
    <x v="1"/>
    <n v="1082"/>
    <n v="856"/>
    <n v="164"/>
    <n v="135"/>
    <n v="2237"/>
    <n v="1.6716234998729654E-2"/>
    <x v="3"/>
    <x v="1"/>
  </r>
  <r>
    <x v="304"/>
    <x v="650"/>
    <x v="2"/>
    <n v="62756"/>
    <x v="3"/>
    <n v="568"/>
    <n v="518"/>
    <n v="137"/>
    <n v="95"/>
    <n v="1318"/>
    <n v="2.1001975906686215E-2"/>
    <x v="4"/>
    <x v="0"/>
  </r>
  <r>
    <x v="304"/>
    <x v="651"/>
    <x v="1"/>
    <n v="34081"/>
    <x v="1"/>
    <n v="70"/>
    <n v="54"/>
    <n v="9"/>
    <n v="8"/>
    <n v="141"/>
    <n v="4.1372025468736249E-3"/>
    <x v="0"/>
    <x v="1"/>
  </r>
  <r>
    <x v="305"/>
    <x v="652"/>
    <x v="0"/>
    <n v="133337"/>
    <x v="3"/>
    <n v="1005"/>
    <n v="761"/>
    <n v="134"/>
    <n v="115"/>
    <n v="2015"/>
    <n v="1.5112084417678515E-2"/>
    <x v="3"/>
    <x v="0"/>
  </r>
  <r>
    <x v="305"/>
    <x v="653"/>
    <x v="2"/>
    <n v="62870"/>
    <x v="3"/>
    <n v="448"/>
    <n v="378"/>
    <n v="96"/>
    <n v="64"/>
    <n v="986"/>
    <n v="1.5683155718148562E-2"/>
    <x v="3"/>
    <x v="0"/>
  </r>
  <r>
    <x v="306"/>
    <x v="654"/>
    <x v="0"/>
    <n v="133004"/>
    <x v="1"/>
    <n v="841"/>
    <n v="693"/>
    <n v="121"/>
    <n v="97"/>
    <n v="1752"/>
    <n v="1.3172536164325885E-2"/>
    <x v="2"/>
    <x v="1"/>
  </r>
  <r>
    <x v="306"/>
    <x v="655"/>
    <x v="2"/>
    <n v="62813"/>
    <x v="2"/>
    <n v="380"/>
    <n v="323"/>
    <n v="82"/>
    <n v="53"/>
    <n v="838"/>
    <n v="1.3341187333832168E-2"/>
    <x v="2"/>
    <x v="1"/>
  </r>
  <r>
    <x v="307"/>
    <x v="656"/>
    <x v="0"/>
    <n v="132982"/>
    <x v="2"/>
    <n v="404"/>
    <n v="345"/>
    <n v="58"/>
    <n v="46"/>
    <n v="853"/>
    <n v="6.4144019491359731E-3"/>
    <x v="1"/>
    <x v="1"/>
  </r>
  <r>
    <x v="307"/>
    <x v="657"/>
    <x v="2"/>
    <n v="63017"/>
    <x v="0"/>
    <n v="361"/>
    <n v="329"/>
    <n v="79"/>
    <n v="53"/>
    <n v="822"/>
    <n v="1.3044099211323929E-2"/>
    <x v="2"/>
    <x v="0"/>
  </r>
  <r>
    <x v="308"/>
    <x v="658"/>
    <x v="0"/>
    <n v="132695"/>
    <x v="3"/>
    <n v="985"/>
    <n v="800"/>
    <n v="148"/>
    <n v="118"/>
    <n v="2051"/>
    <n v="1.5456497984098873E-2"/>
    <x v="3"/>
    <x v="0"/>
  </r>
  <r>
    <x v="308"/>
    <x v="659"/>
    <x v="2"/>
    <n v="63070"/>
    <x v="0"/>
    <n v="380"/>
    <n v="289"/>
    <n v="85"/>
    <n v="56"/>
    <n v="810"/>
    <n v="1.2842872998255907E-2"/>
    <x v="2"/>
    <x v="0"/>
  </r>
  <r>
    <x v="309"/>
    <x v="660"/>
    <x v="0"/>
    <n v="133056"/>
    <x v="1"/>
    <n v="1128"/>
    <n v="929"/>
    <n v="141"/>
    <n v="130"/>
    <n v="2328"/>
    <n v="1.7496392496392496E-2"/>
    <x v="3"/>
    <x v="1"/>
  </r>
  <r>
    <x v="309"/>
    <x v="661"/>
    <x v="2"/>
    <n v="62700"/>
    <x v="1"/>
    <n v="610"/>
    <n v="500"/>
    <n v="128"/>
    <n v="89"/>
    <n v="1327"/>
    <n v="2.1164274322169059E-2"/>
    <x v="4"/>
    <x v="1"/>
  </r>
  <r>
    <x v="310"/>
    <x v="662"/>
    <x v="0"/>
    <n v="132735"/>
    <x v="3"/>
    <n v="889"/>
    <n v="687"/>
    <n v="119"/>
    <n v="101"/>
    <n v="1796"/>
    <n v="1.353071910197009E-2"/>
    <x v="2"/>
    <x v="0"/>
  </r>
  <r>
    <x v="310"/>
    <x v="663"/>
    <x v="2"/>
    <n v="62428"/>
    <x v="2"/>
    <n v="413"/>
    <n v="354"/>
    <n v="94"/>
    <n v="59"/>
    <n v="920"/>
    <n v="1.473697699750112E-2"/>
    <x v="2"/>
    <x v="1"/>
  </r>
  <r>
    <x v="311"/>
    <x v="664"/>
    <x v="0"/>
    <n v="132992"/>
    <x v="2"/>
    <n v="524"/>
    <n v="396"/>
    <n v="66"/>
    <n v="63"/>
    <n v="1049"/>
    <n v="7.8876924927815204E-3"/>
    <x v="1"/>
    <x v="1"/>
  </r>
  <r>
    <x v="311"/>
    <x v="665"/>
    <x v="2"/>
    <n v="62781"/>
    <x v="3"/>
    <n v="593"/>
    <n v="486"/>
    <n v="130"/>
    <n v="86"/>
    <n v="1295"/>
    <n v="2.0627259839760437E-2"/>
    <x v="4"/>
    <x v="0"/>
  </r>
  <r>
    <x v="312"/>
    <x v="666"/>
    <x v="0"/>
    <n v="133001"/>
    <x v="2"/>
    <n v="413"/>
    <n v="316"/>
    <n v="54"/>
    <n v="46"/>
    <n v="829"/>
    <n v="6.2330358418357761E-3"/>
    <x v="1"/>
    <x v="1"/>
  </r>
  <r>
    <x v="312"/>
    <x v="667"/>
    <x v="2"/>
    <n v="63079"/>
    <x v="2"/>
    <n v="291"/>
    <n v="224"/>
    <n v="67"/>
    <n v="45"/>
    <n v="627"/>
    <n v="9.9399166125017837E-3"/>
    <x v="1"/>
    <x v="1"/>
  </r>
  <r>
    <x v="313"/>
    <x v="668"/>
    <x v="2"/>
    <n v="63345"/>
    <x v="2"/>
    <n v="358"/>
    <n v="288"/>
    <n v="70"/>
    <n v="47"/>
    <n v="763"/>
    <n v="1.204514957770937E-2"/>
    <x v="2"/>
    <x v="1"/>
  </r>
  <r>
    <x v="313"/>
    <x v="669"/>
    <x v="1"/>
    <n v="34098"/>
    <x v="0"/>
    <n v="37"/>
    <n v="32"/>
    <n v="6"/>
    <n v="5"/>
    <n v="80"/>
    <n v="2.3461786615050738E-3"/>
    <x v="0"/>
    <x v="0"/>
  </r>
  <r>
    <x v="314"/>
    <x v="670"/>
    <x v="0"/>
    <n v="132910"/>
    <x v="3"/>
    <n v="800"/>
    <n v="615"/>
    <n v="119"/>
    <n v="94"/>
    <n v="1628"/>
    <n v="1.224889022646904E-2"/>
    <x v="2"/>
    <x v="0"/>
  </r>
  <r>
    <x v="314"/>
    <x v="671"/>
    <x v="2"/>
    <n v="63305"/>
    <x v="1"/>
    <n v="670"/>
    <n v="598"/>
    <n v="139"/>
    <n v="104"/>
    <n v="1511"/>
    <n v="2.3868572782560618E-2"/>
    <x v="4"/>
    <x v="1"/>
  </r>
  <r>
    <x v="314"/>
    <x v="672"/>
    <x v="1"/>
    <n v="34109"/>
    <x v="1"/>
    <n v="52"/>
    <n v="44"/>
    <n v="8"/>
    <n v="7"/>
    <n v="111"/>
    <n v="3.2542730657597703E-3"/>
    <x v="0"/>
    <x v="1"/>
  </r>
  <r>
    <x v="315"/>
    <x v="673"/>
    <x v="0"/>
    <n v="133221"/>
    <x v="1"/>
    <n v="916"/>
    <n v="706"/>
    <n v="100"/>
    <n v="102"/>
    <n v="1824"/>
    <n v="1.3691535118337199E-2"/>
    <x v="2"/>
    <x v="1"/>
  </r>
  <r>
    <x v="315"/>
    <x v="674"/>
    <x v="2"/>
    <n v="63303"/>
    <x v="1"/>
    <n v="725"/>
    <n v="541"/>
    <n v="141"/>
    <n v="100"/>
    <n v="1507"/>
    <n v="2.3806138729602074E-2"/>
    <x v="4"/>
    <x v="1"/>
  </r>
  <r>
    <x v="316"/>
    <x v="675"/>
    <x v="0"/>
    <n v="133010"/>
    <x v="1"/>
    <n v="999"/>
    <n v="902"/>
    <n v="151"/>
    <n v="131"/>
    <n v="2183"/>
    <n v="1.641229982708067E-2"/>
    <x v="3"/>
    <x v="1"/>
  </r>
  <r>
    <x v="316"/>
    <x v="676"/>
    <x v="2"/>
    <n v="63684"/>
    <x v="1"/>
    <n v="778"/>
    <n v="655"/>
    <n v="165"/>
    <n v="116"/>
    <n v="1714"/>
    <n v="2.6914138559135731E-2"/>
    <x v="4"/>
    <x v="1"/>
  </r>
  <r>
    <x v="316"/>
    <x v="677"/>
    <x v="1"/>
    <n v="34106"/>
    <x v="3"/>
    <n v="72"/>
    <n v="55"/>
    <n v="9"/>
    <n v="9"/>
    <n v="145"/>
    <n v="4.2514513575323994E-3"/>
    <x v="0"/>
    <x v="0"/>
  </r>
  <r>
    <x v="317"/>
    <x v="678"/>
    <x v="0"/>
    <n v="133464"/>
    <x v="1"/>
    <n v="1043"/>
    <n v="882"/>
    <n v="139"/>
    <n v="123"/>
    <n v="2187"/>
    <n v="1.6386441287538214E-2"/>
    <x v="3"/>
    <x v="1"/>
  </r>
  <r>
    <x v="317"/>
    <x v="679"/>
    <x v="2"/>
    <n v="63556"/>
    <x v="2"/>
    <n v="370"/>
    <n v="309"/>
    <n v="72"/>
    <n v="52"/>
    <n v="803"/>
    <n v="1.2634527031279501E-2"/>
    <x v="2"/>
    <x v="1"/>
  </r>
  <r>
    <x v="317"/>
    <x v="680"/>
    <x v="1"/>
    <n v="34124"/>
    <x v="3"/>
    <n v="59"/>
    <n v="49"/>
    <n v="9"/>
    <n v="7"/>
    <n v="124"/>
    <n v="3.633806118860626E-3"/>
    <x v="0"/>
    <x v="0"/>
  </r>
  <r>
    <x v="318"/>
    <x v="681"/>
    <x v="0"/>
    <n v="132830"/>
    <x v="2"/>
    <n v="363"/>
    <n v="347"/>
    <n v="64"/>
    <n v="49"/>
    <n v="823"/>
    <n v="6.195889482797561E-3"/>
    <x v="1"/>
    <x v="1"/>
  </r>
  <r>
    <x v="318"/>
    <x v="682"/>
    <x v="2"/>
    <n v="63224"/>
    <x v="0"/>
    <n v="386"/>
    <n v="339"/>
    <n v="86"/>
    <n v="60"/>
    <n v="871"/>
    <n v="1.3776414019992408E-2"/>
    <x v="2"/>
    <x v="0"/>
  </r>
  <r>
    <x v="319"/>
    <x v="683"/>
    <x v="0"/>
    <n v="133262"/>
    <x v="1"/>
    <n v="1003"/>
    <n v="899"/>
    <n v="162"/>
    <n v="122"/>
    <n v="2186"/>
    <n v="1.6403776020170791E-2"/>
    <x v="3"/>
    <x v="1"/>
  </r>
  <r>
    <x v="319"/>
    <x v="684"/>
    <x v="2"/>
    <n v="63650"/>
    <x v="0"/>
    <n v="418"/>
    <n v="402"/>
    <n v="93"/>
    <n v="61"/>
    <n v="974"/>
    <n v="1.5302435192458759E-2"/>
    <x v="3"/>
    <x v="0"/>
  </r>
  <r>
    <x v="320"/>
    <x v="685"/>
    <x v="0"/>
    <n v="133549"/>
    <x v="0"/>
    <n v="328"/>
    <n v="278"/>
    <n v="46"/>
    <n v="37"/>
    <n v="689"/>
    <n v="5.1591550666796457E-3"/>
    <x v="1"/>
    <x v="0"/>
  </r>
  <r>
    <x v="320"/>
    <x v="686"/>
    <x v="2"/>
    <n v="63276"/>
    <x v="1"/>
    <n v="758"/>
    <n v="716"/>
    <n v="162"/>
    <n v="128"/>
    <n v="1764"/>
    <n v="2.7877868386117961E-2"/>
    <x v="4"/>
    <x v="1"/>
  </r>
  <r>
    <x v="321"/>
    <x v="687"/>
    <x v="0"/>
    <n v="133665"/>
    <x v="0"/>
    <n v="312"/>
    <n v="265"/>
    <n v="51"/>
    <n v="35"/>
    <n v="663"/>
    <n v="4.9601615980249128E-3"/>
    <x v="0"/>
    <x v="0"/>
  </r>
  <r>
    <x v="321"/>
    <x v="688"/>
    <x v="2"/>
    <n v="63287"/>
    <x v="2"/>
    <n v="306"/>
    <n v="251"/>
    <n v="64"/>
    <n v="45"/>
    <n v="666"/>
    <n v="1.0523488236130644E-2"/>
    <x v="2"/>
    <x v="1"/>
  </r>
  <r>
    <x v="321"/>
    <x v="689"/>
    <x v="1"/>
    <n v="34148"/>
    <x v="0"/>
    <n v="55"/>
    <n v="43"/>
    <n v="7"/>
    <n v="7"/>
    <n v="112"/>
    <n v="3.2798406934520324E-3"/>
    <x v="0"/>
    <x v="0"/>
  </r>
  <r>
    <x v="322"/>
    <x v="690"/>
    <x v="0"/>
    <n v="133699"/>
    <x v="1"/>
    <n v="1167"/>
    <n v="1021"/>
    <n v="179"/>
    <n v="147"/>
    <n v="2514"/>
    <n v="1.880343158886753E-2"/>
    <x v="3"/>
    <x v="1"/>
  </r>
  <r>
    <x v="322"/>
    <x v="691"/>
    <x v="2"/>
    <n v="63317"/>
    <x v="0"/>
    <n v="378"/>
    <n v="352"/>
    <n v="83"/>
    <n v="57"/>
    <n v="870"/>
    <n v="1.3740385678411801E-2"/>
    <x v="2"/>
    <x v="0"/>
  </r>
  <r>
    <x v="322"/>
    <x v="692"/>
    <x v="1"/>
    <n v="34146"/>
    <x v="3"/>
    <n v="51"/>
    <n v="40"/>
    <n v="7"/>
    <n v="7"/>
    <n v="105"/>
    <n v="3.0750307503075031E-3"/>
    <x v="0"/>
    <x v="0"/>
  </r>
  <r>
    <x v="323"/>
    <x v="693"/>
    <x v="0"/>
    <n v="133983"/>
    <x v="3"/>
    <n v="664"/>
    <n v="540"/>
    <n v="97"/>
    <n v="76"/>
    <n v="1377"/>
    <n v="1.0277423255189091E-2"/>
    <x v="2"/>
    <x v="0"/>
  </r>
  <r>
    <x v="323"/>
    <x v="694"/>
    <x v="2"/>
    <n v="63719"/>
    <x v="2"/>
    <n v="368"/>
    <n v="356"/>
    <n v="89"/>
    <n v="53"/>
    <n v="866"/>
    <n v="1.3590922644737049E-2"/>
    <x v="2"/>
    <x v="1"/>
  </r>
  <r>
    <x v="324"/>
    <x v="695"/>
    <x v="0"/>
    <n v="134326"/>
    <x v="0"/>
    <n v="392"/>
    <n v="308"/>
    <n v="54"/>
    <n v="46"/>
    <n v="800"/>
    <n v="5.955660110477495E-3"/>
    <x v="1"/>
    <x v="0"/>
  </r>
  <r>
    <x v="324"/>
    <x v="696"/>
    <x v="2"/>
    <n v="63783"/>
    <x v="2"/>
    <n v="330"/>
    <n v="275"/>
    <n v="70"/>
    <n v="51"/>
    <n v="726"/>
    <n v="1.1382343257607827E-2"/>
    <x v="2"/>
    <x v="1"/>
  </r>
  <r>
    <x v="325"/>
    <x v="697"/>
    <x v="1"/>
    <n v="34178"/>
    <x v="2"/>
    <n v="50"/>
    <n v="43"/>
    <n v="7"/>
    <n v="6"/>
    <n v="106"/>
    <n v="3.1014102639124585E-3"/>
    <x v="0"/>
    <x v="1"/>
  </r>
  <r>
    <x v="326"/>
    <x v="698"/>
    <x v="0"/>
    <n v="134454"/>
    <x v="0"/>
    <n v="442"/>
    <n v="369"/>
    <n v="62"/>
    <n v="51"/>
    <n v="924"/>
    <n v="6.8722388326118971E-3"/>
    <x v="1"/>
    <x v="0"/>
  </r>
  <r>
    <x v="326"/>
    <x v="699"/>
    <x v="2"/>
    <n v="63187"/>
    <x v="3"/>
    <n v="624"/>
    <n v="570"/>
    <n v="141"/>
    <n v="86"/>
    <n v="1421"/>
    <n v="2.2488803076582208E-2"/>
    <x v="4"/>
    <x v="0"/>
  </r>
  <r>
    <x v="327"/>
    <x v="700"/>
    <x v="0"/>
    <n v="134481"/>
    <x v="2"/>
    <n v="422"/>
    <n v="313"/>
    <n v="53"/>
    <n v="47"/>
    <n v="835"/>
    <n v="6.2090555543162229E-3"/>
    <x v="1"/>
    <x v="1"/>
  </r>
  <r>
    <x v="327"/>
    <x v="701"/>
    <x v="2"/>
    <n v="62878"/>
    <x v="1"/>
    <n v="596"/>
    <n v="528"/>
    <n v="145"/>
    <n v="88"/>
    <n v="1357"/>
    <n v="2.1581475237762014E-2"/>
    <x v="4"/>
    <x v="1"/>
  </r>
  <r>
    <x v="327"/>
    <x v="702"/>
    <x v="1"/>
    <n v="34167"/>
    <x v="2"/>
    <n v="49"/>
    <n v="44"/>
    <n v="7"/>
    <n v="6"/>
    <n v="106"/>
    <n v="3.1024087569877369E-3"/>
    <x v="0"/>
    <x v="1"/>
  </r>
  <r>
    <x v="328"/>
    <x v="703"/>
    <x v="0"/>
    <n v="134274"/>
    <x v="2"/>
    <n v="430"/>
    <n v="361"/>
    <n v="60"/>
    <n v="54"/>
    <n v="905"/>
    <n v="6.7399496551826862E-3"/>
    <x v="1"/>
    <x v="1"/>
  </r>
  <r>
    <x v="328"/>
    <x v="704"/>
    <x v="2"/>
    <n v="62679"/>
    <x v="3"/>
    <n v="452"/>
    <n v="352"/>
    <n v="91"/>
    <n v="65"/>
    <n v="960"/>
    <n v="1.5316134590532715E-2"/>
    <x v="3"/>
    <x v="0"/>
  </r>
  <r>
    <x v="328"/>
    <x v="705"/>
    <x v="1"/>
    <n v="34157"/>
    <x v="0"/>
    <n v="51"/>
    <n v="43"/>
    <n v="6"/>
    <n v="6"/>
    <n v="106"/>
    <n v="3.1033170360394648E-3"/>
    <x v="0"/>
    <x v="0"/>
  </r>
  <r>
    <x v="329"/>
    <x v="706"/>
    <x v="0"/>
    <n v="134452"/>
    <x v="1"/>
    <n v="1215"/>
    <n v="1068"/>
    <n v="164"/>
    <n v="143"/>
    <n v="2590"/>
    <n v="1.9263380239788176E-2"/>
    <x v="3"/>
    <x v="1"/>
  </r>
  <r>
    <x v="329"/>
    <x v="707"/>
    <x v="2"/>
    <n v="63055"/>
    <x v="2"/>
    <n v="436"/>
    <n v="352"/>
    <n v="91"/>
    <n v="63"/>
    <n v="942"/>
    <n v="1.4939338672587423E-2"/>
    <x v="2"/>
    <x v="1"/>
  </r>
  <r>
    <x v="329"/>
    <x v="708"/>
    <x v="1"/>
    <n v="34182"/>
    <x v="3"/>
    <n v="55"/>
    <n v="40"/>
    <n v="7"/>
    <n v="6"/>
    <n v="108"/>
    <n v="3.1595576619273301E-3"/>
    <x v="0"/>
    <x v="0"/>
  </r>
  <r>
    <x v="330"/>
    <x v="709"/>
    <x v="0"/>
    <n v="134745"/>
    <x v="1"/>
    <n v="811"/>
    <n v="740"/>
    <n v="124"/>
    <n v="113"/>
    <n v="1788"/>
    <n v="1.3269509072692864E-2"/>
    <x v="2"/>
    <x v="1"/>
  </r>
  <r>
    <x v="331"/>
    <x v="710"/>
    <x v="0"/>
    <n v="134803"/>
    <x v="2"/>
    <n v="459"/>
    <n v="389"/>
    <n v="69"/>
    <n v="49"/>
    <n v="966"/>
    <n v="7.1660126258317695E-3"/>
    <x v="1"/>
    <x v="1"/>
  </r>
  <r>
    <x v="331"/>
    <x v="711"/>
    <x v="2"/>
    <n v="63332"/>
    <x v="0"/>
    <n v="399"/>
    <n v="367"/>
    <n v="90"/>
    <n v="67"/>
    <n v="923"/>
    <n v="1.4573991031390135E-2"/>
    <x v="2"/>
    <x v="0"/>
  </r>
  <r>
    <x v="332"/>
    <x v="712"/>
    <x v="0"/>
    <n v="134472"/>
    <x v="0"/>
    <n v="261"/>
    <n v="207"/>
    <n v="38"/>
    <n v="32"/>
    <n v="538"/>
    <n v="4.0008328871437918E-3"/>
    <x v="0"/>
    <x v="0"/>
  </r>
  <r>
    <x v="332"/>
    <x v="713"/>
    <x v="2"/>
    <n v="63420"/>
    <x v="2"/>
    <n v="365"/>
    <n v="301"/>
    <n v="70"/>
    <n v="50"/>
    <n v="786"/>
    <n v="1.2393566698202459E-2"/>
    <x v="2"/>
    <x v="1"/>
  </r>
  <r>
    <x v="333"/>
    <x v="714"/>
    <x v="0"/>
    <n v="135478"/>
    <x v="0"/>
    <n v="364"/>
    <n v="275"/>
    <n v="50"/>
    <n v="44"/>
    <n v="733"/>
    <n v="5.4104725490485544E-3"/>
    <x v="1"/>
    <x v="0"/>
  </r>
  <r>
    <x v="333"/>
    <x v="715"/>
    <x v="2"/>
    <n v="63924"/>
    <x v="1"/>
    <n v="755"/>
    <n v="628"/>
    <n v="182"/>
    <n v="110"/>
    <n v="1675"/>
    <n v="2.6202991051874101E-2"/>
    <x v="4"/>
    <x v="1"/>
  </r>
  <r>
    <x v="334"/>
    <x v="716"/>
    <x v="0"/>
    <n v="135202"/>
    <x v="3"/>
    <n v="813"/>
    <n v="684"/>
    <n v="116"/>
    <n v="104"/>
    <n v="1717"/>
    <n v="1.269951627934498E-2"/>
    <x v="2"/>
    <x v="0"/>
  </r>
  <r>
    <x v="334"/>
    <x v="717"/>
    <x v="2"/>
    <n v="64091"/>
    <x v="0"/>
    <n v="306"/>
    <n v="274"/>
    <n v="70"/>
    <n v="48"/>
    <n v="698"/>
    <n v="1.0890764693950788E-2"/>
    <x v="2"/>
    <x v="0"/>
  </r>
  <r>
    <x v="334"/>
    <x v="718"/>
    <x v="1"/>
    <n v="34192"/>
    <x v="0"/>
    <n v="50"/>
    <n v="37"/>
    <n v="7"/>
    <n v="5"/>
    <n v="99"/>
    <n v="2.8954141319606926E-3"/>
    <x v="0"/>
    <x v="0"/>
  </r>
  <r>
    <x v="335"/>
    <x v="719"/>
    <x v="0"/>
    <n v="135306"/>
    <x v="0"/>
    <n v="409"/>
    <n v="323"/>
    <n v="59"/>
    <n v="49"/>
    <n v="840"/>
    <n v="6.2081504146157601E-3"/>
    <x v="1"/>
    <x v="0"/>
  </r>
  <r>
    <x v="335"/>
    <x v="720"/>
    <x v="2"/>
    <n v="64471"/>
    <x v="0"/>
    <n v="306"/>
    <n v="262"/>
    <n v="65"/>
    <n v="45"/>
    <n v="678"/>
    <n v="1.0516356191155714E-2"/>
    <x v="2"/>
    <x v="0"/>
  </r>
  <r>
    <x v="336"/>
    <x v="721"/>
    <x v="0"/>
    <n v="135654"/>
    <x v="2"/>
    <n v="344"/>
    <n v="298"/>
    <n v="54"/>
    <n v="42"/>
    <n v="738"/>
    <n v="5.4403113804237253E-3"/>
    <x v="1"/>
    <x v="1"/>
  </r>
  <r>
    <x v="337"/>
    <x v="722"/>
    <x v="0"/>
    <n v="135575"/>
    <x v="0"/>
    <n v="289"/>
    <n v="243"/>
    <n v="43"/>
    <n v="39"/>
    <n v="614"/>
    <n v="4.5288585653697217E-3"/>
    <x v="0"/>
    <x v="0"/>
  </r>
  <r>
    <x v="338"/>
    <x v="723"/>
    <x v="0"/>
    <n v="135328"/>
    <x v="1"/>
    <n v="1112"/>
    <n v="841"/>
    <n v="164"/>
    <n v="149"/>
    <n v="2266"/>
    <n v="1.6744502246393945E-2"/>
    <x v="3"/>
    <x v="1"/>
  </r>
  <r>
    <x v="338"/>
    <x v="724"/>
    <x v="2"/>
    <n v="64864"/>
    <x v="0"/>
    <n v="373"/>
    <n v="321"/>
    <n v="84"/>
    <n v="60"/>
    <n v="838"/>
    <n v="1.2919338924518993E-2"/>
    <x v="2"/>
    <x v="0"/>
  </r>
  <r>
    <x v="339"/>
    <x v="725"/>
    <x v="0"/>
    <n v="135452"/>
    <x v="0"/>
    <n v="355"/>
    <n v="300"/>
    <n v="49"/>
    <n v="45"/>
    <n v="749"/>
    <n v="5.5296341139296577E-3"/>
    <x v="1"/>
    <x v="0"/>
  </r>
  <r>
    <x v="339"/>
    <x v="726"/>
    <x v="2"/>
    <n v="64817"/>
    <x v="0"/>
    <n v="396"/>
    <n v="319"/>
    <n v="82"/>
    <n v="54"/>
    <n v="851"/>
    <n v="1.3129271641698937E-2"/>
    <x v="2"/>
    <x v="0"/>
  </r>
  <r>
    <x v="339"/>
    <x v="727"/>
    <x v="1"/>
    <n v="34227"/>
    <x v="0"/>
    <n v="40"/>
    <n v="34"/>
    <n v="6"/>
    <n v="5"/>
    <n v="85"/>
    <n v="2.4834195225991178E-3"/>
    <x v="0"/>
    <x v="0"/>
  </r>
  <r>
    <x v="340"/>
    <x v="728"/>
    <x v="0"/>
    <n v="135746"/>
    <x v="0"/>
    <n v="355"/>
    <n v="268"/>
    <n v="52"/>
    <n v="43"/>
    <n v="718"/>
    <n v="5.2892902921633051E-3"/>
    <x v="1"/>
    <x v="0"/>
  </r>
  <r>
    <x v="340"/>
    <x v="729"/>
    <x v="2"/>
    <n v="65367"/>
    <x v="2"/>
    <n v="421"/>
    <n v="319"/>
    <n v="79"/>
    <n v="57"/>
    <n v="876"/>
    <n v="1.3401257515259994E-2"/>
    <x v="2"/>
    <x v="1"/>
  </r>
  <r>
    <x v="340"/>
    <x v="730"/>
    <x v="1"/>
    <n v="34248"/>
    <x v="0"/>
    <n v="56"/>
    <n v="46"/>
    <n v="8"/>
    <n v="6"/>
    <n v="116"/>
    <n v="3.387059098341509E-3"/>
    <x v="0"/>
    <x v="0"/>
  </r>
  <r>
    <x v="341"/>
    <x v="731"/>
    <x v="0"/>
    <n v="135751"/>
    <x v="2"/>
    <n v="487"/>
    <n v="390"/>
    <n v="69"/>
    <n v="62"/>
    <n v="1008"/>
    <n v="7.4253596658588154E-3"/>
    <x v="1"/>
    <x v="1"/>
  </r>
  <r>
    <x v="341"/>
    <x v="732"/>
    <x v="2"/>
    <n v="65350"/>
    <x v="1"/>
    <n v="635"/>
    <n v="540"/>
    <n v="143"/>
    <n v="103"/>
    <n v="1421"/>
    <n v="2.1744452945677124E-2"/>
    <x v="4"/>
    <x v="1"/>
  </r>
  <r>
    <x v="341"/>
    <x v="733"/>
    <x v="1"/>
    <n v="34243"/>
    <x v="1"/>
    <n v="76"/>
    <n v="64"/>
    <n v="11"/>
    <n v="9"/>
    <n v="160"/>
    <n v="4.6724878077271268E-3"/>
    <x v="0"/>
    <x v="1"/>
  </r>
  <r>
    <x v="342"/>
    <x v="734"/>
    <x v="0"/>
    <n v="135415"/>
    <x v="0"/>
    <n v="328"/>
    <n v="242"/>
    <n v="48"/>
    <n v="41"/>
    <n v="659"/>
    <n v="4.8665214341099584E-3"/>
    <x v="0"/>
    <x v="0"/>
  </r>
  <r>
    <x v="342"/>
    <x v="735"/>
    <x v="2"/>
    <n v="65177"/>
    <x v="2"/>
    <n v="269"/>
    <n v="227"/>
    <n v="61"/>
    <n v="42"/>
    <n v="599"/>
    <n v="9.1903585620694422E-3"/>
    <x v="1"/>
    <x v="1"/>
  </r>
  <r>
    <x v="342"/>
    <x v="736"/>
    <x v="1"/>
    <n v="34251"/>
    <x v="0"/>
    <n v="58"/>
    <n v="46"/>
    <n v="8"/>
    <n v="7"/>
    <n v="119"/>
    <n v="3.4743511138360926E-3"/>
    <x v="0"/>
    <x v="0"/>
  </r>
  <r>
    <x v="343"/>
    <x v="737"/>
    <x v="0"/>
    <n v="135455"/>
    <x v="0"/>
    <n v="301"/>
    <n v="281"/>
    <n v="48"/>
    <n v="39"/>
    <n v="669"/>
    <n v="4.9389096009744933E-3"/>
    <x v="0"/>
    <x v="0"/>
  </r>
  <r>
    <x v="343"/>
    <x v="738"/>
    <x v="2"/>
    <n v="64472"/>
    <x v="3"/>
    <n v="577"/>
    <n v="473"/>
    <n v="122"/>
    <n v="85"/>
    <n v="1257"/>
    <n v="1.9496835835711625E-2"/>
    <x v="3"/>
    <x v="0"/>
  </r>
  <r>
    <x v="344"/>
    <x v="739"/>
    <x v="0"/>
    <n v="135464"/>
    <x v="0"/>
    <n v="323"/>
    <n v="270"/>
    <n v="48"/>
    <n v="41"/>
    <n v="682"/>
    <n v="5.034547924171736E-3"/>
    <x v="1"/>
    <x v="0"/>
  </r>
  <r>
    <x v="344"/>
    <x v="740"/>
    <x v="2"/>
    <n v="64902"/>
    <x v="2"/>
    <n v="362"/>
    <n v="316"/>
    <n v="77"/>
    <n v="56"/>
    <n v="811"/>
    <n v="1.2495762842439371E-2"/>
    <x v="2"/>
    <x v="1"/>
  </r>
  <r>
    <x v="345"/>
    <x v="741"/>
    <x v="0"/>
    <n v="135786"/>
    <x v="0"/>
    <n v="308"/>
    <n v="261"/>
    <n v="45"/>
    <n v="38"/>
    <n v="652"/>
    <n v="4.8016732210979041E-3"/>
    <x v="0"/>
    <x v="0"/>
  </r>
  <r>
    <x v="345"/>
    <x v="742"/>
    <x v="1"/>
    <n v="34257"/>
    <x v="2"/>
    <n v="43"/>
    <n v="35"/>
    <n v="6"/>
    <n v="6"/>
    <n v="90"/>
    <n v="2.6272002802346967E-3"/>
    <x v="0"/>
    <x v="1"/>
  </r>
  <r>
    <x v="346"/>
    <x v="743"/>
    <x v="0"/>
    <n v="135670"/>
    <x v="1"/>
    <n v="1266"/>
    <n v="989"/>
    <n v="190"/>
    <n v="165"/>
    <n v="2610"/>
    <n v="1.9237856563720793E-2"/>
    <x v="3"/>
    <x v="1"/>
  </r>
  <r>
    <x v="346"/>
    <x v="744"/>
    <x v="2"/>
    <n v="65378"/>
    <x v="0"/>
    <n v="347"/>
    <n v="305"/>
    <n v="77"/>
    <n v="58"/>
    <n v="787"/>
    <n v="1.2037688519073695E-2"/>
    <x v="2"/>
    <x v="0"/>
  </r>
  <r>
    <x v="346"/>
    <x v="745"/>
    <x v="1"/>
    <n v="34252"/>
    <x v="1"/>
    <n v="70"/>
    <n v="61"/>
    <n v="10"/>
    <n v="9"/>
    <n v="150"/>
    <n v="4.3793063178792476E-3"/>
    <x v="0"/>
    <x v="1"/>
  </r>
  <r>
    <x v="347"/>
    <x v="746"/>
    <x v="0"/>
    <n v="136225"/>
    <x v="1"/>
    <n v="1167"/>
    <n v="857"/>
    <n v="156"/>
    <n v="136"/>
    <n v="2316"/>
    <n v="1.7001284639383375E-2"/>
    <x v="3"/>
    <x v="1"/>
  </r>
  <r>
    <x v="347"/>
    <x v="747"/>
    <x v="1"/>
    <n v="34269"/>
    <x v="3"/>
    <n v="70"/>
    <n v="59"/>
    <n v="10"/>
    <n v="9"/>
    <n v="148"/>
    <n v="4.3187720680498412E-3"/>
    <x v="0"/>
    <x v="0"/>
  </r>
  <r>
    <x v="348"/>
    <x v="748"/>
    <x v="0"/>
    <n v="135983"/>
    <x v="0"/>
    <n v="334"/>
    <n v="279"/>
    <n v="52"/>
    <n v="42"/>
    <n v="707"/>
    <n v="5.199179309178353E-3"/>
    <x v="1"/>
    <x v="0"/>
  </r>
  <r>
    <x v="348"/>
    <x v="749"/>
    <x v="2"/>
    <n v="66106"/>
    <x v="3"/>
    <n v="631"/>
    <n v="589"/>
    <n v="148"/>
    <n v="103"/>
    <n v="1471"/>
    <n v="2.2252140501618611E-2"/>
    <x v="4"/>
    <x v="0"/>
  </r>
  <r>
    <x v="348"/>
    <x v="750"/>
    <x v="1"/>
    <n v="34251"/>
    <x v="3"/>
    <n v="43"/>
    <n v="35"/>
    <n v="6"/>
    <n v="5"/>
    <n v="89"/>
    <n v="2.5984642784152288E-3"/>
    <x v="0"/>
    <x v="0"/>
  </r>
  <r>
    <x v="349"/>
    <x v="751"/>
    <x v="0"/>
    <n v="135997"/>
    <x v="2"/>
    <n v="564"/>
    <n v="397"/>
    <n v="79"/>
    <n v="73"/>
    <n v="1113"/>
    <n v="8.1840040589130636E-3"/>
    <x v="1"/>
    <x v="1"/>
  </r>
  <r>
    <x v="349"/>
    <x v="752"/>
    <x v="2"/>
    <n v="65890"/>
    <x v="2"/>
    <n v="331"/>
    <n v="290"/>
    <n v="76"/>
    <n v="49"/>
    <n v="746"/>
    <n v="1.1321900136591288E-2"/>
    <x v="2"/>
    <x v="1"/>
  </r>
  <r>
    <x v="349"/>
    <x v="753"/>
    <x v="1"/>
    <n v="34231"/>
    <x v="3"/>
    <n v="50"/>
    <n v="39"/>
    <n v="7"/>
    <n v="6"/>
    <n v="102"/>
    <n v="2.9797551926616225E-3"/>
    <x v="0"/>
    <x v="0"/>
  </r>
  <r>
    <x v="350"/>
    <x v="754"/>
    <x v="0"/>
    <n v="135738"/>
    <x v="0"/>
    <n v="347"/>
    <n v="296"/>
    <n v="48"/>
    <n v="45"/>
    <n v="736"/>
    <n v="5.4222104348082339E-3"/>
    <x v="1"/>
    <x v="0"/>
  </r>
  <r>
    <x v="350"/>
    <x v="755"/>
    <x v="1"/>
    <n v="34244"/>
    <x v="1"/>
    <n v="79"/>
    <n v="59"/>
    <n v="10"/>
    <n v="8"/>
    <n v="156"/>
    <n v="4.5555425768017757E-3"/>
    <x v="0"/>
    <x v="1"/>
  </r>
  <r>
    <x v="351"/>
    <x v="756"/>
    <x v="0"/>
    <n v="136186"/>
    <x v="2"/>
    <n v="558"/>
    <n v="476"/>
    <n v="96"/>
    <n v="76"/>
    <n v="1206"/>
    <n v="8.855535811316876E-3"/>
    <x v="1"/>
    <x v="1"/>
  </r>
  <r>
    <x v="351"/>
    <x v="757"/>
    <x v="2"/>
    <n v="65788"/>
    <x v="1"/>
    <n v="615"/>
    <n v="595"/>
    <n v="149"/>
    <n v="110"/>
    <n v="1469"/>
    <n v="2.2329300176323948E-2"/>
    <x v="4"/>
    <x v="1"/>
  </r>
  <r>
    <x v="351"/>
    <x v="758"/>
    <x v="1"/>
    <n v="34259"/>
    <x v="1"/>
    <n v="91"/>
    <n v="79"/>
    <n v="15"/>
    <n v="12"/>
    <n v="197"/>
    <n v="5.7503137861583814E-3"/>
    <x v="1"/>
    <x v="1"/>
  </r>
  <r>
    <x v="352"/>
    <x v="759"/>
    <x v="0"/>
    <n v="136113"/>
    <x v="2"/>
    <n v="505"/>
    <n v="397"/>
    <n v="70"/>
    <n v="63"/>
    <n v="1035"/>
    <n v="7.603976108086663E-3"/>
    <x v="1"/>
    <x v="1"/>
  </r>
  <r>
    <x v="352"/>
    <x v="760"/>
    <x v="2"/>
    <n v="65827"/>
    <x v="1"/>
    <n v="609"/>
    <n v="519"/>
    <n v="138"/>
    <n v="97"/>
    <n v="1363"/>
    <n v="2.0705789417716135E-2"/>
    <x v="4"/>
    <x v="1"/>
  </r>
  <r>
    <x v="353"/>
    <x v="761"/>
    <x v="0"/>
    <n v="135969"/>
    <x v="0"/>
    <n v="347"/>
    <n v="272"/>
    <n v="50"/>
    <n v="44"/>
    <n v="713"/>
    <n v="5.2438423464171982E-3"/>
    <x v="1"/>
    <x v="0"/>
  </r>
  <r>
    <x v="353"/>
    <x v="762"/>
    <x v="2"/>
    <n v="65690"/>
    <x v="3"/>
    <n v="710"/>
    <n v="562"/>
    <n v="164"/>
    <n v="118"/>
    <n v="1554"/>
    <n v="2.3656568731922668E-2"/>
    <x v="4"/>
    <x v="0"/>
  </r>
  <r>
    <x v="354"/>
    <x v="763"/>
    <x v="0"/>
    <n v="136440"/>
    <x v="0"/>
    <n v="290"/>
    <n v="271"/>
    <n v="49"/>
    <n v="38"/>
    <n v="648"/>
    <n v="4.7493403693931397E-3"/>
    <x v="0"/>
    <x v="0"/>
  </r>
  <r>
    <x v="354"/>
    <x v="764"/>
    <x v="2"/>
    <n v="66191"/>
    <x v="3"/>
    <n v="727"/>
    <n v="612"/>
    <n v="169"/>
    <n v="115"/>
    <n v="1623"/>
    <n v="2.4519949842123551E-2"/>
    <x v="4"/>
    <x v="0"/>
  </r>
  <r>
    <x v="354"/>
    <x v="765"/>
    <x v="1"/>
    <n v="34251"/>
    <x v="0"/>
    <n v="46"/>
    <n v="30"/>
    <n v="6"/>
    <n v="5"/>
    <n v="87"/>
    <n v="2.5400718227205047E-3"/>
    <x v="0"/>
    <x v="0"/>
  </r>
  <r>
    <x v="355"/>
    <x v="766"/>
    <x v="0"/>
    <n v="136769"/>
    <x v="3"/>
    <n v="804"/>
    <n v="637"/>
    <n v="124"/>
    <n v="110"/>
    <n v="1675"/>
    <n v="1.2246927300777224E-2"/>
    <x v="2"/>
    <x v="0"/>
  </r>
  <r>
    <x v="355"/>
    <x v="767"/>
    <x v="2"/>
    <n v="65516"/>
    <x v="0"/>
    <n v="357"/>
    <n v="305"/>
    <n v="88"/>
    <n v="57"/>
    <n v="807"/>
    <n v="1.2317601807192137E-2"/>
    <x v="2"/>
    <x v="0"/>
  </r>
  <r>
    <x v="356"/>
    <x v="768"/>
    <x v="0"/>
    <n v="136833"/>
    <x v="3"/>
    <n v="887"/>
    <n v="715"/>
    <n v="142"/>
    <n v="120"/>
    <n v="1864"/>
    <n v="1.362244487806304E-2"/>
    <x v="2"/>
    <x v="0"/>
  </r>
  <r>
    <x v="356"/>
    <x v="769"/>
    <x v="2"/>
    <n v="66284"/>
    <x v="3"/>
    <n v="705"/>
    <n v="548"/>
    <n v="143"/>
    <n v="96"/>
    <n v="1492"/>
    <n v="2.2509202824210969E-2"/>
    <x v="4"/>
    <x v="0"/>
  </r>
  <r>
    <x v="356"/>
    <x v="770"/>
    <x v="1"/>
    <n v="34240"/>
    <x v="1"/>
    <n v="53"/>
    <n v="39"/>
    <n v="7"/>
    <n v="7"/>
    <n v="106"/>
    <n v="3.0957943925233643E-3"/>
    <x v="0"/>
    <x v="1"/>
  </r>
  <r>
    <x v="357"/>
    <x v="771"/>
    <x v="0"/>
    <n v="136269"/>
    <x v="0"/>
    <n v="285"/>
    <n v="259"/>
    <n v="48"/>
    <n v="40"/>
    <n v="632"/>
    <n v="4.6378853591058861E-3"/>
    <x v="0"/>
    <x v="0"/>
  </r>
  <r>
    <x v="357"/>
    <x v="772"/>
    <x v="2"/>
    <n v="66090"/>
    <x v="3"/>
    <n v="566"/>
    <n v="497"/>
    <n v="123"/>
    <n v="100"/>
    <n v="1286"/>
    <n v="1.9458314419730671E-2"/>
    <x v="3"/>
    <x v="0"/>
  </r>
  <r>
    <x v="357"/>
    <x v="773"/>
    <x v="1"/>
    <n v="34237"/>
    <x v="0"/>
    <n v="38"/>
    <n v="33"/>
    <n v="5"/>
    <n v="5"/>
    <n v="81"/>
    <n v="2.3658614948739668E-3"/>
    <x v="0"/>
    <x v="0"/>
  </r>
  <r>
    <x v="358"/>
    <x v="774"/>
    <x v="0"/>
    <n v="136525"/>
    <x v="0"/>
    <n v="327"/>
    <n v="263"/>
    <n v="45"/>
    <n v="38"/>
    <n v="673"/>
    <n v="4.9295000915583224E-3"/>
    <x v="0"/>
    <x v="0"/>
  </r>
  <r>
    <x v="358"/>
    <x v="775"/>
    <x v="2"/>
    <n v="66228"/>
    <x v="0"/>
    <n v="390"/>
    <n v="335"/>
    <n v="85"/>
    <n v="61"/>
    <n v="871"/>
    <n v="1.3151537114211511E-2"/>
    <x v="2"/>
    <x v="0"/>
  </r>
  <r>
    <x v="359"/>
    <x v="776"/>
    <x v="0"/>
    <n v="136364"/>
    <x v="3"/>
    <n v="1091"/>
    <n v="922"/>
    <n v="157"/>
    <n v="140"/>
    <n v="2310"/>
    <n v="1.6939954826787128E-2"/>
    <x v="3"/>
    <x v="0"/>
  </r>
  <r>
    <x v="359"/>
    <x v="777"/>
    <x v="2"/>
    <n v="66496"/>
    <x v="2"/>
    <n v="302"/>
    <n v="241"/>
    <n v="67"/>
    <n v="51"/>
    <n v="661"/>
    <n v="9.9404475457170356E-3"/>
    <x v="1"/>
    <x v="1"/>
  </r>
  <r>
    <x v="359"/>
    <x v="778"/>
    <x v="1"/>
    <n v="34255"/>
    <x v="1"/>
    <n v="71"/>
    <n v="68"/>
    <n v="11"/>
    <n v="9"/>
    <n v="159"/>
    <n v="4.6416581520945851E-3"/>
    <x v="0"/>
    <x v="1"/>
  </r>
  <r>
    <x v="360"/>
    <x v="779"/>
    <x v="0"/>
    <n v="136661"/>
    <x v="0"/>
    <n v="361"/>
    <n v="284"/>
    <n v="47"/>
    <n v="43"/>
    <n v="735"/>
    <n v="5.3782717820007172E-3"/>
    <x v="1"/>
    <x v="0"/>
  </r>
  <r>
    <x v="360"/>
    <x v="780"/>
    <x v="1"/>
    <n v="34251"/>
    <x v="0"/>
    <n v="43"/>
    <n v="35"/>
    <n v="6"/>
    <n v="5"/>
    <n v="89"/>
    <n v="2.5984642784152288E-3"/>
    <x v="0"/>
    <x v="0"/>
  </r>
  <r>
    <x v="361"/>
    <x v="781"/>
    <x v="0"/>
    <n v="136767"/>
    <x v="1"/>
    <n v="1128"/>
    <n v="959"/>
    <n v="163"/>
    <n v="144"/>
    <n v="2394"/>
    <n v="1.7504222509815964E-2"/>
    <x v="3"/>
    <x v="1"/>
  </r>
  <r>
    <x v="361"/>
    <x v="782"/>
    <x v="2"/>
    <n v="66049"/>
    <x v="0"/>
    <n v="462"/>
    <n v="397"/>
    <n v="107"/>
    <n v="77"/>
    <n v="1043"/>
    <n v="1.5791306454299082E-2"/>
    <x v="3"/>
    <x v="0"/>
  </r>
  <r>
    <x v="362"/>
    <x v="783"/>
    <x v="0"/>
    <n v="137023"/>
    <x v="3"/>
    <n v="1137"/>
    <n v="878"/>
    <n v="163"/>
    <n v="140"/>
    <n v="2318"/>
    <n v="1.6916867971070549E-2"/>
    <x v="3"/>
    <x v="0"/>
  </r>
  <r>
    <x v="362"/>
    <x v="784"/>
    <x v="2"/>
    <n v="65579"/>
    <x v="1"/>
    <n v="771"/>
    <n v="596"/>
    <n v="155"/>
    <n v="108"/>
    <n v="1630"/>
    <n v="2.4855517772457647E-2"/>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9758F4-E0B4-458F-986D-C0AA3FB52734}" name="Engagement Rate Pivot" cacheId="0" dataOnRows="1" applyNumberFormats="0" applyBorderFormats="0" applyFontFormats="0" applyPatternFormats="0" applyAlignmentFormats="0" applyWidthHeightFormats="1" dataCaption="Values" updatedVersion="8" minRefreshableVersion="5" itemPrintTitles="1" createdVersion="8" indent="0" showHeaders="0" outline="1" outlineData="1" multipleFieldFilters="0">
  <location ref="J25:N26" firstHeaderRow="0" firstDataRow="1" firstDataCol="1"/>
  <pivotFields count="1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showAll="0"/>
    <pivotField showAll="0">
      <items count="5">
        <item x="2"/>
        <item x="0"/>
        <item x="1"/>
        <item x="3"/>
        <item t="default"/>
      </items>
    </pivotField>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x v="1"/>
    </i>
    <i>
      <x v="2"/>
    </i>
    <i t="grand">
      <x/>
    </i>
  </colItems>
  <dataFields count="1">
    <dataField name="Engaged Rate" fld="10" subtotal="average" baseField="2" baseItem="0" numFmtId="10"/>
  </dataFields>
  <pivotTableStyleInfo name="PivotStyleMedium5" showRowHeaders="1" showColHeaders="1" showRowStripes="0" showColStripes="0" showLastColumn="1"/>
  <filters count="1">
    <filter fld="0" type="dateBetween" evalOrder="-1" id="48" name="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44D030-43D4-4A6E-A666-2551CB175886}" name="Total Posts Pivot" cacheId="0" dataOnRows="1" applyNumberFormats="0" applyBorderFormats="0" applyFontFormats="0" applyPatternFormats="0" applyAlignmentFormats="0" applyWidthHeightFormats="1" dataCaption="Values" updatedVersion="8" minRefreshableVersion="5" useAutoFormatting="1" itemPrintTitles="1" createdVersion="8" indent="0" showHeaders="0" outline="1" outlineData="1" multipleFieldFilters="0">
  <location ref="J20:N21" firstHeaderRow="0" firstDataRow="1" firstDataCol="1"/>
  <pivotFields count="1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axis="axisCol" showAll="0">
      <items count="4">
        <item x="0"/>
        <item x="2"/>
        <item x="1"/>
        <item t="default"/>
      </items>
    </pivotField>
    <pivotField showAll="0"/>
    <pivotField showAll="0">
      <items count="5">
        <item x="2"/>
        <item x="0"/>
        <item x="1"/>
        <item x="3"/>
        <item t="default"/>
      </items>
    </pivotField>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x v="1"/>
    </i>
    <i>
      <x v="2"/>
    </i>
    <i t="grand">
      <x/>
    </i>
  </colItems>
  <dataFields count="1">
    <dataField name="Total Posts" fld="1" subtotal="count" baseField="2" baseItem="0"/>
  </dataFields>
  <pivotTableStyleInfo name="PivotStyleMedium3" showRowHeaders="1" showColHeaders="1" showRowStripes="1" showColStripes="1" showLastColumn="1"/>
  <filters count="1">
    <filter fld="0" type="dateBetween" evalOrder="-1" id="48" name="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F76C6C-AF28-4700-97D9-4A1BC8E5D39F}" name="Engagement Pivot" cacheId="0" dataOnRows="1" applyNumberFormats="0" applyBorderFormats="0" applyFontFormats="0" applyPatternFormats="0" applyAlignmentFormats="0" applyWidthHeightFormats="1" dataCaption="Values" updatedVersion="8" minRefreshableVersion="5" itemPrintTitles="1" createdVersion="8" indent="0" showHeaders="0" outline="1" outlineData="1" multipleFieldFilters="0">
  <location ref="J11:N16" firstHeaderRow="0" firstDataRow="1" firstDataCol="1"/>
  <pivotFields count="14">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numFmtId="164" showAll="0"/>
    <pivotField showAll="0">
      <items count="5">
        <item x="2"/>
        <item x="0"/>
        <item x="1"/>
        <item x="3"/>
        <item t="default"/>
      </items>
    </pivotField>
    <pivotField dataField="1" numFmtId="164" showAll="0"/>
    <pivotField dataField="1" numFmtId="164" showAll="0"/>
    <pivotField dataField="1" numFmtId="164" showAll="0"/>
    <pivotField dataField="1" numFmtId="164" showAll="0"/>
    <pivotField dataField="1" numFmtId="164" showAll="0"/>
    <pivotField numFmtId="10" showAll="0"/>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5">
    <i>
      <x/>
    </i>
    <i i="1">
      <x v="1"/>
    </i>
    <i i="2">
      <x v="2"/>
    </i>
    <i i="3">
      <x v="3"/>
    </i>
    <i i="4">
      <x v="4"/>
    </i>
  </rowItems>
  <colFields count="1">
    <field x="2"/>
  </colFields>
  <colItems count="4">
    <i>
      <x/>
    </i>
    <i>
      <x v="1"/>
    </i>
    <i>
      <x v="2"/>
    </i>
    <i t="grand">
      <x/>
    </i>
  </colItems>
  <dataFields count="5">
    <dataField name="Liked" fld="6" baseField="2" baseItem="0" numFmtId="3"/>
    <dataField name="Commented" fld="7" baseField="2" baseItem="0" numFmtId="3"/>
    <dataField name="Shared" fld="8" baseField="2" baseItem="0" numFmtId="3"/>
    <dataField name="Viewed" fld="5" baseField="2" baseItem="0" numFmtId="3"/>
    <dataField name="Engaged" fld="9" baseField="2" baseItem="0" numFmtId="3"/>
  </dataFields>
  <pivotTableStyleInfo name="PivotStyleMedium4" showRowHeaders="1" showColHeaders="1" showRowStripes="1" showColStripes="1" showLastColumn="1"/>
  <filters count="1">
    <filter fld="0" type="dateBetween" evalOrder="-1" id="48" name="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A94E5C-B0A8-404A-8B3C-608CE03456E5}" name="Engagement Level Pivot" cacheId="0" dataOnRows="1" applyNumberFormats="0" applyBorderFormats="0" applyFontFormats="0" applyPatternFormats="0" applyAlignmentFormats="0" applyWidthHeightFormats="1" dataCaption="Values" missingCaption="0" updatedVersion="8" minRefreshableVersion="5" rowGrandTotals="0" itemPrintTitles="1" createdVersion="8" indent="0" showHeaders="0" outline="1" outlineData="1" multipleFieldFilters="0">
  <location ref="J30:N36" firstHeaderRow="1" firstDataRow="2" firstDataCol="1"/>
  <pivotFields count="1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axis="axisCol" showAll="0">
      <items count="4">
        <item x="0"/>
        <item x="2"/>
        <item x="1"/>
        <item t="default"/>
      </items>
    </pivotField>
    <pivotField showAll="0"/>
    <pivotField showAll="0">
      <items count="5">
        <item x="2"/>
        <item x="0"/>
        <item x="1"/>
        <item x="3"/>
        <item t="default"/>
      </items>
    </pivotField>
    <pivotField showAll="0"/>
    <pivotField showAll="0"/>
    <pivotField showAll="0"/>
    <pivotField showAll="0"/>
    <pivotField showAll="0"/>
    <pivotField showAll="0"/>
    <pivotField axis="axisRow" showAll="0">
      <items count="6">
        <item x="0"/>
        <item x="1"/>
        <item x="2"/>
        <item x="3"/>
        <item x="4"/>
        <item t="default"/>
      </items>
    </pivotField>
    <pivotField showAll="0"/>
    <pivotField showAll="0">
      <items count="15">
        <item x="0"/>
        <item x="1"/>
        <item x="2"/>
        <item x="3"/>
        <item x="4"/>
        <item x="5"/>
        <item x="6"/>
        <item x="7"/>
        <item x="8"/>
        <item x="9"/>
        <item x="10"/>
        <item x="11"/>
        <item x="12"/>
        <item x="13"/>
        <item t="default"/>
      </items>
    </pivotField>
  </pivotFields>
  <rowFields count="1">
    <field x="11"/>
  </rowFields>
  <rowItems count="5">
    <i>
      <x/>
    </i>
    <i>
      <x v="1"/>
    </i>
    <i>
      <x v="2"/>
    </i>
    <i>
      <x v="3"/>
    </i>
    <i>
      <x v="4"/>
    </i>
  </rowItems>
  <colFields count="1">
    <field x="2"/>
  </colFields>
  <colItems count="4">
    <i>
      <x/>
    </i>
    <i>
      <x v="1"/>
    </i>
    <i>
      <x v="2"/>
    </i>
    <i t="grand">
      <x/>
    </i>
  </colItems>
  <dataFields count="1">
    <dataField name="Engagement Levels" fld="1" subtotal="count" baseField="11" baseItem="0"/>
  </dataFields>
  <pivotTableStyleInfo name="PivotStyleMedium7" showRowHeaders="1" showColHeaders="1" showRowStripes="1" showColStripes="1" showLastColumn="1"/>
  <filters count="1">
    <filter fld="0" type="dateBetween" evalOrder="-1" id="48" name="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94CA36-A6B5-40D2-A0BB-4C1DFDB84AD8}" name="Explore Pivot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F383" firstHeaderRow="1" firstDataRow="2" firstDataCol="1" rowPageCount="1" colPageCount="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numFmtId="164" showAll="0"/>
    <pivotField axis="axisPage" showAll="0">
      <items count="5">
        <item x="2"/>
        <item x="0"/>
        <item x="1"/>
        <item x="3"/>
        <item t="default"/>
      </items>
    </pivotField>
    <pivotField numFmtId="164" showAll="0"/>
    <pivotField numFmtId="164" showAll="0"/>
    <pivotField numFmtId="164" showAll="0"/>
    <pivotField dataField="1" numFmtId="164" showAll="0"/>
    <pivotField numFmtId="164" showAll="0"/>
    <pivotField numFmtId="10" showAll="0"/>
    <pivotField showAll="0"/>
    <pivotField showAll="0">
      <items count="3">
        <item x="1"/>
        <item x="0"/>
        <item t="default"/>
      </items>
    </pivotField>
    <pivotField axis="axisRow" showAll="0">
      <items count="15">
        <item x="0"/>
        <item x="1"/>
        <item x="2"/>
        <item x="3"/>
        <item x="4"/>
        <item x="5"/>
        <item x="6"/>
        <item x="7"/>
        <item x="8"/>
        <item x="9"/>
        <item x="10"/>
        <item x="11"/>
        <item x="12"/>
        <item x="13"/>
        <item t="default"/>
      </items>
    </pivotField>
  </pivotFields>
  <rowFields count="2">
    <field x="13"/>
    <field x="0"/>
  </rowFields>
  <rowItems count="376">
    <i>
      <x v="1"/>
    </i>
    <i r="1">
      <x v="1"/>
    </i>
    <i r="1">
      <x v="2"/>
    </i>
    <i r="1">
      <x v="3"/>
    </i>
    <i r="1">
      <x v="4"/>
    </i>
    <i r="1">
      <x v="5"/>
    </i>
    <i r="1">
      <x v="6"/>
    </i>
    <i r="1">
      <x v="7"/>
    </i>
    <i r="1">
      <x v="8"/>
    </i>
    <i r="1">
      <x v="9"/>
    </i>
    <i r="1">
      <x v="10"/>
    </i>
    <i r="1">
      <x v="11"/>
    </i>
    <i r="1">
      <x v="12"/>
    </i>
    <i r="1">
      <x v="14"/>
    </i>
    <i r="1">
      <x v="15"/>
    </i>
    <i r="1">
      <x v="16"/>
    </i>
    <i r="1">
      <x v="17"/>
    </i>
    <i r="1">
      <x v="18"/>
    </i>
    <i r="1">
      <x v="19"/>
    </i>
    <i r="1">
      <x v="20"/>
    </i>
    <i r="1">
      <x v="21"/>
    </i>
    <i r="1">
      <x v="22"/>
    </i>
    <i r="1">
      <x v="23"/>
    </i>
    <i r="1">
      <x v="24"/>
    </i>
    <i r="1">
      <x v="25"/>
    </i>
    <i r="1">
      <x v="26"/>
    </i>
    <i r="1">
      <x v="27"/>
    </i>
    <i r="1">
      <x v="28"/>
    </i>
    <i r="1">
      <x v="29"/>
    </i>
    <i r="1">
      <x v="30"/>
    </i>
    <i r="1">
      <x v="31"/>
    </i>
    <i>
      <x v="2"/>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x v="3"/>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x v="4"/>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x v="5"/>
    </i>
    <i r="1">
      <x v="122"/>
    </i>
    <i r="1">
      <x v="123"/>
    </i>
    <i r="1">
      <x v="124"/>
    </i>
    <i r="1">
      <x v="125"/>
    </i>
    <i r="1">
      <x v="126"/>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x v="6"/>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x v="7"/>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x v="8"/>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x v="9"/>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x v="10"/>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x v="11"/>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x v="12"/>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t="grand">
      <x/>
    </i>
  </rowItems>
  <colFields count="1">
    <field x="2"/>
  </colFields>
  <colItems count="4">
    <i>
      <x/>
    </i>
    <i>
      <x v="1"/>
    </i>
    <i>
      <x v="2"/>
    </i>
    <i t="grand">
      <x/>
    </i>
  </colItems>
  <pageFields count="1">
    <pageField fld="4" hier="-1"/>
  </pageFields>
  <dataFields count="1">
    <dataField name="Sum of SHAR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5D0293-627B-43E0-81E2-CD21BC627B92}" name="Followes by Month 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4:F18" firstHeaderRow="1" firstDataRow="2"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dataField="1" numFmtId="164" showAll="0"/>
    <pivotField showAll="0">
      <items count="5">
        <item x="2"/>
        <item x="0"/>
        <item x="1"/>
        <item x="3"/>
        <item t="default"/>
      </items>
    </pivotField>
    <pivotField numFmtId="164" showAll="0"/>
    <pivotField numFmtId="164" showAll="0"/>
    <pivotField numFmtId="164" showAll="0"/>
    <pivotField numFmtId="164" showAll="0"/>
    <pivotField numFmtId="164" showAll="0"/>
    <pivotField numFmtId="10"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0"/>
  </rowFields>
  <rowItems count="13">
    <i>
      <x v="1"/>
    </i>
    <i>
      <x v="2"/>
    </i>
    <i>
      <x v="3"/>
    </i>
    <i>
      <x v="4"/>
    </i>
    <i>
      <x v="5"/>
    </i>
    <i>
      <x v="6"/>
    </i>
    <i>
      <x v="7"/>
    </i>
    <i>
      <x v="8"/>
    </i>
    <i>
      <x v="9"/>
    </i>
    <i>
      <x v="10"/>
    </i>
    <i>
      <x v="11"/>
    </i>
    <i>
      <x v="12"/>
    </i>
    <i t="grand">
      <x/>
    </i>
  </rowItems>
  <colFields count="1">
    <field x="2"/>
  </colFields>
  <colItems count="4">
    <i>
      <x/>
    </i>
    <i>
      <x v="1"/>
    </i>
    <i>
      <x v="2"/>
    </i>
    <i t="grand">
      <x/>
    </i>
  </colItems>
  <dataFields count="1">
    <dataField name="Average of FOLLOWERS" fld="3" subtotal="average" baseField="13" baseItem="6" numFmtId="3"/>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6C6DBE-7046-4F23-8A6C-2896255C1FCD}" name="Engagement Pie Pivot" cacheId="0" dataOnRows="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B4:C8" firstHeaderRow="1" firstDataRow="1" firstDataCol="1"/>
  <pivotFields count="14">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numFmtId="164" showAll="0"/>
    <pivotField showAll="0">
      <items count="5">
        <item x="2"/>
        <item x="0"/>
        <item x="1"/>
        <item x="3"/>
        <item t="default"/>
      </items>
    </pivotField>
    <pivotField dataField="1" numFmtId="164" showAll="0"/>
    <pivotField dataField="1" numFmtId="164" showAll="0"/>
    <pivotField dataField="1" numFmtId="164" showAll="0"/>
    <pivotField dataField="1" numFmtId="164" showAll="0"/>
    <pivotField numFmtId="164" showAll="0"/>
    <pivotField numFmtId="10" showAll="0"/>
    <pivotField showAll="0"/>
    <pivotField showAll="0"/>
    <pivotField showAll="0" defaultSubtotal="0"/>
  </pivotFields>
  <rowFields count="1">
    <field x="-2"/>
  </rowFields>
  <rowItems count="4">
    <i>
      <x/>
    </i>
    <i i="1">
      <x v="1"/>
    </i>
    <i i="2">
      <x v="2"/>
    </i>
    <i i="3">
      <x v="3"/>
    </i>
  </rowItems>
  <colItems count="1">
    <i/>
  </colItems>
  <dataFields count="4">
    <dataField name="Viewed" fld="5" baseField="0" baseItem="546212364"/>
    <dataField name="Liked" fld="6" baseField="0" baseItem="545159924"/>
    <dataField name="Commented" fld="7" baseField="0" baseItem="545159924"/>
    <dataField name="Shared" fld="8" baseField="0" baseItem="477309812"/>
  </dataFields>
  <chartFormats count="5">
    <chartFormat chart="1" format="4" series="1">
      <pivotArea type="data" outline="0" fieldPosition="0">
        <references count="1">
          <reference field="4294967294" count="1" selected="0">
            <x v="0"/>
          </reference>
        </references>
      </pivotArea>
    </chartFormat>
    <chartFormat chart="1" format="5">
      <pivotArea type="data" outline="0" fieldPosition="0">
        <references count="1">
          <reference field="4294967294" count="1" selected="0">
            <x v="0"/>
          </reference>
        </references>
      </pivotArea>
    </chartFormat>
    <chartFormat chart="1" format="6">
      <pivotArea type="data" outline="0" fieldPosition="0">
        <references count="1">
          <reference field="4294967294" count="1" selected="0">
            <x v="1"/>
          </reference>
        </references>
      </pivotArea>
    </chartFormat>
    <chartFormat chart="1" format="7">
      <pivotArea type="data" outline="0" fieldPosition="0">
        <references count="1">
          <reference field="4294967294" count="1" selected="0">
            <x v="2"/>
          </reference>
        </references>
      </pivotArea>
    </chartFormat>
    <chartFormat chart="1" format="8">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0" type="dateBetween" evalOrder="-1" id="48" name="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E96EA5-1A36-4ED3-A190-0E77EA0E5CEC}" name="Engagement Rate per Month 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F18" firstHeaderRow="1" firstDataRow="2"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numFmtId="164" showAll="0"/>
    <pivotField showAll="0">
      <items count="5">
        <item x="2"/>
        <item x="0"/>
        <item x="1"/>
        <item x="3"/>
        <item t="default"/>
      </items>
    </pivotField>
    <pivotField numFmtId="164" showAll="0"/>
    <pivotField numFmtId="164" showAll="0"/>
    <pivotField numFmtId="164" showAll="0"/>
    <pivotField numFmtId="164" showAll="0"/>
    <pivotField numFmtId="164" showAll="0"/>
    <pivotField dataField="1" numFmtId="10"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3"/>
    <field x="0"/>
  </rowFields>
  <rowItems count="13">
    <i>
      <x v="1"/>
    </i>
    <i>
      <x v="2"/>
    </i>
    <i>
      <x v="3"/>
    </i>
    <i>
      <x v="4"/>
    </i>
    <i>
      <x v="5"/>
    </i>
    <i>
      <x v="6"/>
    </i>
    <i>
      <x v="7"/>
    </i>
    <i>
      <x v="8"/>
    </i>
    <i>
      <x v="9"/>
    </i>
    <i>
      <x v="10"/>
    </i>
    <i>
      <x v="11"/>
    </i>
    <i>
      <x v="12"/>
    </i>
    <i t="grand">
      <x/>
    </i>
  </rowItems>
  <colFields count="1">
    <field x="2"/>
  </colFields>
  <colItems count="4">
    <i>
      <x/>
    </i>
    <i>
      <x v="1"/>
    </i>
    <i>
      <x v="2"/>
    </i>
    <i t="grand">
      <x/>
    </i>
  </colItems>
  <dataFields count="1">
    <dataField name="Average of ENGAGEMENT RATE" fld="10" subtotal="average" baseField="13" baseItem="1" numFmtId="10"/>
  </dataFields>
  <chartFormats count="12">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1">
          <reference field="2" count="1" selected="0">
            <x v="2"/>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0" format="5" series="1">
      <pivotArea type="data" outline="0" fieldPosition="0">
        <references count="2">
          <reference field="4294967294" count="1" selected="0">
            <x v="0"/>
          </reference>
          <reference field="2" count="1" selected="0">
            <x v="2"/>
          </reference>
        </references>
      </pivotArea>
    </chartFormat>
    <chartFormat chart="1" format="6" series="1">
      <pivotArea type="data" outline="0" fieldPosition="0">
        <references count="2">
          <reference field="4294967294" count="1" selected="0">
            <x v="0"/>
          </reference>
          <reference field="2" count="1" selected="0">
            <x v="0"/>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1" format="8" series="1">
      <pivotArea type="data" outline="0" fieldPosition="0">
        <references count="2">
          <reference field="4294967294" count="1" selected="0">
            <x v="0"/>
          </reference>
          <reference field="2" count="1" selected="0">
            <x v="2"/>
          </reference>
        </references>
      </pivotArea>
    </chartFormat>
    <chartFormat chart="2" format="9" series="1">
      <pivotArea type="data" outline="0" fieldPosition="0">
        <references count="2">
          <reference field="4294967294" count="1" selected="0">
            <x v="0"/>
          </reference>
          <reference field="2" count="1" selected="0">
            <x v="0"/>
          </reference>
        </references>
      </pivotArea>
    </chartFormat>
    <chartFormat chart="2" format="10" series="1">
      <pivotArea type="data" outline="0" fieldPosition="0">
        <references count="2">
          <reference field="4294967294" count="1" selected="0">
            <x v="0"/>
          </reference>
          <reference field="2" count="1" selected="0">
            <x v="1"/>
          </reference>
        </references>
      </pivotArea>
    </chartFormat>
    <chartFormat chart="2" format="11"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IC" xr10:uid="{29AB0E6A-CA20-4A35-B752-1CDA2BAD979A}" sourceName="TOPIC">
  <pivotTables>
    <pivotTable tabId="6" name="Engagement Pivot"/>
    <pivotTable tabId="6" name="Engagement Level Pivot"/>
    <pivotTable tabId="6" name="Engagement Rate Pivot"/>
    <pivotTable tabId="6" name="Total Posts Pivot"/>
    <pivotTable tabId="19" name="Engagement Rate per Month Pivot"/>
    <pivotTable tabId="11" name="Followes by Month Pivot"/>
    <pivotTable tabId="21" name="Engagement Pie Pivot"/>
  </pivotTables>
  <data>
    <tabular pivotCacheId="1675210448">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PIC" xr10:uid="{E0953D53-6271-4C23-992B-28AD4D5D3026}" cache="Slicer_TOPIC" caption="TOPIC"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E054462-9615-4FC5-A51F-A378133B99FC}" name="Table4" displayName="Table4" ref="A1:M10" totalsRowShown="0">
  <autoFilter ref="A1:M10" xr:uid="{3E054462-9615-4FC5-A51F-A378133B99FC}"/>
  <tableColumns count="13">
    <tableColumn id="1" xr3:uid="{FC90B95D-EDFA-4C06-B277-AF97372F2251}" name="DATE" dataDxfId="12"/>
    <tableColumn id="2" xr3:uid="{9039A398-8AD5-4347-84E6-27B02BA1FBA5}" name="POST"/>
    <tableColumn id="3" xr3:uid="{9AED4DA1-A49E-4830-9F79-17458E839952}" name="SITE"/>
    <tableColumn id="4" xr3:uid="{23F32618-A351-4E51-9C7B-4DE9001CD6F2}" name="FOLLOWERS"/>
    <tableColumn id="5" xr3:uid="{4BC1D2DF-4936-49A0-A0B2-F06CFC1F2D0C}" name="TOPIC"/>
    <tableColumn id="6" xr3:uid="{A6750554-BF64-4044-BEFA-7DE1575C17B5}" name="VIEWS"/>
    <tableColumn id="7" xr3:uid="{CF334A62-CFCB-400D-834F-9CF84956888A}" name="LIKES"/>
    <tableColumn id="8" xr3:uid="{E553145C-FAE7-47A0-B0CE-B520DCEEA626}" name="COMMENTS"/>
    <tableColumn id="9" xr3:uid="{FC0BF4C6-D90E-468D-AF22-B7CF1A9D3783}" name="SHARES"/>
    <tableColumn id="10" xr3:uid="{5821AFCE-5224-4F46-A02B-39A8A1DE9B5B}" name="ENGAGEMENTS"/>
    <tableColumn id="11" xr3:uid="{B7D1085F-5664-437F-87B9-9366A2790A13}" name="ENGAGEMENT RATE"/>
    <tableColumn id="12" xr3:uid="{69FCD29F-F8EF-4955-A1AA-F9828B9CB3CD}" name="ENGAGEMENT LEVEL"/>
    <tableColumn id="13" xr3:uid="{927C4BB4-9FA6-4FAC-B349-EF3075FEA114}" name="PROFIT GROUP"/>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7C378E-B23C-4AAF-AD19-E9CC48628B32}" name="Media" displayName="Media" ref="B4:N789" totalsRowShown="0" headerRowDxfId="11">
  <autoFilter ref="B4:N789" xr:uid="{C70B6BFC-F162-4599-9BBA-8331F310E764}"/>
  <tableColumns count="13">
    <tableColumn id="2" xr3:uid="{8EFC5D71-154D-42DD-87B1-E158C774EC51}" name="DATE" dataDxfId="10"/>
    <tableColumn id="14" xr3:uid="{586C3CA1-0B41-47B7-BF44-800B12C8F0CD}" name="POST" dataDxfId="9"/>
    <tableColumn id="3" xr3:uid="{95764C79-10B9-422D-82F8-E6BA45D154D7}" name="SITE"/>
    <tableColumn id="5" xr3:uid="{5B5B9907-0DF6-475A-A8B3-73C08F8006FC}" name="FOLLOWERS" dataDxfId="8" dataCellStyle="Comma"/>
    <tableColumn id="4" xr3:uid="{45D8F615-CFE9-4173-90E4-B0C3CCDBC620}" name="TOPIC"/>
    <tableColumn id="6" xr3:uid="{AD9AE29D-4E7F-450C-A7FD-24362C9FE614}" name="VIEWS" dataDxfId="7" dataCellStyle="Comma"/>
    <tableColumn id="7" xr3:uid="{AE2E58D5-A0A2-47F6-85A5-A87400565EF3}" name="LIKES" dataDxfId="6" dataCellStyle="Comma"/>
    <tableColumn id="8" xr3:uid="{A412B18D-A019-413D-BD09-A9B8DA17142B}" name="COMMENTS" dataDxfId="5" dataCellStyle="Comma"/>
    <tableColumn id="9" xr3:uid="{19FFFE21-8B24-4426-9566-ED2A161176F7}" name="SHARES" dataDxfId="4" dataCellStyle="Comma"/>
    <tableColumn id="10" xr3:uid="{F4131F4F-160B-4F6D-A3E3-1F916FE2F7B8}" name="ENGAGEMENTS" dataDxfId="3">
      <calculatedColumnFormula>SUM(Media[[#This Row],[VIEWS]:[SHARES]])</calculatedColumnFormula>
    </tableColumn>
    <tableColumn id="11" xr3:uid="{C122F713-60C0-4C69-B08C-113D241EC62D}" name="ENGAGEMENT RATE" dataDxfId="2" dataCellStyle="Percent">
      <calculatedColumnFormula>Media[[#This Row],[ENGAGEMENTS]]/Media[[#This Row],[FOLLOWERS]]</calculatedColumnFormula>
    </tableColumn>
    <tableColumn id="13" xr3:uid="{AE34F2E5-8E27-4773-AD9E-461ABBA221F3}" name="ENGAGEMENT LEVEL" dataDxfId="1" dataCellStyle="Percent">
      <calculatedColumnFormula>VLOOKUP(Media[[#This Row],[ENGAGEMENT RATE]],Rate_Lookup,2)</calculatedColumnFormula>
    </tableColumn>
    <tableColumn id="12" xr3:uid="{F519E746-5D7A-4EDC-A08C-EC6842D0836C}" name="PROFIT GROUP" dataDxfId="0" dataCellStyle="Percent">
      <calculatedColumnFormula>IF(OR(Media[[#This Row],[TOPIC]]="Business Attire",Media[[#This Row],[TOPIC]]="Nightwear"),"High","Low")</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7AB3462-ACFD-4215-9D0B-C84E0DB725A1}" sourceName="DATE">
  <pivotTables>
    <pivotTable tabId="6" name="Engagement Pivot"/>
    <pivotTable tabId="6" name="Engagement Level Pivot"/>
    <pivotTable tabId="6" name="Engagement Rate Pivot"/>
    <pivotTable tabId="6" name="Total Posts Pivot"/>
    <pivotTable tabId="21" name="Engagement Pie Pivot"/>
  </pivotTables>
  <state minimalRefreshVersion="6" lastRefreshVersion="6" pivotCacheId="1675210448" filterType="dateBetween">
    <selection startDate="2021-12-01T00:00:00" endDate="2021-12-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758AF07-44FE-4694-BD5F-8F18C17D7DF5}" cache="NativeTimeline_DATE" caption="DATE" level="2" selectionLevel="2" scrollPosition="2021-01-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&#65279;<?xml version="1.0" encoding="utf-8" standalone="yes"?>
<Relationships xmlns="http://schemas.openxmlformats.org/package/2006/relationships">
  <Relationship Id="rId1" Type="http://schemas.openxmlformats.org/officeDocument/2006/relationships/drawing" Target="../drawings/drawing3.xml" />
</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8E6DC-0ABE-4E4C-A77A-483B0AF7C037}">
  <dimension ref="A1:B5"/>
  <sheetViews>
    <sheetView zoomScale="120" zoomScaleNormal="120" workbookViewId="0">
      <selection activeCell="B5" sqref="B5"/>
    </sheetView>
  </sheetViews>
  <sheetFormatPr defaultRowHeight="15" x14ac:dyDescent="0.25"/>
  <cols>
    <col min="2" max="2" width="43.85546875" customWidth="1"/>
  </cols>
  <sheetData>
    <row r="1" spans="1:2" ht="33.75" x14ac:dyDescent="0.6">
      <c r="A1" s="4" t="s">
        <v>2</v>
      </c>
    </row>
    <row r="3" spans="1:2" x14ac:dyDescent="0.25">
      <c r="A3" s="5" t="s">
        <v>9</v>
      </c>
      <c r="B3" s="6" t="s">
        <v>864</v>
      </c>
    </row>
    <row r="4" spans="1:2" x14ac:dyDescent="0.25">
      <c r="A4" s="5" t="s">
        <v>0</v>
      </c>
      <c r="B4" s="29">
        <f ca="1">TODAY()</f>
        <v>44871</v>
      </c>
    </row>
    <row r="5" spans="1:2" ht="45" x14ac:dyDescent="0.25">
      <c r="A5" s="5" t="s">
        <v>10</v>
      </c>
      <c r="B5" s="6" t="s">
        <v>28</v>
      </c>
    </row>
  </sheetData>
  <dataValidations count="1">
    <dataValidation allowBlank="1" error="pavI8MeUFtEyxX2I4tky5f9bf398-bff4-44ef-9790-60008157aea0" sqref="A1:B5" xr:uid="{00000000-0002-0000-0000-000000000000}"/>
  </dataValidations>
  <pageMargins left="0.7" right="0.7" top="0.75" bottom="0.75" header="0.3" footer="0.3"/>
  <pageSetup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C6F7C-501A-45AA-A497-92269D450FE1}">
  <dimension ref="B1:G28"/>
  <sheetViews>
    <sheetView zoomScale="120" zoomScaleNormal="120" workbookViewId="0"/>
  </sheetViews>
  <sheetFormatPr defaultRowHeight="15" x14ac:dyDescent="0.25"/>
  <cols>
    <col min="1" max="1" width="2.7109375" customWidth="1"/>
    <col min="2" max="2" width="26.7109375" customWidth="1"/>
    <col min="3" max="3" width="14.42578125" customWidth="1"/>
    <col min="4" max="4" width="53.28515625" customWidth="1"/>
    <col min="5" max="5" width="3.7109375" customWidth="1"/>
  </cols>
  <sheetData>
    <row r="1" spans="2:4" ht="40.5" customHeight="1" x14ac:dyDescent="0.25">
      <c r="B1" s="12" t="s">
        <v>2</v>
      </c>
    </row>
    <row r="2" spans="2:4" ht="18" customHeight="1" x14ac:dyDescent="0.25">
      <c r="B2" s="14" t="s">
        <v>11</v>
      </c>
    </row>
    <row r="4" spans="2:4" ht="15.75" x14ac:dyDescent="0.25">
      <c r="B4" s="43" t="s">
        <v>832</v>
      </c>
      <c r="C4" s="43"/>
      <c r="D4" s="43"/>
    </row>
    <row r="5" spans="2:4" x14ac:dyDescent="0.25">
      <c r="B5" s="21" t="s">
        <v>815</v>
      </c>
      <c r="C5" s="21" t="s">
        <v>816</v>
      </c>
      <c r="D5" s="21" t="s">
        <v>817</v>
      </c>
    </row>
    <row r="6" spans="2:4" ht="30" x14ac:dyDescent="0.25">
      <c r="B6" s="20" t="s">
        <v>3</v>
      </c>
      <c r="C6" s="19" t="s">
        <v>818</v>
      </c>
      <c r="D6" s="25" t="s">
        <v>833</v>
      </c>
    </row>
    <row r="7" spans="2:4" x14ac:dyDescent="0.25">
      <c r="B7" s="20" t="s">
        <v>29</v>
      </c>
      <c r="C7" s="19" t="s">
        <v>819</v>
      </c>
      <c r="D7" s="25" t="s">
        <v>820</v>
      </c>
    </row>
    <row r="8" spans="2:4" x14ac:dyDescent="0.25">
      <c r="B8" s="20" t="s">
        <v>852</v>
      </c>
      <c r="C8" s="19" t="s">
        <v>819</v>
      </c>
      <c r="D8" s="25" t="s">
        <v>854</v>
      </c>
    </row>
    <row r="9" spans="2:4" x14ac:dyDescent="0.25">
      <c r="B9" s="20" t="s">
        <v>4</v>
      </c>
      <c r="C9" s="19" t="s">
        <v>821</v>
      </c>
      <c r="D9" s="25" t="s">
        <v>822</v>
      </c>
    </row>
    <row r="10" spans="2:4" ht="35.25" customHeight="1" x14ac:dyDescent="0.25">
      <c r="B10" s="20" t="s">
        <v>853</v>
      </c>
      <c r="C10" s="19" t="s">
        <v>819</v>
      </c>
      <c r="D10" s="25" t="s">
        <v>859</v>
      </c>
    </row>
    <row r="11" spans="2:4" x14ac:dyDescent="0.25">
      <c r="B11" s="20" t="s">
        <v>5</v>
      </c>
      <c r="C11" s="19" t="s">
        <v>821</v>
      </c>
      <c r="D11" s="25" t="s">
        <v>834</v>
      </c>
    </row>
    <row r="12" spans="2:4" x14ac:dyDescent="0.25">
      <c r="B12" s="20" t="s">
        <v>6</v>
      </c>
      <c r="C12" s="19" t="s">
        <v>821</v>
      </c>
      <c r="D12" s="25" t="s">
        <v>835</v>
      </c>
    </row>
    <row r="13" spans="2:4" x14ac:dyDescent="0.25">
      <c r="B13" s="20" t="s">
        <v>7</v>
      </c>
      <c r="C13" s="19" t="s">
        <v>821</v>
      </c>
      <c r="D13" s="25" t="s">
        <v>836</v>
      </c>
    </row>
    <row r="14" spans="2:4" x14ac:dyDescent="0.25">
      <c r="B14" s="20" t="s">
        <v>8</v>
      </c>
      <c r="C14" s="19" t="s">
        <v>821</v>
      </c>
      <c r="D14" s="25" t="s">
        <v>837</v>
      </c>
    </row>
    <row r="15" spans="2:4" ht="30" x14ac:dyDescent="0.25">
      <c r="B15" s="20" t="s">
        <v>825</v>
      </c>
      <c r="C15" s="25" t="s">
        <v>823</v>
      </c>
      <c r="D15" s="25" t="s">
        <v>838</v>
      </c>
    </row>
    <row r="16" spans="2:4" ht="30" x14ac:dyDescent="0.25">
      <c r="B16" s="20" t="s">
        <v>824</v>
      </c>
      <c r="C16" s="25" t="s">
        <v>823</v>
      </c>
      <c r="D16" s="25" t="s">
        <v>839</v>
      </c>
    </row>
    <row r="17" spans="2:7" ht="30" x14ac:dyDescent="0.25">
      <c r="B17" s="20" t="s">
        <v>826</v>
      </c>
      <c r="C17" s="25" t="s">
        <v>827</v>
      </c>
      <c r="D17" s="25" t="s">
        <v>851</v>
      </c>
    </row>
    <row r="18" spans="2:7" ht="45" x14ac:dyDescent="0.25">
      <c r="B18" s="20" t="s">
        <v>828</v>
      </c>
      <c r="C18" s="25" t="s">
        <v>823</v>
      </c>
      <c r="D18" s="25" t="s">
        <v>860</v>
      </c>
      <c r="F18" s="24" t="s">
        <v>849</v>
      </c>
      <c r="G18" t="s">
        <v>861</v>
      </c>
    </row>
    <row r="20" spans="2:7" ht="15.75" x14ac:dyDescent="0.25">
      <c r="B20" s="43" t="s">
        <v>25</v>
      </c>
      <c r="C20" s="43"/>
      <c r="D20" s="43"/>
    </row>
    <row r="21" spans="2:7" x14ac:dyDescent="0.25">
      <c r="B21" s="22" t="s">
        <v>829</v>
      </c>
      <c r="C21" s="44" t="s">
        <v>842</v>
      </c>
      <c r="D21" s="45"/>
    </row>
    <row r="22" spans="2:7" ht="36.75" customHeight="1" x14ac:dyDescent="0.25">
      <c r="B22" s="20" t="s">
        <v>831</v>
      </c>
      <c r="C22" s="42" t="s">
        <v>855</v>
      </c>
      <c r="D22" s="42"/>
    </row>
    <row r="23" spans="2:7" ht="36.75" customHeight="1" x14ac:dyDescent="0.25">
      <c r="B23" s="20" t="s">
        <v>20</v>
      </c>
      <c r="C23" s="42" t="s">
        <v>843</v>
      </c>
      <c r="D23" s="42"/>
    </row>
    <row r="24" spans="2:7" ht="36.75" customHeight="1" x14ac:dyDescent="0.25">
      <c r="B24" s="20" t="s">
        <v>21</v>
      </c>
      <c r="C24" s="42" t="s">
        <v>845</v>
      </c>
      <c r="D24" s="42"/>
    </row>
    <row r="25" spans="2:7" ht="36.75" customHeight="1" x14ac:dyDescent="0.25">
      <c r="B25" s="20" t="s">
        <v>22</v>
      </c>
      <c r="C25" s="42" t="s">
        <v>844</v>
      </c>
      <c r="D25" s="42"/>
    </row>
    <row r="26" spans="2:7" ht="36.75" customHeight="1" x14ac:dyDescent="0.25">
      <c r="B26" s="20" t="s">
        <v>23</v>
      </c>
      <c r="C26" s="42" t="s">
        <v>846</v>
      </c>
      <c r="D26" s="42"/>
    </row>
    <row r="27" spans="2:7" ht="36.75" customHeight="1" x14ac:dyDescent="0.25">
      <c r="B27" s="20" t="s">
        <v>830</v>
      </c>
      <c r="C27" s="42" t="s">
        <v>847</v>
      </c>
      <c r="D27" s="42"/>
    </row>
    <row r="28" spans="2:7" ht="36.75" customHeight="1" x14ac:dyDescent="0.25">
      <c r="B28" s="20" t="s">
        <v>16</v>
      </c>
      <c r="C28" s="42" t="s">
        <v>856</v>
      </c>
      <c r="D28" s="42"/>
    </row>
  </sheetData>
  <mergeCells count="10">
    <mergeCell ref="C25:D25"/>
    <mergeCell ref="C26:D26"/>
    <mergeCell ref="C27:D27"/>
    <mergeCell ref="C28:D28"/>
    <mergeCell ref="B4:D4"/>
    <mergeCell ref="B20:D20"/>
    <mergeCell ref="C21:D21"/>
    <mergeCell ref="C22:D22"/>
    <mergeCell ref="C23:D23"/>
    <mergeCell ref="C24:D24"/>
  </mergeCells>
  <dataValidations count="1">
    <dataValidation allowBlank="1" error="pavI8MeUFtEyxX2I4tky5f9bf398-bff4-44ef-9790-60008157aea0" sqref="A1:G28" xr:uid="{00000000-0002-0000-0800-000000000000}"/>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2"/>
  <sheetViews>
    <sheetView tabSelected="1" zoomScaleNormal="100" workbookViewId="0">
      <selection activeCell="A1" sqref="A1"/>
    </sheetView>
  </sheetViews>
  <sheetFormatPr defaultColWidth="8" defaultRowHeight="18" x14ac:dyDescent="0.2"/>
  <cols>
    <col min="1" max="1" width="15.000000000000000000000000001" style="46" customWidth="1"/>
    <col min="2" max="2" width="5.4285714285714285714285714288" style="46" customWidth="1"/>
    <col min="3" max="3" width="100.14285714285714285714285715" style="46" customWidth="1"/>
    <col min="4" max="4" width="11.714285714285714285714285715" style="46" customWidth="1"/>
    <col min="5" max="5" width="4.2857142857142857142857142859" style="46" customWidth="1"/>
    <col min="6" max="16384" width="9.142857142857142857142857143" style="47"/>
  </cols>
  <sheetData>
    <row r="1" spans="1:5" ht="9.9499999999999993" customHeight="1" x14ac:dyDescent="0.3">
      <c r="A1" s="48"/>
      <c r="B1" s="48"/>
      <c r="C1" s="48"/>
      <c r="D1" s="48"/>
      <c r="E1" s="48"/>
    </row>
    <row r="2" spans="1:5" ht="16.5" customHeight="1" x14ac:dyDescent="0.3">
      <c r="A2" s="48"/>
      <c r="B2" s="50" t="s">
        <v>1267</v>
      </c>
      <c r="C2" s="50"/>
      <c r="D2" s="48"/>
      <c r="E2" s="48"/>
    </row>
    <row r="3" spans="1:5" ht="9.9499999999999993" customHeight="1" x14ac:dyDescent="0.3">
      <c r="A3" s="48"/>
      <c r="B3" s="48"/>
      <c r="C3" s="48"/>
      <c r="D3" s="48"/>
      <c r="E3" s="48"/>
    </row>
    <row r="4" spans="1:5" ht="34.5" customHeight="1" x14ac:dyDescent="0.3">
      <c r="A4" s="46"/>
      <c r="B4" s="49" t="s">
        <v>1266</v>
      </c>
      <c r="C4" s="49"/>
      <c r="D4" s="46"/>
      <c r="E4" s="46"/>
    </row>
    <row r="5" spans="1:5" ht="18" customHeight="1" x14ac:dyDescent="0.3">
      <c r="A5" s="46"/>
      <c r="B5" s="51" t="s">
        <v>1268</v>
      </c>
      <c r="C5" s="51"/>
      <c r="D5" s="52" t="s">
        <v>1269</v>
      </c>
      <c r="E5" s="46"/>
    </row>
    <row r="6" spans="1:5" ht="24" customHeight="1" thickBot="1" x14ac:dyDescent="0.35">
      <c r="A6" s="53"/>
      <c r="B6" s="53"/>
      <c r="C6" s="53"/>
      <c r="D6" s="53"/>
      <c r="E6" s="53"/>
    </row>
    <row r="7" spans="1:5" ht="13.5" customHeight="1" thickTop="1" x14ac:dyDescent="0.2">
      <c r="A7" s="54"/>
      <c r="B7" s="54"/>
      <c r="C7" s="54"/>
      <c r="D7" s="54"/>
    </row>
    <row r="8" spans="1:5" ht="16" customHeight="1" x14ac:dyDescent="0.2">
      <c r="A8" s="55" t="s">
        <v>1270</v>
      </c>
      <c r="B8" s="57" t="s">
        <v>1271</v>
      </c>
      <c r="C8" s="57"/>
      <c r="D8" s="46"/>
    </row>
    <row r="9" spans="1:5" ht="16" customHeight="1" x14ac:dyDescent="0.2">
      <c r="A9" s="46"/>
      <c r="B9" s="46"/>
      <c r="C9" s="58" t="s">
        <v>1273</v>
      </c>
      <c r="D9" s="56" t="s">
        <v>1272</v>
      </c>
    </row>
    <row r="10" spans="1:5" ht="16" customHeight="1" x14ac:dyDescent="0.2">
      <c r="A10" s="46"/>
      <c r="B10" s="46"/>
      <c r="C10" s="58" t="s">
        <v>1275</v>
      </c>
      <c r="D10" s="56" t="s">
        <v>1274</v>
      </c>
    </row>
    <row r="11" spans="1:5" ht="16" customHeight="1" x14ac:dyDescent="0.2">
      <c r="A11" s="46"/>
      <c r="B11" s="46"/>
      <c r="C11" s="58" t="s">
        <v>1277</v>
      </c>
      <c r="D11" s="56" t="s">
        <v>1276</v>
      </c>
    </row>
    <row r="12" spans="1:5" ht="16" customHeight="1" x14ac:dyDescent="0.2">
      <c r="A12" s="46"/>
      <c r="B12" s="46"/>
      <c r="C12" s="58" t="s">
        <v>1279</v>
      </c>
      <c r="D12" s="56" t="s">
        <v>1278</v>
      </c>
    </row>
    <row r="13" spans="1:5" ht="16" customHeight="1" x14ac:dyDescent="0.2">
      <c r="A13" s="55" t="s">
        <v>1280</v>
      </c>
      <c r="B13" s="57" t="s">
        <v>1281</v>
      </c>
      <c r="C13" s="57"/>
      <c r="D13" s="46"/>
    </row>
    <row r="14" spans="1:5" ht="16" customHeight="1" x14ac:dyDescent="0.2">
      <c r="A14" s="46"/>
      <c r="B14" s="46"/>
      <c r="C14" s="58" t="s">
        <v>1283</v>
      </c>
      <c r="D14" s="56" t="s">
        <v>1282</v>
      </c>
    </row>
    <row r="15" spans="1:5" ht="16" customHeight="1" x14ac:dyDescent="0.2">
      <c r="A15" s="55" t="s">
        <v>1284</v>
      </c>
      <c r="B15" s="57" t="s">
        <v>1285</v>
      </c>
      <c r="C15" s="57"/>
      <c r="D15" s="46"/>
    </row>
    <row r="16" spans="1:5" ht="16" customHeight="1" x14ac:dyDescent="0.2">
      <c r="A16" s="46"/>
      <c r="B16" s="46"/>
      <c r="C16" s="58" t="s">
        <v>1287</v>
      </c>
      <c r="D16" s="56" t="s">
        <v>1286</v>
      </c>
    </row>
    <row r="17" spans="1:5" ht="16" customHeight="1" x14ac:dyDescent="0.2">
      <c r="A17" s="46"/>
      <c r="B17" s="46"/>
      <c r="C17" s="58" t="s">
        <v>1289</v>
      </c>
      <c r="D17" s="56" t="s">
        <v>1288</v>
      </c>
    </row>
    <row r="18" spans="1:5" ht="16" customHeight="1" x14ac:dyDescent="0.2">
      <c r="A18" s="46"/>
      <c r="B18" s="46"/>
      <c r="C18" s="58" t="s">
        <v>1291</v>
      </c>
      <c r="D18" s="56" t="s">
        <v>1290</v>
      </c>
    </row>
    <row r="19" spans="1:5" ht="16" customHeight="1" x14ac:dyDescent="0.2">
      <c r="A19" s="55" t="s">
        <v>1292</v>
      </c>
      <c r="B19" s="57" t="s">
        <v>1293</v>
      </c>
      <c r="C19" s="57"/>
      <c r="D19" s="46"/>
    </row>
    <row r="20" spans="1:5" ht="16" customHeight="1" x14ac:dyDescent="0.2">
      <c r="A20" s="46"/>
      <c r="B20" s="46"/>
      <c r="C20" s="58" t="s">
        <v>1295</v>
      </c>
      <c r="D20" s="56" t="s">
        <v>1294</v>
      </c>
    </row>
    <row r="21" spans="1:5" ht="16" customHeight="1" x14ac:dyDescent="0.2">
      <c r="A21" s="46"/>
      <c r="B21" s="46"/>
      <c r="C21" s="58" t="s">
        <v>1297</v>
      </c>
      <c r="D21" s="56" t="s">
        <v>1296</v>
      </c>
    </row>
    <row r="22" spans="1:5" ht="16" customHeight="1" x14ac:dyDescent="0.2">
      <c r="A22" s="46"/>
      <c r="B22" s="46"/>
      <c r="C22" s="58" t="s">
        <v>1299</v>
      </c>
      <c r="D22" s="56" t="s">
        <v>1298</v>
      </c>
    </row>
    <row r="23" spans="1:5" ht="16" customHeight="1" x14ac:dyDescent="0.2">
      <c r="A23" s="46"/>
      <c r="B23" s="46"/>
      <c r="C23" s="58" t="s">
        <v>1301</v>
      </c>
      <c r="D23" s="56" t="s">
        <v>1300</v>
      </c>
    </row>
    <row r="24" spans="1:5" ht="16" customHeight="1" x14ac:dyDescent="0.2">
      <c r="A24" s="46"/>
      <c r="B24" s="46"/>
      <c r="C24" s="58" t="s">
        <v>1303</v>
      </c>
      <c r="D24" s="56" t="s">
        <v>1302</v>
      </c>
    </row>
    <row r="25" spans="1:5" ht="16" customHeight="1" x14ac:dyDescent="0.2">
      <c r="A25" s="46"/>
      <c r="B25" s="46"/>
      <c r="C25" s="58" t="s">
        <v>1305</v>
      </c>
      <c r="D25" s="56" t="s">
        <v>1304</v>
      </c>
    </row>
    <row r="26" spans="1:5" ht="16" customHeight="1" x14ac:dyDescent="0.2">
      <c r="A26" s="46"/>
      <c r="B26" s="46"/>
      <c r="C26" s="58" t="s">
        <v>1307</v>
      </c>
      <c r="D26" s="56" t="s">
        <v>1306</v>
      </c>
    </row>
    <row r="27" spans="1:5" ht="16" customHeight="1" x14ac:dyDescent="0.2">
      <c r="A27" s="55" t="s">
        <v>1308</v>
      </c>
      <c r="B27" s="57" t="s">
        <v>1309</v>
      </c>
      <c r="C27" s="57"/>
      <c r="D27" s="46"/>
    </row>
    <row r="28" spans="1:5" ht="16" customHeight="1" x14ac:dyDescent="0.2">
      <c r="A28" s="46"/>
      <c r="B28" s="46"/>
      <c r="C28" s="58" t="s">
        <v>1311</v>
      </c>
      <c r="D28" s="56" t="s">
        <v>1310</v>
      </c>
    </row>
    <row r="29" spans="1:5" ht="16" customHeight="1" x14ac:dyDescent="0.2">
      <c r="A29" s="46"/>
      <c r="B29" s="46"/>
      <c r="C29" s="58" t="s">
        <v>1313</v>
      </c>
      <c r="D29" s="56" t="s">
        <v>1312</v>
      </c>
    </row>
    <row r="30" spans="1:5" ht="16" customHeight="1" x14ac:dyDescent="0.2">
      <c r="A30" s="46"/>
      <c r="B30" s="46"/>
      <c r="C30" s="58" t="s">
        <v>1315</v>
      </c>
      <c r="D30" s="56" t="s">
        <v>1314</v>
      </c>
    </row>
    <row r="31" spans="1:5" ht="16" customHeight="1" x14ac:dyDescent="0.2">
      <c r="A31" s="46"/>
      <c r="B31" s="46"/>
      <c r="C31" s="58" t="s">
        <v>1317</v>
      </c>
      <c r="D31" s="56" t="s">
        <v>1316</v>
      </c>
    </row>
    <row r="32" spans="1:5" ht="16" customHeight="1" x14ac:dyDescent="0.2">
      <c r="A32" s="46"/>
      <c r="B32" s="46"/>
      <c r="C32" s="58" t="s">
        <v>1319</v>
      </c>
      <c r="D32" s="56" t="s">
        <v>1318</v>
      </c>
    </row>
    <row r="33" spans="1:5" ht="16" customHeight="1" x14ac:dyDescent="0.2">
      <c r="A33" s="46"/>
      <c r="B33" s="46"/>
      <c r="C33" s="58" t="s">
        <v>1321</v>
      </c>
      <c r="D33" s="56" t="s">
        <v>1320</v>
      </c>
    </row>
    <row r="34" spans="1:5" ht="16" customHeight="1" x14ac:dyDescent="0.2">
      <c r="A34" s="55" t="s">
        <v>1322</v>
      </c>
      <c r="B34" s="57" t="s">
        <v>1323</v>
      </c>
      <c r="C34" s="57"/>
      <c r="D34" s="46"/>
    </row>
    <row r="35" spans="1:5" ht="16" customHeight="1" x14ac:dyDescent="0.2">
      <c r="A35" s="46"/>
      <c r="B35" s="46"/>
      <c r="C35" s="58" t="s">
        <v>1325</v>
      </c>
      <c r="D35" s="56" t="s">
        <v>1324</v>
      </c>
    </row>
    <row r="36" spans="1:5" ht="16" customHeight="1" x14ac:dyDescent="0.2">
      <c r="A36" s="55" t="s">
        <v>1326</v>
      </c>
      <c r="B36" s="57" t="s">
        <v>1327</v>
      </c>
      <c r="C36" s="57"/>
      <c r="D36" s="46"/>
    </row>
    <row r="37" spans="1:5" ht="16" customHeight="1" x14ac:dyDescent="0.2">
      <c r="A37" s="46"/>
      <c r="B37" s="46"/>
      <c r="C37" s="58" t="s">
        <v>1329</v>
      </c>
      <c r="D37" s="56" t="s">
        <v>1328</v>
      </c>
    </row>
    <row r="38" spans="1:5" ht="16" customHeight="1" x14ac:dyDescent="0.2">
      <c r="A38" s="46"/>
      <c r="B38" s="46"/>
      <c r="C38" s="58" t="s">
        <v>1331</v>
      </c>
      <c r="D38" s="56" t="s">
        <v>1330</v>
      </c>
    </row>
    <row r="39" spans="1:5" ht="16" customHeight="1" x14ac:dyDescent="0.2">
      <c r="A39" s="55" t="s">
        <v>1332</v>
      </c>
      <c r="B39" s="57" t="s">
        <v>1333</v>
      </c>
      <c r="C39" s="57"/>
      <c r="D39" s="46"/>
    </row>
    <row r="40" spans="1:5" ht="16" customHeight="1" x14ac:dyDescent="0.2">
      <c r="A40" s="46"/>
      <c r="B40" s="46"/>
      <c r="C40" s="58" t="s">
        <v>1335</v>
      </c>
      <c r="D40" s="56" t="s">
        <v>1334</v>
      </c>
    </row>
    <row r="41" spans="1:5" ht="16" customHeight="1" x14ac:dyDescent="0.2">
      <c r="A41" s="46"/>
      <c r="B41" s="46"/>
      <c r="C41" s="58" t="s">
        <v>1337</v>
      </c>
      <c r="D41" s="56" t="s">
        <v>1336</v>
      </c>
    </row>
    <row r="42" spans="1:5" ht="32" customHeight="1" x14ac:dyDescent="0.2">
      <c r="A42" s="46"/>
      <c r="B42" s="46"/>
      <c r="C42" s="59" t="s">
        <v>1338</v>
      </c>
      <c r="D42" s="46"/>
    </row>
    <row r="43" spans="1:5" ht="16" customHeight="1" x14ac:dyDescent="0.2">
      <c r="A43" s="46"/>
      <c r="B43" s="46"/>
      <c r="C43" s="58" t="s">
        <v>1340</v>
      </c>
      <c r="D43" s="56" t="s">
        <v>1339</v>
      </c>
    </row>
    <row r="44" spans="1:5" ht="16" customHeight="1" x14ac:dyDescent="0.2">
      <c r="A44" s="46"/>
      <c r="B44" s="46"/>
      <c r="C44" s="58" t="s">
        <v>1342</v>
      </c>
      <c r="D44" s="56" t="s">
        <v>1341</v>
      </c>
    </row>
    <row r="45" spans="1:5" ht="16" customHeight="1" x14ac:dyDescent="0.2">
      <c r="A45" s="46"/>
      <c r="B45" s="46"/>
      <c r="C45" s="58" t="s">
        <v>1344</v>
      </c>
      <c r="D45" s="56" t="s">
        <v>1343</v>
      </c>
    </row>
    <row r="46" spans="1:5" ht="16" customHeight="1" x14ac:dyDescent="0.2">
      <c r="A46" s="46"/>
      <c r="B46" s="46"/>
      <c r="C46" s="58" t="s">
        <v>1346</v>
      </c>
      <c r="D46" s="56" t="s">
        <v>1345</v>
      </c>
    </row>
    <row r="47" spans="1:5" ht="16" customHeight="1" x14ac:dyDescent="0.2">
      <c r="A47" s="55" t="s">
        <v>1347</v>
      </c>
      <c r="B47" s="57" t="s">
        <v>1348</v>
      </c>
      <c r="C47" s="57"/>
      <c r="D47" s="46"/>
    </row>
    <row r="48" spans="1:5" ht="16" customHeight="1" x14ac:dyDescent="0.2">
      <c r="A48" s="46"/>
      <c r="B48" s="46"/>
      <c r="C48" s="58" t="s">
        <v>1350</v>
      </c>
      <c r="D48" s="56" t="s">
        <v>1349</v>
      </c>
    </row>
    <row r="49" spans="1:5" ht="16" customHeight="1" x14ac:dyDescent="0.2">
      <c r="A49" s="46"/>
      <c r="B49" s="46"/>
      <c r="C49" s="58" t="s">
        <v>1352</v>
      </c>
      <c r="D49" s="56" t="s">
        <v>1351</v>
      </c>
    </row>
    <row r="50" spans="1:5" ht="48" customHeight="1" x14ac:dyDescent="0.2">
      <c r="A50" s="46"/>
      <c r="B50" s="46"/>
      <c r="C50" s="59" t="s">
        <v>1353</v>
      </c>
      <c r="D50" s="46"/>
    </row>
    <row r="51" spans="1:5" ht="16" customHeight="1" x14ac:dyDescent="0.2">
      <c r="A51" s="46"/>
      <c r="B51" s="46"/>
      <c r="C51" s="58" t="s">
        <v>1355</v>
      </c>
      <c r="D51" s="56" t="s">
        <v>1354</v>
      </c>
    </row>
    <row r="52" spans="1:5" ht="16" customHeight="1" x14ac:dyDescent="0.2">
      <c r="A52" s="55" t="s">
        <v>1356</v>
      </c>
      <c r="B52" s="57" t="s">
        <v>1357</v>
      </c>
      <c r="C52" s="57"/>
      <c r="D52" s="46"/>
    </row>
    <row r="53" spans="1:5" ht="16" customHeight="1" x14ac:dyDescent="0.2">
      <c r="A53" s="46"/>
      <c r="B53" s="46"/>
      <c r="C53" s="58" t="s">
        <v>1359</v>
      </c>
      <c r="D53" s="56" t="s">
        <v>1358</v>
      </c>
    </row>
  </sheetData>
  <mergeCells count="15">
    <mergeCell ref="B2:C2"/>
    <mergeCell ref="B3:C3"/>
    <mergeCell ref="B4:C4"/>
    <mergeCell ref="B5:C5"/>
    <mergeCell ref="A7:D7"/>
    <mergeCell ref="B8:C8"/>
    <mergeCell ref="B13:C13"/>
    <mergeCell ref="B15:C15"/>
    <mergeCell ref="B19:C19"/>
    <mergeCell ref="B27:C27"/>
    <mergeCell ref="B34:C34"/>
    <mergeCell ref="B36:C36"/>
    <mergeCell ref="B39:C39"/>
    <mergeCell ref="B47:C47"/>
    <mergeCell ref="B52:C52"/>
  </mergeCells>
  <pageMargins left="0.5" right="0.5" top="0.5" bottom="0.5" header="0" footer="0"/>
  <ignoredErrors>
    <ignoredError sqref="A8" numberStoredAsText="1"/>
    <ignoredError sqref="A13" numberStoredAsText="1"/>
    <ignoredError sqref="A15" numberStoredAsText="1"/>
    <ignoredError sqref="A19" numberStoredAsText="1"/>
    <ignoredError sqref="A27" numberStoredAsText="1"/>
    <ignoredError sqref="A34" numberStoredAsText="1"/>
    <ignoredError sqref="A36" numberStoredAsText="1"/>
    <ignoredError sqref="A39" numberStoredAsText="1"/>
    <ignoredError sqref="A47" numberStoredAsText="1"/>
    <ignoredError sqref="A52" numberStoredAsText="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B3F14-E2AD-4229-9A4A-55C07FFEA76A}">
  <dimension ref="A1:M10"/>
  <sheetViews>
    <sheetView workbookViewId="0">
      <selection activeCell="B30" sqref="B30"/>
    </sheetView>
  </sheetViews>
  <sheetFormatPr defaultRowHeight="15" x14ac:dyDescent="0.25"/>
  <cols>
    <col min="1" max="1" width="10.7109375" bestFit="1" customWidth="1"/>
    <col min="2" max="2" width="26.28515625" bestFit="1" customWidth="1"/>
    <col min="3" max="3" width="9.7109375" bestFit="1" customWidth="1"/>
    <col min="4" max="4" width="14" bestFit="1" customWidth="1"/>
    <col min="5" max="5" width="11" bestFit="1" customWidth="1"/>
    <col min="7" max="7" width="7.85546875" bestFit="1" customWidth="1"/>
    <col min="8" max="8" width="14" bestFit="1" customWidth="1"/>
    <col min="9" max="9" width="10" bestFit="1" customWidth="1"/>
    <col min="10" max="10" width="17.28515625" bestFit="1" customWidth="1"/>
    <col min="11" max="11" width="21.28515625" bestFit="1" customWidth="1"/>
    <col min="12" max="12" width="21.85546875" bestFit="1" customWidth="1"/>
    <col min="13" max="13" width="16.7109375" bestFit="1" customWidth="1"/>
  </cols>
  <sheetData>
    <row r="1" spans="1:13" x14ac:dyDescent="0.25">
      <c r="A1" t="s">
        <v>3</v>
      </c>
      <c r="B1" t="s">
        <v>29</v>
      </c>
      <c r="C1" t="s">
        <v>852</v>
      </c>
      <c r="D1" t="s">
        <v>4</v>
      </c>
      <c r="E1" t="s">
        <v>853</v>
      </c>
      <c r="F1" t="s">
        <v>5</v>
      </c>
      <c r="G1" t="s">
        <v>6</v>
      </c>
      <c r="H1" t="s">
        <v>7</v>
      </c>
      <c r="I1" t="s">
        <v>8</v>
      </c>
      <c r="J1" t="s">
        <v>825</v>
      </c>
      <c r="K1" t="s">
        <v>824</v>
      </c>
      <c r="L1" t="s">
        <v>826</v>
      </c>
      <c r="M1" t="s">
        <v>828</v>
      </c>
    </row>
    <row r="2" spans="1:13" x14ac:dyDescent="0.25">
      <c r="A2" s="1">
        <v>44561</v>
      </c>
      <c r="B2" t="s">
        <v>814</v>
      </c>
      <c r="C2" t="s">
        <v>14</v>
      </c>
      <c r="D2">
        <v>65579</v>
      </c>
      <c r="E2" t="s">
        <v>857</v>
      </c>
      <c r="F2">
        <v>771</v>
      </c>
      <c r="G2">
        <v>596</v>
      </c>
      <c r="H2">
        <v>155</v>
      </c>
      <c r="I2">
        <v>108</v>
      </c>
      <c r="J2">
        <v>1630</v>
      </c>
      <c r="K2">
        <v>2.4855517772457647E-2</v>
      </c>
      <c r="L2" t="s">
        <v>869</v>
      </c>
      <c r="M2" t="s">
        <v>1263</v>
      </c>
    </row>
    <row r="3" spans="1:13" x14ac:dyDescent="0.25">
      <c r="A3" s="1">
        <v>44555</v>
      </c>
      <c r="B3" t="s">
        <v>799</v>
      </c>
      <c r="C3" t="s">
        <v>14</v>
      </c>
      <c r="D3">
        <v>66284</v>
      </c>
      <c r="E3" t="s">
        <v>858</v>
      </c>
      <c r="F3">
        <v>705</v>
      </c>
      <c r="G3">
        <v>548</v>
      </c>
      <c r="H3">
        <v>143</v>
      </c>
      <c r="I3">
        <v>96</v>
      </c>
      <c r="J3">
        <v>1492</v>
      </c>
      <c r="K3">
        <v>2.2509202824210969E-2</v>
      </c>
      <c r="L3" t="s">
        <v>869</v>
      </c>
      <c r="M3" t="s">
        <v>1262</v>
      </c>
    </row>
    <row r="4" spans="1:13" x14ac:dyDescent="0.25">
      <c r="A4" s="1">
        <v>44553</v>
      </c>
      <c r="B4" t="s">
        <v>794</v>
      </c>
      <c r="C4" t="s">
        <v>14</v>
      </c>
      <c r="D4">
        <v>66191</v>
      </c>
      <c r="E4" t="s">
        <v>858</v>
      </c>
      <c r="F4">
        <v>727</v>
      </c>
      <c r="G4">
        <v>612</v>
      </c>
      <c r="H4">
        <v>169</v>
      </c>
      <c r="I4">
        <v>115</v>
      </c>
      <c r="J4">
        <v>1623</v>
      </c>
      <c r="K4">
        <v>2.4519949842123551E-2</v>
      </c>
      <c r="L4" t="s">
        <v>869</v>
      </c>
      <c r="M4" t="s">
        <v>1262</v>
      </c>
    </row>
    <row r="5" spans="1:13" x14ac:dyDescent="0.25">
      <c r="A5" s="1">
        <v>44552</v>
      </c>
      <c r="B5" t="s">
        <v>792</v>
      </c>
      <c r="C5" t="s">
        <v>14</v>
      </c>
      <c r="D5">
        <v>65690</v>
      </c>
      <c r="E5" t="s">
        <v>858</v>
      </c>
      <c r="F5">
        <v>710</v>
      </c>
      <c r="G5">
        <v>562</v>
      </c>
      <c r="H5">
        <v>164</v>
      </c>
      <c r="I5">
        <v>118</v>
      </c>
      <c r="J5">
        <v>1554</v>
      </c>
      <c r="K5">
        <v>2.3656568731922668E-2</v>
      </c>
      <c r="L5" t="s">
        <v>869</v>
      </c>
      <c r="M5" t="s">
        <v>1262</v>
      </c>
    </row>
    <row r="6" spans="1:13" x14ac:dyDescent="0.25">
      <c r="A6" s="1">
        <v>44551</v>
      </c>
      <c r="B6" t="s">
        <v>790</v>
      </c>
      <c r="C6" t="s">
        <v>14</v>
      </c>
      <c r="D6">
        <v>65827</v>
      </c>
      <c r="E6" t="s">
        <v>857</v>
      </c>
      <c r="F6">
        <v>609</v>
      </c>
      <c r="G6">
        <v>519</v>
      </c>
      <c r="H6">
        <v>138</v>
      </c>
      <c r="I6">
        <v>97</v>
      </c>
      <c r="J6">
        <v>1363</v>
      </c>
      <c r="K6">
        <v>2.0705789417716135E-2</v>
      </c>
      <c r="L6" t="s">
        <v>869</v>
      </c>
      <c r="M6" t="s">
        <v>1263</v>
      </c>
    </row>
    <row r="7" spans="1:13" x14ac:dyDescent="0.25">
      <c r="A7" s="1">
        <v>44550</v>
      </c>
      <c r="B7" t="s">
        <v>787</v>
      </c>
      <c r="C7" t="s">
        <v>14</v>
      </c>
      <c r="D7">
        <v>65788</v>
      </c>
      <c r="E7" t="s">
        <v>857</v>
      </c>
      <c r="F7">
        <v>615</v>
      </c>
      <c r="G7">
        <v>595</v>
      </c>
      <c r="H7">
        <v>149</v>
      </c>
      <c r="I7">
        <v>110</v>
      </c>
      <c r="J7">
        <v>1469</v>
      </c>
      <c r="K7">
        <v>2.2329300176323948E-2</v>
      </c>
      <c r="L7" t="s">
        <v>869</v>
      </c>
      <c r="M7" t="s">
        <v>1263</v>
      </c>
    </row>
    <row r="8" spans="1:13" x14ac:dyDescent="0.25">
      <c r="A8" s="1">
        <v>44547</v>
      </c>
      <c r="B8" t="s">
        <v>779</v>
      </c>
      <c r="C8" t="s">
        <v>14</v>
      </c>
      <c r="D8">
        <v>66106</v>
      </c>
      <c r="E8" t="s">
        <v>858</v>
      </c>
      <c r="F8">
        <v>631</v>
      </c>
      <c r="G8">
        <v>589</v>
      </c>
      <c r="H8">
        <v>148</v>
      </c>
      <c r="I8">
        <v>103</v>
      </c>
      <c r="J8">
        <v>1471</v>
      </c>
      <c r="K8">
        <v>2.2252140501618611E-2</v>
      </c>
      <c r="L8" t="s">
        <v>869</v>
      </c>
      <c r="M8" t="s">
        <v>1262</v>
      </c>
    </row>
    <row r="9" spans="1:13" x14ac:dyDescent="0.25">
      <c r="A9" s="1">
        <v>44540</v>
      </c>
      <c r="B9" t="s">
        <v>762</v>
      </c>
      <c r="C9" t="s">
        <v>14</v>
      </c>
      <c r="D9">
        <v>65350</v>
      </c>
      <c r="E9" t="s">
        <v>857</v>
      </c>
      <c r="F9">
        <v>635</v>
      </c>
      <c r="G9">
        <v>540</v>
      </c>
      <c r="H9">
        <v>143</v>
      </c>
      <c r="I9">
        <v>103</v>
      </c>
      <c r="J9">
        <v>1421</v>
      </c>
      <c r="K9">
        <v>2.1744452945677124E-2</v>
      </c>
      <c r="L9" t="s">
        <v>869</v>
      </c>
      <c r="M9" t="s">
        <v>1263</v>
      </c>
    </row>
    <row r="10" spans="1:13" x14ac:dyDescent="0.25">
      <c r="A10" s="1">
        <v>44532</v>
      </c>
      <c r="B10" t="s">
        <v>745</v>
      </c>
      <c r="C10" t="s">
        <v>14</v>
      </c>
      <c r="D10">
        <v>63924</v>
      </c>
      <c r="E10" t="s">
        <v>857</v>
      </c>
      <c r="F10">
        <v>755</v>
      </c>
      <c r="G10">
        <v>628</v>
      </c>
      <c r="H10">
        <v>182</v>
      </c>
      <c r="I10">
        <v>110</v>
      </c>
      <c r="J10">
        <v>1675</v>
      </c>
      <c r="K10">
        <v>2.6202991051874101E-2</v>
      </c>
      <c r="L10" t="s">
        <v>869</v>
      </c>
      <c r="M10" t="s">
        <v>1263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B1945-3639-42A4-B882-E448CE782BC3}">
  <sheetPr>
    <pageSetUpPr fitToPage="1"/>
  </sheetPr>
  <dimension ref="B1:X104"/>
  <sheetViews>
    <sheetView tabSelected="0" topLeftCell="E1" zoomScale="120" zoomScaleNormal="120" workbookViewId="0">
      <selection activeCell="H1" sqref="H1"/>
    </sheetView>
  </sheetViews>
  <sheetFormatPr defaultRowHeight="15" customHeight="1" x14ac:dyDescent="0.25"/>
  <cols>
    <col min="1" max="1" width="2.7109375" customWidth="1"/>
    <col min="2" max="2" width="10.5703125" customWidth="1"/>
    <col min="3" max="3" width="1.42578125" customWidth="1"/>
    <col min="4" max="4" width="10.5703125" customWidth="1"/>
    <col min="5" max="5" width="1.42578125" customWidth="1"/>
    <col min="6" max="6" width="10.5703125" customWidth="1"/>
    <col min="7" max="7" width="1.42578125" customWidth="1"/>
    <col min="8" max="8" width="10.5703125" customWidth="1"/>
    <col min="9" max="9" width="3.140625" customWidth="1"/>
    <col min="10" max="10" width="18.5703125" bestFit="1" customWidth="1"/>
    <col min="11" max="11" width="11.7109375" bestFit="1" customWidth="1"/>
    <col min="12" max="12" width="12" bestFit="1" customWidth="1"/>
    <col min="13" max="13" width="7.42578125" bestFit="1" customWidth="1"/>
    <col min="14" max="14" width="11.28515625" bestFit="1" customWidth="1"/>
    <col min="15" max="15" width="3.7109375" customWidth="1"/>
    <col min="16" max="16" width="10.7109375" bestFit="1" customWidth="1"/>
    <col min="17" max="17" width="11.7109375" bestFit="1" customWidth="1"/>
    <col min="18" max="18" width="12" bestFit="1" customWidth="1"/>
    <col min="19" max="19" width="7.42578125" bestFit="1" customWidth="1"/>
    <col min="20" max="20" width="11.140625" bestFit="1" customWidth="1"/>
    <col min="21" max="21" width="11.5703125" bestFit="1" customWidth="1"/>
    <col min="22" max="22" width="9.140625" bestFit="1" customWidth="1"/>
    <col min="23" max="23" width="11.5703125" bestFit="1" customWidth="1"/>
    <col min="24" max="24" width="13.28515625" bestFit="1" customWidth="1"/>
    <col min="25" max="25" width="16.28515625" bestFit="1" customWidth="1"/>
    <col min="26" max="26" width="10" bestFit="1" customWidth="1"/>
    <col min="27" max="27" width="7.42578125" bestFit="1" customWidth="1"/>
    <col min="28" max="28" width="11.42578125" bestFit="1" customWidth="1"/>
  </cols>
  <sheetData>
    <row r="1" spans="2:24" ht="40.5" customHeight="1" x14ac:dyDescent="0.25">
      <c r="B1" s="12" t="s">
        <v>2</v>
      </c>
      <c r="J1" s="26"/>
      <c r="K1" s="26"/>
      <c r="L1" s="26"/>
      <c r="M1" s="26"/>
      <c r="N1" s="26"/>
      <c r="O1" s="26"/>
      <c r="P1" s="26"/>
      <c r="Q1" s="26"/>
      <c r="R1" s="26"/>
      <c r="S1" s="26"/>
      <c r="T1" s="26"/>
      <c r="U1" s="26"/>
      <c r="V1" s="26"/>
      <c r="W1" s="26"/>
      <c r="X1" s="26"/>
    </row>
    <row r="2" spans="2:24" ht="18" customHeight="1" x14ac:dyDescent="0.25">
      <c r="B2" s="23" t="s">
        <v>25</v>
      </c>
      <c r="J2" s="26"/>
      <c r="K2" s="26"/>
      <c r="L2" s="26"/>
      <c r="M2" s="26"/>
      <c r="N2" s="26"/>
      <c r="O2" s="26"/>
      <c r="P2" s="26"/>
      <c r="Q2" s="26"/>
      <c r="R2" s="26"/>
      <c r="S2" s="26"/>
      <c r="T2" s="26"/>
      <c r="U2" s="26"/>
      <c r="V2" s="26"/>
      <c r="W2" s="26"/>
      <c r="X2" s="26"/>
    </row>
    <row r="3" spans="2:24" ht="18" customHeight="1" x14ac:dyDescent="0.25">
      <c r="J3" s="26"/>
      <c r="K3" s="26"/>
      <c r="L3" s="26"/>
      <c r="M3" s="26"/>
      <c r="N3" s="26"/>
      <c r="O3" s="26"/>
      <c r="P3" s="26"/>
      <c r="Q3" s="26"/>
      <c r="R3" s="26"/>
      <c r="S3" s="26"/>
      <c r="T3" s="26"/>
      <c r="U3" s="26"/>
      <c r="V3" s="26"/>
      <c r="W3" s="26"/>
      <c r="X3" s="26"/>
    </row>
    <row r="4" spans="2:24" ht="18" customHeight="1" x14ac:dyDescent="0.25">
      <c r="J4" s="26"/>
      <c r="K4" s="26"/>
      <c r="L4" s="26"/>
      <c r="M4" s="26"/>
      <c r="N4" s="26"/>
      <c r="O4" s="26"/>
      <c r="P4" s="26"/>
      <c r="Q4" s="26"/>
      <c r="R4" s="26"/>
      <c r="S4" s="26"/>
      <c r="T4" s="26"/>
      <c r="U4" s="26"/>
      <c r="V4" s="26"/>
      <c r="W4" s="26"/>
      <c r="X4" s="26"/>
    </row>
    <row r="5" spans="2:24" ht="18" customHeight="1" x14ac:dyDescent="0.25">
      <c r="J5" s="26"/>
      <c r="K5" s="26"/>
      <c r="L5" s="26"/>
      <c r="M5" s="26"/>
      <c r="N5" s="26"/>
      <c r="O5" s="26"/>
      <c r="P5" s="26"/>
      <c r="Q5" s="26"/>
      <c r="R5" s="26"/>
      <c r="S5" s="26"/>
      <c r="T5" s="26"/>
      <c r="U5" s="26"/>
      <c r="V5" s="26"/>
      <c r="W5" s="26"/>
      <c r="X5" s="26"/>
    </row>
    <row r="6" spans="2:24" ht="18" customHeight="1" x14ac:dyDescent="0.25">
      <c r="J6" s="26"/>
      <c r="K6" s="26"/>
      <c r="L6" s="26"/>
      <c r="M6" s="26"/>
      <c r="N6" s="26"/>
      <c r="O6" s="26"/>
      <c r="P6" s="26"/>
      <c r="Q6" s="26"/>
      <c r="R6" s="26"/>
      <c r="S6" s="26"/>
      <c r="T6" s="26"/>
      <c r="U6" s="26"/>
      <c r="V6" s="26"/>
      <c r="W6" s="26"/>
      <c r="X6" s="26"/>
    </row>
    <row r="7" spans="2:24" ht="18" customHeight="1" x14ac:dyDescent="0.25">
      <c r="J7" s="26"/>
      <c r="K7" s="26"/>
      <c r="L7" s="26"/>
      <c r="M7" s="26"/>
      <c r="N7" s="26"/>
      <c r="O7" s="26"/>
      <c r="P7" s="26"/>
      <c r="Q7" s="26"/>
      <c r="R7" s="26"/>
      <c r="S7" s="26"/>
      <c r="T7" s="26"/>
      <c r="U7" s="26"/>
      <c r="V7" s="26"/>
      <c r="W7" s="26"/>
      <c r="X7" s="26"/>
    </row>
    <row r="8" spans="2:24" ht="18" customHeight="1" x14ac:dyDescent="0.25">
      <c r="J8" s="26"/>
      <c r="K8" s="26"/>
      <c r="L8" s="26"/>
      <c r="M8" s="26"/>
      <c r="N8" s="26"/>
      <c r="O8" s="26"/>
      <c r="P8" s="26"/>
      <c r="Q8" s="26"/>
      <c r="R8" s="26"/>
      <c r="S8" s="26"/>
      <c r="T8" s="26"/>
      <c r="U8" s="26"/>
      <c r="V8" s="26"/>
      <c r="W8" s="26"/>
      <c r="X8" s="26"/>
    </row>
    <row r="9" spans="2:24" ht="18" customHeight="1" x14ac:dyDescent="0.25">
      <c r="J9" s="26"/>
      <c r="K9" s="26"/>
      <c r="L9" s="26"/>
      <c r="M9" s="26"/>
      <c r="N9" s="26"/>
      <c r="O9" s="26"/>
      <c r="P9" s="26"/>
      <c r="Q9" s="26"/>
      <c r="R9" s="26"/>
      <c r="S9" s="26"/>
      <c r="T9" s="26"/>
      <c r="U9" s="26"/>
      <c r="V9" s="26"/>
      <c r="W9" s="26"/>
      <c r="X9" s="26"/>
    </row>
    <row r="10" spans="2:24" ht="15" customHeight="1" x14ac:dyDescent="0.25">
      <c r="B10" s="15" t="s">
        <v>17</v>
      </c>
      <c r="C10" s="16"/>
      <c r="D10" s="15" t="s">
        <v>19</v>
      </c>
      <c r="E10" s="16"/>
      <c r="F10" s="15" t="s">
        <v>18</v>
      </c>
      <c r="G10" s="16"/>
      <c r="H10" s="15" t="s">
        <v>26</v>
      </c>
      <c r="J10" s="35" t="s">
        <v>1264</v>
      </c>
      <c r="K10" s="27"/>
      <c r="L10" s="27"/>
      <c r="M10" s="27"/>
      <c r="N10" s="27"/>
      <c r="O10" s="26"/>
      <c r="P10" s="26"/>
      <c r="Q10" s="26"/>
      <c r="R10" s="26"/>
      <c r="S10" s="26"/>
      <c r="T10" s="26"/>
      <c r="U10" s="26"/>
      <c r="V10" s="26"/>
      <c r="W10" s="26"/>
      <c r="X10" s="26"/>
    </row>
    <row r="11" spans="2:24" ht="15" customHeight="1" x14ac:dyDescent="0.25">
      <c r="B11" s="41">
        <f>COUNTIF(Media[SITE], B10)</f>
        <v>332</v>
      </c>
      <c r="D11" s="41">
        <f>COUNTIF(Media[SITE], D10)</f>
        <v>303</v>
      </c>
      <c r="F11" s="41">
        <f>COUNTIF(Media[SITE], F10)</f>
        <v>150</v>
      </c>
      <c r="H11" s="41">
        <f>COUNTA(Media[SITE])</f>
        <v>785</v>
      </c>
      <c r="K11" t="s">
        <v>12</v>
      </c>
      <c r="L11" t="s">
        <v>14</v>
      </c>
      <c r="M11" t="s">
        <v>13</v>
      </c>
      <c r="N11" t="s">
        <v>871</v>
      </c>
      <c r="O11" s="26"/>
      <c r="P11" s="26"/>
      <c r="Q11" s="26"/>
      <c r="R11" s="26"/>
      <c r="S11" s="26"/>
      <c r="T11" s="26"/>
      <c r="U11" s="26"/>
      <c r="V11" s="26"/>
      <c r="W11" s="26"/>
      <c r="X11" s="26"/>
    </row>
    <row r="12" spans="2:24" ht="15" customHeight="1" x14ac:dyDescent="0.25">
      <c r="B12" s="41"/>
      <c r="D12" s="41"/>
      <c r="F12" s="41"/>
      <c r="H12" s="41"/>
      <c r="J12" s="31" t="s">
        <v>876</v>
      </c>
      <c r="K12" s="32">
        <v>14034</v>
      </c>
      <c r="L12" s="32">
        <v>10371</v>
      </c>
      <c r="M12" s="32">
        <v>799</v>
      </c>
      <c r="N12" s="32">
        <v>25204</v>
      </c>
      <c r="O12" s="26"/>
      <c r="P12" s="26"/>
      <c r="Q12" s="26"/>
      <c r="R12" s="26"/>
      <c r="S12" s="26"/>
      <c r="T12" s="26"/>
      <c r="U12" s="26"/>
      <c r="V12" s="26"/>
      <c r="W12" s="26"/>
      <c r="X12" s="26"/>
    </row>
    <row r="13" spans="2:24" ht="15" customHeight="1" x14ac:dyDescent="0.25">
      <c r="B13" s="41"/>
      <c r="D13" s="41"/>
      <c r="F13" s="41"/>
      <c r="H13" s="41"/>
      <c r="J13" s="31" t="s">
        <v>877</v>
      </c>
      <c r="K13" s="32">
        <v>2562</v>
      </c>
      <c r="L13" s="32">
        <v>2724</v>
      </c>
      <c r="M13" s="32">
        <v>139</v>
      </c>
      <c r="N13" s="32">
        <v>5425</v>
      </c>
      <c r="O13" s="26"/>
      <c r="P13" s="26"/>
      <c r="Q13" s="26"/>
      <c r="R13" s="26"/>
      <c r="S13" s="26"/>
      <c r="T13" s="26"/>
      <c r="U13" s="26"/>
      <c r="V13" s="26"/>
      <c r="W13" s="26"/>
      <c r="X13" s="26"/>
    </row>
    <row r="14" spans="2:24" ht="15" customHeight="1" x14ac:dyDescent="0.25">
      <c r="B14" s="11" t="s">
        <v>24</v>
      </c>
      <c r="D14" s="11" t="s">
        <v>24</v>
      </c>
      <c r="F14" s="11" t="s">
        <v>24</v>
      </c>
      <c r="H14" s="11" t="s">
        <v>24</v>
      </c>
      <c r="J14" s="31" t="s">
        <v>878</v>
      </c>
      <c r="K14" s="32">
        <v>2225</v>
      </c>
      <c r="L14" s="32">
        <v>1910</v>
      </c>
      <c r="M14" s="32">
        <v>118</v>
      </c>
      <c r="N14" s="32">
        <v>4253</v>
      </c>
      <c r="O14" s="26"/>
      <c r="P14" s="26"/>
      <c r="Q14" s="26"/>
      <c r="R14" s="26"/>
      <c r="S14" s="26"/>
      <c r="T14" s="26"/>
      <c r="U14" s="26"/>
      <c r="V14" s="26"/>
      <c r="W14" s="26"/>
      <c r="X14" s="26"/>
    </row>
    <row r="15" spans="2:24" ht="15" customHeight="1" x14ac:dyDescent="0.25">
      <c r="B15" s="40">
        <f>SUMIF(Media[SITE], B10, Media[VIEWS])</f>
        <v>153677</v>
      </c>
      <c r="C15" s="17"/>
      <c r="D15" s="40">
        <f>SUMIF(Media[SITE], D10, Media[VIEWS])</f>
        <v>121134</v>
      </c>
      <c r="E15" s="17"/>
      <c r="F15" s="40">
        <f>SUMIF(Media[SITE], F10, Media[VIEWS])</f>
        <v>6269</v>
      </c>
      <c r="G15" s="17"/>
      <c r="H15" s="40">
        <f>SUM(Media[VIEWS])</f>
        <v>281080</v>
      </c>
      <c r="J15" s="31" t="s">
        <v>875</v>
      </c>
      <c r="K15" s="32">
        <v>17447</v>
      </c>
      <c r="L15" s="32">
        <v>12288</v>
      </c>
      <c r="M15" s="32">
        <v>977</v>
      </c>
      <c r="N15" s="32">
        <v>30712</v>
      </c>
      <c r="O15" s="26"/>
      <c r="P15" s="26"/>
      <c r="Q15" s="26"/>
      <c r="R15" s="26"/>
      <c r="S15" s="26"/>
      <c r="T15" s="26"/>
      <c r="U15" s="26"/>
      <c r="V15" s="26"/>
      <c r="W15" s="26"/>
      <c r="X15" s="26"/>
    </row>
    <row r="16" spans="2:24" ht="15" customHeight="1" x14ac:dyDescent="0.25">
      <c r="B16" s="40"/>
      <c r="C16" s="17"/>
      <c r="D16" s="40"/>
      <c r="E16" s="17"/>
      <c r="F16" s="40"/>
      <c r="G16" s="17"/>
      <c r="H16" s="40"/>
      <c r="J16" s="31" t="s">
        <v>879</v>
      </c>
      <c r="K16" s="32">
        <v>36268</v>
      </c>
      <c r="L16" s="32">
        <v>27293</v>
      </c>
      <c r="M16" s="32">
        <v>2033</v>
      </c>
      <c r="N16" s="32">
        <v>65594</v>
      </c>
      <c r="O16" s="26"/>
      <c r="P16" s="26"/>
      <c r="Q16" s="26"/>
      <c r="R16" s="26"/>
      <c r="S16" s="26"/>
      <c r="T16" s="26"/>
      <c r="U16" s="26"/>
      <c r="V16" s="26"/>
      <c r="W16" s="26"/>
      <c r="X16" s="26"/>
    </row>
    <row r="17" spans="2:24" ht="15.75" x14ac:dyDescent="0.25">
      <c r="B17" s="40"/>
      <c r="C17" s="17"/>
      <c r="D17" s="40"/>
      <c r="E17" s="17"/>
      <c r="F17" s="40"/>
      <c r="G17" s="17"/>
      <c r="H17" s="40"/>
      <c r="O17" s="26"/>
      <c r="P17" s="26"/>
      <c r="Q17" s="26"/>
      <c r="R17" s="26"/>
      <c r="S17" s="26"/>
      <c r="T17" s="26"/>
      <c r="U17" s="26"/>
      <c r="V17" s="26"/>
      <c r="W17" s="26"/>
      <c r="X17" s="26"/>
    </row>
    <row r="18" spans="2:24" ht="15" customHeight="1" x14ac:dyDescent="0.25">
      <c r="B18" s="11" t="s">
        <v>5</v>
      </c>
      <c r="D18" s="11" t="s">
        <v>5</v>
      </c>
      <c r="F18" s="11" t="s">
        <v>5</v>
      </c>
      <c r="H18" s="11" t="s">
        <v>5</v>
      </c>
      <c r="M18" s="27"/>
      <c r="N18" s="27"/>
      <c r="O18" s="26"/>
      <c r="P18" s="26"/>
      <c r="Q18" s="26"/>
      <c r="R18" s="26"/>
      <c r="S18" s="26"/>
      <c r="T18" s="26"/>
      <c r="U18" s="26"/>
      <c r="V18" s="26"/>
      <c r="W18" s="26"/>
      <c r="X18" s="26"/>
    </row>
    <row r="19" spans="2:24" ht="15" customHeight="1" x14ac:dyDescent="0.25">
      <c r="B19" s="40">
        <f>AVERAGEIF(Media[SITE], B10, Media[FOLLOWERS])</f>
        <v>126683.42469879518</v>
      </c>
      <c r="C19" s="17"/>
      <c r="D19" s="40">
        <f>AVERAGEIF(Media[SITE], D10, Media[FOLLOWERS])</f>
        <v>64055.369636963696</v>
      </c>
      <c r="E19" s="17"/>
      <c r="F19" s="40">
        <f>AVERAGEIF(Media[SITE], F10, Media[FOLLOWERS])</f>
        <v>33509.453333333331</v>
      </c>
      <c r="G19" s="17"/>
      <c r="H19" s="40">
        <f>B19+D19+F19</f>
        <v>224248.2476690922</v>
      </c>
      <c r="J19" s="36" t="s">
        <v>883</v>
      </c>
      <c r="M19" s="26"/>
      <c r="N19" s="26"/>
      <c r="O19" s="26"/>
      <c r="P19" s="26"/>
      <c r="Q19" s="26"/>
      <c r="R19" s="26"/>
      <c r="S19" s="26"/>
      <c r="T19" s="26"/>
      <c r="U19" s="26"/>
      <c r="V19" s="26"/>
      <c r="W19" s="26"/>
      <c r="X19" s="26"/>
    </row>
    <row r="20" spans="2:24" ht="15" customHeight="1" x14ac:dyDescent="0.25">
      <c r="B20" s="40"/>
      <c r="C20" s="17"/>
      <c r="D20" s="40"/>
      <c r="E20" s="17"/>
      <c r="F20" s="40"/>
      <c r="G20" s="17"/>
      <c r="H20" s="40"/>
      <c r="K20" t="s">
        <v>12</v>
      </c>
      <c r="L20" t="s">
        <v>14</v>
      </c>
      <c r="M20" t="s">
        <v>13</v>
      </c>
      <c r="N20" t="s">
        <v>871</v>
      </c>
      <c r="O20" s="26"/>
      <c r="P20" s="26"/>
      <c r="Q20" s="26"/>
      <c r="R20" s="26"/>
      <c r="S20" s="26"/>
      <c r="T20" s="26"/>
      <c r="U20" s="26"/>
      <c r="V20" s="26"/>
      <c r="W20" s="26"/>
      <c r="X20" s="26"/>
    </row>
    <row r="21" spans="2:24" ht="15" customHeight="1" x14ac:dyDescent="0.25">
      <c r="B21" s="40"/>
      <c r="C21" s="17"/>
      <c r="D21" s="40"/>
      <c r="E21" s="17"/>
      <c r="F21" s="40"/>
      <c r="G21" s="17"/>
      <c r="H21" s="40"/>
      <c r="J21" t="s">
        <v>880</v>
      </c>
      <c r="K21">
        <v>31</v>
      </c>
      <c r="L21">
        <v>25</v>
      </c>
      <c r="M21">
        <v>17</v>
      </c>
      <c r="N21">
        <v>73</v>
      </c>
      <c r="O21" s="26"/>
      <c r="P21" s="26"/>
      <c r="Q21" s="26"/>
      <c r="R21" s="26"/>
      <c r="S21" s="26"/>
      <c r="T21" s="26"/>
      <c r="U21" s="26"/>
      <c r="V21" s="26"/>
      <c r="W21" s="26"/>
      <c r="X21" s="26"/>
    </row>
    <row r="22" spans="2:24" ht="15" customHeight="1" x14ac:dyDescent="0.25">
      <c r="B22" s="11" t="s">
        <v>4</v>
      </c>
      <c r="D22" s="11" t="s">
        <v>4</v>
      </c>
      <c r="F22" s="11" t="s">
        <v>4</v>
      </c>
      <c r="H22" s="11" t="s">
        <v>4</v>
      </c>
      <c r="O22" s="26"/>
      <c r="P22" s="26"/>
      <c r="Q22" s="26"/>
      <c r="R22" s="26"/>
      <c r="S22" s="26"/>
      <c r="T22" s="26"/>
      <c r="U22" s="26"/>
      <c r="V22" s="26"/>
      <c r="W22" s="26"/>
      <c r="X22" s="26"/>
    </row>
    <row r="23" spans="2:24" ht="15" customHeight="1" x14ac:dyDescent="0.25">
      <c r="O23" s="26"/>
      <c r="P23" s="26"/>
      <c r="Q23" s="26"/>
      <c r="R23" s="26"/>
      <c r="S23" s="26"/>
      <c r="T23" s="26"/>
      <c r="U23" s="26"/>
      <c r="V23" s="26"/>
      <c r="W23" s="26"/>
      <c r="X23" s="26"/>
    </row>
    <row r="24" spans="2:24" ht="15" customHeight="1" x14ac:dyDescent="0.25">
      <c r="J24" s="37" t="s">
        <v>825</v>
      </c>
      <c r="O24" s="26"/>
      <c r="P24" s="27"/>
      <c r="Q24" s="26"/>
      <c r="R24" s="26"/>
      <c r="S24" s="26"/>
      <c r="T24" s="26"/>
      <c r="U24" s="26"/>
      <c r="V24" s="26"/>
      <c r="W24" s="26"/>
      <c r="X24" s="26"/>
    </row>
    <row r="25" spans="2:24" ht="15" customHeight="1" x14ac:dyDescent="0.25">
      <c r="K25" t="s">
        <v>12</v>
      </c>
      <c r="L25" t="s">
        <v>14</v>
      </c>
      <c r="M25" t="s">
        <v>13</v>
      </c>
      <c r="N25" t="s">
        <v>871</v>
      </c>
      <c r="O25" s="26"/>
      <c r="P25" s="26"/>
      <c r="Q25" s="26"/>
      <c r="R25" s="26"/>
      <c r="S25" s="26"/>
      <c r="T25" s="26"/>
      <c r="U25" s="26"/>
      <c r="V25" s="26"/>
      <c r="W25" s="26"/>
      <c r="X25" s="26"/>
    </row>
    <row r="26" spans="2:24" ht="15" customHeight="1" x14ac:dyDescent="0.25">
      <c r="J26" t="s">
        <v>881</v>
      </c>
      <c r="K26" s="33">
        <v>8.5997382237110592E-3</v>
      </c>
      <c r="L26" s="33">
        <v>1.6689128886629899E-2</v>
      </c>
      <c r="M26" s="33">
        <v>3.4919962538407638E-3</v>
      </c>
      <c r="N26" s="33">
        <v>1.0180603334466898E-2</v>
      </c>
      <c r="O26" s="26"/>
      <c r="P26" s="26"/>
      <c r="Q26" s="26"/>
      <c r="R26" s="26"/>
      <c r="S26" s="26"/>
      <c r="T26" s="26"/>
      <c r="U26" s="26"/>
      <c r="V26" s="26"/>
      <c r="W26" s="26"/>
      <c r="X26" s="26"/>
    </row>
    <row r="27" spans="2:24" ht="15" customHeight="1" x14ac:dyDescent="0.25">
      <c r="O27" s="26"/>
      <c r="P27" s="26"/>
      <c r="Q27" s="26"/>
      <c r="R27" s="26"/>
      <c r="S27" s="26"/>
      <c r="T27" s="26"/>
      <c r="U27" s="26"/>
      <c r="V27" s="26"/>
      <c r="W27" s="26"/>
      <c r="X27" s="26"/>
    </row>
    <row r="28" spans="2:24" ht="15" customHeight="1" x14ac:dyDescent="0.25">
      <c r="M28" s="26"/>
      <c r="N28" s="26"/>
      <c r="O28" s="26"/>
      <c r="P28" s="26"/>
      <c r="Q28" s="26"/>
      <c r="R28" s="26"/>
      <c r="S28" s="26"/>
      <c r="T28" s="26"/>
      <c r="U28" s="26"/>
      <c r="V28" s="26"/>
      <c r="W28" s="26"/>
      <c r="X28" s="26"/>
    </row>
    <row r="29" spans="2:24" ht="15" customHeight="1" x14ac:dyDescent="0.25">
      <c r="J29" s="38" t="s">
        <v>1264</v>
      </c>
      <c r="O29" s="26"/>
      <c r="P29" s="27"/>
      <c r="Q29" s="26"/>
      <c r="R29" s="26"/>
      <c r="S29" s="26"/>
      <c r="T29" s="26"/>
      <c r="U29" s="26"/>
      <c r="V29" s="26"/>
      <c r="W29" s="26"/>
      <c r="X29" s="26"/>
    </row>
    <row r="30" spans="2:24" ht="15" customHeight="1" x14ac:dyDescent="0.25">
      <c r="J30" s="30" t="s">
        <v>882</v>
      </c>
      <c r="O30" s="26"/>
      <c r="P30" s="26"/>
      <c r="Q30" s="26"/>
      <c r="R30" s="26"/>
      <c r="S30" s="26"/>
      <c r="T30" s="26"/>
      <c r="U30" s="26"/>
      <c r="V30" s="26"/>
      <c r="W30" s="26"/>
      <c r="X30" s="26"/>
    </row>
    <row r="31" spans="2:24" ht="15" customHeight="1" x14ac:dyDescent="0.25">
      <c r="K31" t="s">
        <v>12</v>
      </c>
      <c r="L31" t="s">
        <v>14</v>
      </c>
      <c r="M31" t="s">
        <v>13</v>
      </c>
      <c r="N31" t="s">
        <v>871</v>
      </c>
      <c r="O31" s="26"/>
      <c r="P31" s="26"/>
      <c r="Q31" s="26"/>
      <c r="R31" s="26"/>
      <c r="S31" s="26"/>
      <c r="T31" s="26"/>
      <c r="U31" s="26"/>
      <c r="V31" s="26"/>
      <c r="W31" s="26"/>
      <c r="X31" s="26"/>
    </row>
    <row r="32" spans="2:24" ht="15" customHeight="1" x14ac:dyDescent="0.25">
      <c r="J32" s="31" t="s">
        <v>865</v>
      </c>
      <c r="K32">
        <v>8</v>
      </c>
      <c r="L32">
        <v>0</v>
      </c>
      <c r="M32">
        <v>16</v>
      </c>
      <c r="N32">
        <v>24</v>
      </c>
      <c r="O32" s="26"/>
      <c r="P32" s="26"/>
      <c r="Q32" s="26"/>
      <c r="R32" s="26"/>
      <c r="S32" s="26"/>
      <c r="T32" s="26"/>
      <c r="U32" s="26"/>
      <c r="V32" s="26"/>
      <c r="W32" s="26"/>
      <c r="X32" s="26"/>
    </row>
    <row r="33" spans="10:24" ht="15" customHeight="1" x14ac:dyDescent="0.25">
      <c r="J33" s="31" t="s">
        <v>866</v>
      </c>
      <c r="K33">
        <v>14</v>
      </c>
      <c r="L33">
        <v>2</v>
      </c>
      <c r="M33">
        <v>1</v>
      </c>
      <c r="N33">
        <v>17</v>
      </c>
      <c r="O33" s="26"/>
      <c r="P33" s="26"/>
      <c r="Q33" s="26"/>
      <c r="R33" s="26"/>
      <c r="S33" s="26"/>
      <c r="T33" s="26"/>
      <c r="U33" s="26"/>
      <c r="V33" s="26"/>
      <c r="W33" s="26"/>
      <c r="X33" s="26"/>
    </row>
    <row r="34" spans="10:24" ht="15" customHeight="1" x14ac:dyDescent="0.25">
      <c r="J34" s="31" t="s">
        <v>867</v>
      </c>
      <c r="K34">
        <v>3</v>
      </c>
      <c r="L34">
        <v>11</v>
      </c>
      <c r="M34">
        <v>0</v>
      </c>
      <c r="N34">
        <v>14</v>
      </c>
      <c r="O34" s="26"/>
      <c r="P34" s="26"/>
      <c r="Q34" s="26"/>
      <c r="R34" s="26"/>
      <c r="S34" s="26"/>
      <c r="T34" s="26"/>
      <c r="U34" s="26"/>
      <c r="V34" s="26"/>
      <c r="W34" s="26"/>
      <c r="X34" s="26"/>
    </row>
    <row r="35" spans="10:24" ht="15" customHeight="1" x14ac:dyDescent="0.25">
      <c r="J35" s="31" t="s">
        <v>868</v>
      </c>
      <c r="K35">
        <v>6</v>
      </c>
      <c r="L35">
        <v>3</v>
      </c>
      <c r="M35">
        <v>0</v>
      </c>
      <c r="N35">
        <v>9</v>
      </c>
      <c r="O35" s="26"/>
      <c r="P35" s="26"/>
      <c r="Q35" s="26"/>
      <c r="R35" s="26"/>
      <c r="S35" s="26"/>
      <c r="T35" s="26"/>
      <c r="U35" s="26"/>
      <c r="V35" s="26"/>
      <c r="W35" s="26"/>
      <c r="X35" s="26"/>
    </row>
    <row r="36" spans="10:24" ht="15" customHeight="1" x14ac:dyDescent="0.25">
      <c r="J36" s="31" t="s">
        <v>869</v>
      </c>
      <c r="K36">
        <v>0</v>
      </c>
      <c r="L36">
        <v>9</v>
      </c>
      <c r="M36">
        <v>0</v>
      </c>
      <c r="N36">
        <v>9</v>
      </c>
      <c r="O36" s="26"/>
      <c r="P36" s="26"/>
      <c r="Q36" s="26"/>
      <c r="R36" s="26"/>
      <c r="S36" s="26"/>
      <c r="T36" s="26"/>
      <c r="U36" s="26"/>
      <c r="V36" s="26"/>
      <c r="W36" s="26"/>
      <c r="X36" s="26"/>
    </row>
    <row r="37" spans="10:24" ht="15" customHeight="1" x14ac:dyDescent="0.25">
      <c r="O37" s="26"/>
      <c r="P37" s="26"/>
      <c r="Q37" s="26"/>
      <c r="R37" s="26"/>
      <c r="S37" s="26"/>
      <c r="T37" s="26"/>
      <c r="U37" s="26"/>
      <c r="V37" s="26"/>
      <c r="W37" s="26"/>
      <c r="X37" s="26"/>
    </row>
    <row r="38" spans="10:24" ht="15" customHeight="1" x14ac:dyDescent="0.25">
      <c r="J38" s="26"/>
      <c r="K38" s="26"/>
      <c r="L38" s="26"/>
      <c r="M38" s="26"/>
      <c r="N38" s="26"/>
      <c r="O38" s="26"/>
      <c r="P38" s="26"/>
      <c r="Q38" s="26"/>
      <c r="R38" s="26"/>
      <c r="S38" s="26"/>
      <c r="T38" s="26"/>
      <c r="U38" s="26"/>
      <c r="V38" s="26"/>
      <c r="W38" s="26"/>
      <c r="X38" s="26"/>
    </row>
    <row r="39" spans="10:24" ht="15" customHeight="1" x14ac:dyDescent="0.25">
      <c r="J39" s="26"/>
      <c r="K39" s="34"/>
      <c r="L39" s="26"/>
      <c r="M39" s="26"/>
      <c r="N39" s="26"/>
      <c r="O39" s="26"/>
      <c r="P39" s="26"/>
      <c r="Q39" s="26"/>
      <c r="R39" s="26"/>
      <c r="S39" s="26"/>
      <c r="T39" s="26"/>
      <c r="U39" s="26"/>
      <c r="V39" s="26"/>
      <c r="W39" s="26"/>
      <c r="X39" s="26"/>
    </row>
    <row r="40" spans="10:24" ht="15" customHeight="1" x14ac:dyDescent="0.25">
      <c r="J40" s="26"/>
      <c r="K40" s="26"/>
      <c r="L40" s="26"/>
      <c r="M40" s="26"/>
      <c r="N40" s="26"/>
      <c r="O40" s="26"/>
      <c r="P40" s="26"/>
      <c r="Q40" s="26"/>
      <c r="R40" s="26"/>
      <c r="S40" s="26"/>
      <c r="T40" s="26"/>
      <c r="U40" s="26"/>
      <c r="V40" s="26"/>
      <c r="W40" s="26"/>
      <c r="X40" s="26"/>
    </row>
    <row r="41" spans="10:24" ht="15" customHeight="1" x14ac:dyDescent="0.25">
      <c r="J41" s="26"/>
      <c r="K41" s="26"/>
      <c r="L41" s="26"/>
      <c r="M41" s="26"/>
      <c r="N41" s="26"/>
      <c r="O41" s="26"/>
      <c r="P41" s="26"/>
      <c r="Q41" s="26"/>
      <c r="R41" s="26"/>
      <c r="S41" s="26"/>
      <c r="T41" s="26"/>
      <c r="U41" s="26"/>
      <c r="V41" s="26"/>
      <c r="W41" s="26"/>
      <c r="X41" s="26"/>
    </row>
    <row r="42" spans="10:24" ht="15" customHeight="1" x14ac:dyDescent="0.25">
      <c r="J42" s="26"/>
      <c r="K42" s="26"/>
      <c r="L42" s="26"/>
      <c r="M42" s="26"/>
      <c r="N42" s="26"/>
      <c r="O42" s="26"/>
      <c r="P42" s="26"/>
      <c r="Q42" s="26"/>
      <c r="R42" s="26"/>
      <c r="S42" s="26"/>
      <c r="T42" s="26"/>
      <c r="U42" s="26"/>
      <c r="V42" s="26"/>
      <c r="W42" s="26"/>
      <c r="X42" s="26"/>
    </row>
    <row r="43" spans="10:24" ht="15" customHeight="1" x14ac:dyDescent="0.25">
      <c r="J43" s="26"/>
      <c r="K43" s="26"/>
      <c r="L43" s="26"/>
      <c r="M43" s="26"/>
      <c r="N43" s="26"/>
      <c r="O43" s="26"/>
      <c r="P43" s="26"/>
      <c r="Q43" s="26"/>
      <c r="R43" s="26"/>
      <c r="S43" s="26"/>
      <c r="T43" s="26"/>
      <c r="U43" s="26"/>
      <c r="V43" s="26"/>
      <c r="W43" s="26"/>
      <c r="X43" s="26"/>
    </row>
    <row r="44" spans="10:24" ht="15" customHeight="1" x14ac:dyDescent="0.25">
      <c r="J44" s="26"/>
      <c r="K44" s="26"/>
      <c r="L44" s="26"/>
      <c r="M44" s="26"/>
      <c r="N44" s="26"/>
      <c r="O44" s="26"/>
      <c r="P44" s="26"/>
      <c r="Q44" s="26"/>
      <c r="R44" s="26"/>
      <c r="S44" s="26"/>
      <c r="T44" s="26"/>
      <c r="U44" s="26"/>
      <c r="V44" s="26"/>
      <c r="W44" s="26"/>
      <c r="X44" s="26"/>
    </row>
    <row r="45" spans="10:24" ht="15" customHeight="1" x14ac:dyDescent="0.25">
      <c r="J45" s="26"/>
      <c r="K45" s="26"/>
      <c r="L45" s="26"/>
      <c r="M45" s="26"/>
      <c r="N45" s="26"/>
      <c r="O45" s="26"/>
      <c r="P45" s="26"/>
      <c r="Q45" s="26"/>
      <c r="R45" s="26"/>
      <c r="S45" s="26"/>
      <c r="T45" s="26"/>
      <c r="U45" s="26"/>
      <c r="V45" s="26"/>
      <c r="W45" s="26"/>
      <c r="X45" s="26"/>
    </row>
    <row r="46" spans="10:24" ht="15" customHeight="1" x14ac:dyDescent="0.25">
      <c r="J46" s="26"/>
      <c r="K46" s="26"/>
      <c r="L46" s="26"/>
      <c r="M46" s="26"/>
      <c r="N46" s="26"/>
      <c r="O46" s="26"/>
      <c r="P46" s="26"/>
      <c r="Q46" s="26"/>
      <c r="R46" s="26"/>
      <c r="S46" s="26"/>
      <c r="T46" s="26"/>
      <c r="U46" s="26"/>
      <c r="V46" s="26"/>
      <c r="W46" s="26"/>
      <c r="X46" s="26"/>
    </row>
    <row r="47" spans="10:24" ht="15" customHeight="1" x14ac:dyDescent="0.25">
      <c r="J47" s="26"/>
      <c r="K47" s="26"/>
      <c r="L47" s="26"/>
      <c r="M47" s="26"/>
      <c r="N47" s="26"/>
      <c r="O47" s="26"/>
      <c r="P47" s="26"/>
      <c r="Q47" s="26"/>
      <c r="R47" s="26"/>
      <c r="S47" s="26"/>
      <c r="T47" s="26"/>
      <c r="U47" s="26"/>
      <c r="V47" s="26"/>
      <c r="W47" s="26"/>
      <c r="X47" s="26"/>
    </row>
    <row r="48" spans="10:24" ht="15" customHeight="1" x14ac:dyDescent="0.25">
      <c r="J48" s="26"/>
      <c r="K48" s="26"/>
      <c r="L48" s="26"/>
      <c r="M48" s="26"/>
      <c r="N48" s="26"/>
      <c r="O48" s="26"/>
      <c r="P48" s="26"/>
      <c r="Q48" s="26"/>
      <c r="R48" s="26"/>
      <c r="S48" s="26"/>
      <c r="T48" s="26"/>
      <c r="U48" s="26"/>
      <c r="V48" s="26"/>
      <c r="W48" s="26"/>
      <c r="X48" s="26"/>
    </row>
    <row r="49" spans="10:24" ht="15" customHeight="1" x14ac:dyDescent="0.25">
      <c r="J49" s="26"/>
      <c r="K49" s="26"/>
      <c r="L49" s="26"/>
      <c r="M49" s="26"/>
      <c r="N49" s="26"/>
      <c r="O49" s="26"/>
      <c r="P49" s="26"/>
      <c r="Q49" s="26"/>
      <c r="R49" s="26"/>
      <c r="S49" s="26"/>
      <c r="T49" s="26"/>
      <c r="U49" s="26"/>
      <c r="V49" s="26"/>
      <c r="W49" s="26"/>
      <c r="X49" s="26"/>
    </row>
    <row r="50" spans="10:24" ht="15" customHeight="1" x14ac:dyDescent="0.25">
      <c r="J50" s="26"/>
      <c r="K50" s="26"/>
      <c r="L50" s="26"/>
      <c r="M50" s="26"/>
      <c r="N50" s="26"/>
      <c r="O50" s="26"/>
      <c r="P50" s="26"/>
      <c r="Q50" s="26"/>
      <c r="R50" s="26"/>
      <c r="S50" s="26"/>
      <c r="T50" s="26"/>
      <c r="U50" s="26"/>
      <c r="V50" s="26"/>
      <c r="W50" s="26"/>
      <c r="X50" s="26"/>
    </row>
    <row r="51" spans="10:24" ht="15" customHeight="1" x14ac:dyDescent="0.25">
      <c r="J51" s="26"/>
      <c r="K51" s="26"/>
      <c r="L51" s="26"/>
      <c r="M51" s="26"/>
      <c r="N51" s="26"/>
      <c r="O51" s="26"/>
      <c r="P51" s="26"/>
      <c r="Q51" s="26"/>
      <c r="R51" s="26"/>
      <c r="S51" s="26"/>
      <c r="T51" s="26"/>
      <c r="U51" s="26"/>
      <c r="V51" s="26"/>
      <c r="W51" s="26"/>
      <c r="X51" s="26"/>
    </row>
    <row r="52" spans="10:24" ht="15" customHeight="1" x14ac:dyDescent="0.25">
      <c r="J52" s="26"/>
      <c r="K52" s="26"/>
      <c r="L52" s="26"/>
      <c r="M52" s="26"/>
      <c r="N52" s="26"/>
      <c r="O52" s="26"/>
      <c r="P52" s="26"/>
      <c r="Q52" s="26"/>
      <c r="R52" s="26"/>
      <c r="S52" s="26"/>
      <c r="T52" s="26"/>
      <c r="U52" s="26"/>
      <c r="V52" s="26"/>
      <c r="W52" s="26"/>
      <c r="X52" s="26"/>
    </row>
    <row r="53" spans="10:24" ht="15" customHeight="1" x14ac:dyDescent="0.25">
      <c r="J53" s="26"/>
      <c r="K53" s="26"/>
      <c r="L53" s="26"/>
      <c r="M53" s="26"/>
      <c r="N53" s="26"/>
      <c r="O53" s="26"/>
      <c r="P53" s="26"/>
      <c r="Q53" s="26"/>
      <c r="R53" s="26"/>
      <c r="S53" s="26"/>
      <c r="T53" s="26"/>
      <c r="U53" s="26"/>
      <c r="V53" s="26"/>
      <c r="W53" s="26"/>
      <c r="X53" s="26"/>
    </row>
    <row r="54" spans="10:24" ht="15" customHeight="1" x14ac:dyDescent="0.25">
      <c r="J54" s="26"/>
      <c r="K54" s="26"/>
      <c r="L54" s="26"/>
      <c r="M54" s="26"/>
      <c r="N54" s="26"/>
      <c r="O54" s="26"/>
      <c r="P54" s="26"/>
      <c r="Q54" s="26"/>
      <c r="R54" s="26"/>
      <c r="S54" s="26"/>
      <c r="T54" s="26"/>
      <c r="U54" s="26"/>
      <c r="V54" s="26"/>
      <c r="W54" s="26"/>
      <c r="X54" s="26"/>
    </row>
    <row r="55" spans="10:24" ht="15" customHeight="1" x14ac:dyDescent="0.25">
      <c r="J55" s="26"/>
      <c r="K55" s="26"/>
      <c r="L55" s="26"/>
      <c r="M55" s="26"/>
      <c r="N55" s="26"/>
      <c r="O55" s="26"/>
      <c r="P55" s="26"/>
      <c r="Q55" s="26"/>
      <c r="R55" s="26"/>
      <c r="S55" s="26"/>
      <c r="T55" s="26"/>
      <c r="U55" s="26"/>
      <c r="V55" s="26"/>
      <c r="W55" s="26"/>
      <c r="X55" s="26"/>
    </row>
    <row r="56" spans="10:24" ht="15" customHeight="1" x14ac:dyDescent="0.25">
      <c r="J56" s="26"/>
      <c r="K56" s="26"/>
      <c r="L56" s="26"/>
      <c r="M56" s="26"/>
      <c r="N56" s="26"/>
      <c r="O56" s="26"/>
      <c r="P56" s="26"/>
      <c r="Q56" s="26"/>
      <c r="R56" s="26"/>
      <c r="S56" s="26"/>
      <c r="T56" s="26"/>
      <c r="U56" s="26"/>
      <c r="V56" s="26"/>
      <c r="W56" s="26"/>
      <c r="X56" s="26"/>
    </row>
    <row r="57" spans="10:24" ht="15" customHeight="1" x14ac:dyDescent="0.25">
      <c r="J57" s="26"/>
      <c r="K57" s="26"/>
      <c r="L57" s="26"/>
      <c r="M57" s="26"/>
      <c r="N57" s="26"/>
      <c r="O57" s="26"/>
      <c r="P57" s="26"/>
      <c r="Q57" s="26"/>
      <c r="R57" s="26"/>
      <c r="S57" s="26"/>
      <c r="T57" s="26"/>
      <c r="U57" s="26"/>
      <c r="V57" s="26"/>
      <c r="W57" s="26"/>
      <c r="X57" s="26"/>
    </row>
    <row r="58" spans="10:24" ht="15" customHeight="1" x14ac:dyDescent="0.25">
      <c r="J58" s="26"/>
      <c r="K58" s="26"/>
      <c r="L58" s="26"/>
      <c r="M58" s="26"/>
      <c r="N58" s="26"/>
      <c r="O58" s="26"/>
      <c r="P58" s="26"/>
      <c r="Q58" s="26"/>
      <c r="R58" s="26"/>
      <c r="S58" s="26"/>
      <c r="T58" s="26"/>
      <c r="U58" s="26"/>
      <c r="V58" s="26"/>
      <c r="W58" s="26"/>
      <c r="X58" s="26"/>
    </row>
    <row r="59" spans="10:24" ht="15" customHeight="1" x14ac:dyDescent="0.25">
      <c r="J59" s="26"/>
      <c r="K59" s="26"/>
      <c r="L59" s="26"/>
      <c r="M59" s="26"/>
      <c r="N59" s="26"/>
      <c r="O59" s="26"/>
      <c r="P59" s="26"/>
      <c r="Q59" s="26"/>
      <c r="R59" s="26"/>
      <c r="S59" s="26"/>
      <c r="T59" s="26"/>
      <c r="U59" s="26"/>
      <c r="V59" s="26"/>
      <c r="W59" s="26"/>
      <c r="X59" s="26"/>
    </row>
    <row r="60" spans="10:24" ht="15" customHeight="1" x14ac:dyDescent="0.25">
      <c r="J60" s="26"/>
      <c r="K60" s="26"/>
      <c r="L60" s="26"/>
      <c r="M60" s="26"/>
      <c r="N60" s="26"/>
      <c r="O60" s="26"/>
      <c r="P60" s="26"/>
      <c r="Q60" s="26"/>
      <c r="R60" s="26"/>
      <c r="S60" s="26"/>
      <c r="T60" s="26"/>
      <c r="U60" s="26"/>
      <c r="V60" s="26"/>
      <c r="W60" s="26"/>
      <c r="X60" s="26"/>
    </row>
    <row r="61" spans="10:24" ht="15" customHeight="1" x14ac:dyDescent="0.25">
      <c r="J61" s="26"/>
      <c r="K61" s="26"/>
      <c r="L61" s="26"/>
      <c r="M61" s="26"/>
      <c r="N61" s="26"/>
      <c r="O61" s="26"/>
      <c r="P61" s="26"/>
      <c r="Q61" s="26"/>
      <c r="R61" s="26"/>
      <c r="S61" s="26"/>
      <c r="T61" s="26"/>
      <c r="U61" s="26"/>
      <c r="V61" s="26"/>
      <c r="W61" s="26"/>
      <c r="X61" s="26"/>
    </row>
    <row r="62" spans="10:24" ht="15" customHeight="1" x14ac:dyDescent="0.25">
      <c r="J62" s="26"/>
      <c r="K62" s="26"/>
      <c r="L62" s="26"/>
      <c r="M62" s="26"/>
      <c r="N62" s="26"/>
      <c r="O62" s="26"/>
      <c r="P62" s="26"/>
      <c r="Q62" s="26"/>
      <c r="R62" s="26"/>
      <c r="S62" s="26"/>
      <c r="T62" s="26"/>
      <c r="U62" s="26"/>
      <c r="V62" s="26"/>
      <c r="W62" s="26"/>
      <c r="X62" s="26"/>
    </row>
    <row r="63" spans="10:24" ht="15" customHeight="1" x14ac:dyDescent="0.25">
      <c r="J63" s="26"/>
      <c r="K63" s="26"/>
      <c r="L63" s="26"/>
      <c r="M63" s="26"/>
      <c r="N63" s="26"/>
      <c r="O63" s="26"/>
      <c r="P63" s="26"/>
      <c r="Q63" s="26"/>
      <c r="R63" s="26"/>
      <c r="S63" s="26"/>
      <c r="T63" s="26"/>
      <c r="U63" s="26"/>
      <c r="V63" s="26"/>
      <c r="W63" s="26"/>
      <c r="X63" s="26"/>
    </row>
    <row r="64" spans="10:24" ht="15" customHeight="1" x14ac:dyDescent="0.25">
      <c r="J64" s="26"/>
      <c r="K64" s="26"/>
      <c r="L64" s="26"/>
      <c r="M64" s="26"/>
      <c r="N64" s="26"/>
      <c r="O64" s="26"/>
      <c r="P64" s="26"/>
      <c r="Q64" s="26"/>
      <c r="R64" s="26"/>
      <c r="S64" s="26"/>
      <c r="T64" s="26"/>
      <c r="U64" s="26"/>
      <c r="V64" s="26"/>
      <c r="W64" s="26"/>
      <c r="X64" s="26"/>
    </row>
    <row r="65" spans="10:24" ht="15" customHeight="1" x14ac:dyDescent="0.25">
      <c r="J65" s="26"/>
      <c r="K65" s="26"/>
      <c r="L65" s="26"/>
      <c r="M65" s="26"/>
      <c r="N65" s="26"/>
      <c r="O65" s="26"/>
      <c r="P65" s="26"/>
      <c r="Q65" s="26"/>
      <c r="R65" s="26"/>
      <c r="S65" s="26"/>
      <c r="T65" s="26"/>
      <c r="U65" s="26"/>
      <c r="V65" s="26"/>
      <c r="W65" s="26"/>
      <c r="X65" s="26"/>
    </row>
    <row r="66" spans="10:24" ht="15" customHeight="1" x14ac:dyDescent="0.25">
      <c r="J66" s="26"/>
      <c r="K66" s="26"/>
      <c r="L66" s="26"/>
      <c r="M66" s="26"/>
      <c r="N66" s="26"/>
      <c r="O66" s="26"/>
      <c r="P66" s="26"/>
      <c r="Q66" s="26"/>
      <c r="R66" s="26"/>
      <c r="S66" s="26"/>
      <c r="T66" s="26"/>
      <c r="U66" s="26"/>
      <c r="V66" s="26"/>
      <c r="W66" s="26"/>
      <c r="X66" s="26"/>
    </row>
    <row r="67" spans="10:24" ht="15" customHeight="1" x14ac:dyDescent="0.25">
      <c r="J67" s="26"/>
      <c r="K67" s="26"/>
      <c r="L67" s="26"/>
      <c r="M67" s="26"/>
      <c r="N67" s="26"/>
      <c r="O67" s="26"/>
      <c r="P67" s="26"/>
      <c r="Q67" s="26"/>
      <c r="R67" s="26"/>
      <c r="S67" s="26"/>
      <c r="T67" s="26"/>
      <c r="U67" s="26"/>
      <c r="V67" s="26"/>
      <c r="W67" s="26"/>
      <c r="X67" s="26"/>
    </row>
    <row r="68" spans="10:24" ht="15" customHeight="1" x14ac:dyDescent="0.25">
      <c r="J68" s="26"/>
      <c r="K68" s="26"/>
      <c r="L68" s="26"/>
      <c r="M68" s="26"/>
      <c r="N68" s="26"/>
      <c r="O68" s="26"/>
      <c r="P68" s="26"/>
      <c r="Q68" s="26"/>
      <c r="R68" s="26"/>
      <c r="S68" s="26"/>
      <c r="T68" s="26"/>
      <c r="U68" s="26"/>
      <c r="V68" s="26"/>
      <c r="W68" s="26"/>
      <c r="X68" s="26"/>
    </row>
    <row r="69" spans="10:24" ht="15" customHeight="1" x14ac:dyDescent="0.25">
      <c r="J69" s="26"/>
      <c r="K69" s="26"/>
      <c r="L69" s="26"/>
      <c r="M69" s="26"/>
      <c r="N69" s="26"/>
      <c r="O69" s="26"/>
      <c r="P69" s="26"/>
      <c r="Q69" s="26"/>
      <c r="R69" s="26"/>
      <c r="S69" s="26"/>
      <c r="T69" s="26"/>
      <c r="U69" s="26"/>
      <c r="V69" s="26"/>
      <c r="W69" s="26"/>
      <c r="X69" s="26"/>
    </row>
    <row r="70" spans="10:24" ht="15" customHeight="1" x14ac:dyDescent="0.25">
      <c r="J70" s="26"/>
      <c r="K70" s="26"/>
      <c r="L70" s="26"/>
      <c r="M70" s="26"/>
      <c r="N70" s="26"/>
      <c r="O70" s="26"/>
      <c r="P70" s="26"/>
      <c r="Q70" s="26"/>
      <c r="R70" s="26"/>
      <c r="S70" s="26"/>
      <c r="T70" s="26"/>
      <c r="U70" s="26"/>
      <c r="V70" s="26"/>
      <c r="W70" s="26"/>
      <c r="X70" s="26"/>
    </row>
    <row r="71" spans="10:24" ht="15" customHeight="1" x14ac:dyDescent="0.25">
      <c r="J71" s="26"/>
      <c r="K71" s="26"/>
      <c r="L71" s="26"/>
      <c r="M71" s="26"/>
      <c r="N71" s="26"/>
      <c r="O71" s="26"/>
      <c r="P71" s="26"/>
      <c r="Q71" s="26"/>
      <c r="R71" s="26"/>
      <c r="S71" s="26"/>
      <c r="T71" s="26"/>
      <c r="U71" s="26"/>
      <c r="V71" s="26"/>
      <c r="W71" s="26"/>
      <c r="X71" s="26"/>
    </row>
    <row r="72" spans="10:24" ht="15" customHeight="1" x14ac:dyDescent="0.25">
      <c r="J72" s="26"/>
      <c r="K72" s="26"/>
      <c r="L72" s="26"/>
      <c r="M72" s="26"/>
      <c r="N72" s="26"/>
      <c r="O72" s="26"/>
      <c r="P72" s="26"/>
      <c r="Q72" s="26"/>
      <c r="R72" s="26"/>
      <c r="S72" s="26"/>
      <c r="T72" s="26"/>
      <c r="U72" s="26"/>
      <c r="V72" s="26"/>
      <c r="W72" s="26"/>
      <c r="X72" s="26"/>
    </row>
    <row r="73" spans="10:24" ht="15" customHeight="1" x14ac:dyDescent="0.25">
      <c r="J73" s="26"/>
      <c r="K73" s="26"/>
      <c r="L73" s="26"/>
      <c r="M73" s="26"/>
      <c r="N73" s="26"/>
      <c r="O73" s="26"/>
      <c r="P73" s="26"/>
      <c r="Q73" s="26"/>
      <c r="R73" s="26"/>
      <c r="S73" s="26"/>
      <c r="T73" s="26"/>
      <c r="U73" s="26"/>
      <c r="V73" s="26"/>
      <c r="W73" s="26"/>
      <c r="X73" s="26"/>
    </row>
    <row r="74" spans="10:24" ht="15" customHeight="1" x14ac:dyDescent="0.25">
      <c r="J74" s="26"/>
      <c r="K74" s="26"/>
      <c r="L74" s="26"/>
      <c r="M74" s="26"/>
      <c r="N74" s="26"/>
      <c r="O74" s="26"/>
      <c r="P74" s="26"/>
      <c r="Q74" s="26"/>
      <c r="R74" s="26"/>
      <c r="S74" s="26"/>
      <c r="T74" s="26"/>
      <c r="U74" s="26"/>
      <c r="V74" s="26"/>
      <c r="W74" s="26"/>
      <c r="X74" s="26"/>
    </row>
    <row r="75" spans="10:24" ht="15" customHeight="1" x14ac:dyDescent="0.25">
      <c r="J75" s="26"/>
      <c r="K75" s="26"/>
      <c r="L75" s="26"/>
      <c r="M75" s="26"/>
      <c r="N75" s="26"/>
      <c r="O75" s="26"/>
      <c r="P75" s="26"/>
      <c r="Q75" s="26"/>
      <c r="R75" s="26"/>
      <c r="S75" s="26"/>
      <c r="T75" s="26"/>
      <c r="U75" s="26"/>
      <c r="V75" s="26"/>
      <c r="W75" s="26"/>
      <c r="X75" s="26"/>
    </row>
    <row r="76" spans="10:24" ht="15" customHeight="1" x14ac:dyDescent="0.25">
      <c r="J76" s="26"/>
      <c r="K76" s="26"/>
      <c r="L76" s="26"/>
      <c r="M76" s="26"/>
      <c r="N76" s="26"/>
      <c r="O76" s="26"/>
      <c r="P76" s="26"/>
      <c r="Q76" s="26"/>
      <c r="R76" s="26"/>
      <c r="S76" s="26"/>
      <c r="T76" s="26"/>
      <c r="U76" s="26"/>
      <c r="V76" s="26"/>
      <c r="W76" s="26"/>
      <c r="X76" s="26"/>
    </row>
    <row r="77" spans="10:24" ht="15" customHeight="1" x14ac:dyDescent="0.25">
      <c r="J77" s="26"/>
      <c r="K77" s="26"/>
      <c r="L77" s="26"/>
      <c r="M77" s="26"/>
      <c r="N77" s="26"/>
      <c r="O77" s="26"/>
      <c r="P77" s="26"/>
      <c r="Q77" s="26"/>
      <c r="R77" s="26"/>
      <c r="S77" s="26"/>
      <c r="T77" s="26"/>
      <c r="U77" s="26"/>
      <c r="V77" s="26"/>
      <c r="W77" s="26"/>
      <c r="X77" s="26"/>
    </row>
    <row r="78" spans="10:24" ht="15" customHeight="1" x14ac:dyDescent="0.25">
      <c r="J78" s="26"/>
      <c r="K78" s="26"/>
      <c r="L78" s="26"/>
      <c r="M78" s="26"/>
      <c r="N78" s="26"/>
      <c r="O78" s="26"/>
      <c r="P78" s="26"/>
      <c r="Q78" s="26"/>
      <c r="R78" s="26"/>
      <c r="S78" s="26"/>
      <c r="T78" s="26"/>
      <c r="U78" s="26"/>
      <c r="V78" s="26"/>
      <c r="W78" s="26"/>
      <c r="X78" s="26"/>
    </row>
    <row r="79" spans="10:24" ht="15" customHeight="1" x14ac:dyDescent="0.25">
      <c r="J79" s="26"/>
      <c r="K79" s="26"/>
      <c r="L79" s="26"/>
      <c r="M79" s="26"/>
      <c r="N79" s="26"/>
      <c r="O79" s="26"/>
      <c r="P79" s="26"/>
      <c r="Q79" s="26"/>
      <c r="R79" s="26"/>
      <c r="S79" s="26"/>
      <c r="T79" s="26"/>
      <c r="U79" s="26"/>
      <c r="V79" s="26"/>
      <c r="W79" s="26"/>
      <c r="X79" s="26"/>
    </row>
    <row r="80" spans="10:24" ht="15" customHeight="1" x14ac:dyDescent="0.25">
      <c r="J80" s="26"/>
      <c r="K80" s="26"/>
      <c r="L80" s="26"/>
      <c r="M80" s="26"/>
      <c r="N80" s="26"/>
      <c r="O80" s="26"/>
      <c r="P80" s="26"/>
      <c r="Q80" s="26"/>
      <c r="R80" s="26"/>
      <c r="S80" s="26"/>
      <c r="T80" s="26"/>
      <c r="U80" s="26"/>
      <c r="V80" s="26"/>
      <c r="W80" s="26"/>
      <c r="X80" s="26"/>
    </row>
    <row r="81" spans="10:24" ht="15" customHeight="1" x14ac:dyDescent="0.25">
      <c r="J81" s="26"/>
      <c r="K81" s="26"/>
      <c r="L81" s="26"/>
      <c r="M81" s="26"/>
      <c r="N81" s="26"/>
      <c r="O81" s="26"/>
      <c r="P81" s="26"/>
      <c r="Q81" s="26"/>
      <c r="R81" s="26"/>
      <c r="S81" s="26"/>
      <c r="T81" s="26"/>
      <c r="U81" s="26"/>
      <c r="V81" s="26"/>
      <c r="W81" s="26"/>
      <c r="X81" s="26"/>
    </row>
    <row r="82" spans="10:24" ht="15" customHeight="1" x14ac:dyDescent="0.25">
      <c r="J82" s="26"/>
      <c r="K82" s="26"/>
      <c r="L82" s="26"/>
      <c r="M82" s="26"/>
      <c r="N82" s="26"/>
      <c r="O82" s="26"/>
      <c r="P82" s="26"/>
      <c r="Q82" s="26"/>
      <c r="R82" s="26"/>
      <c r="S82" s="26"/>
      <c r="T82" s="26"/>
      <c r="U82" s="26"/>
      <c r="V82" s="26"/>
      <c r="W82" s="26"/>
      <c r="X82" s="26"/>
    </row>
    <row r="83" spans="10:24" ht="15" customHeight="1" x14ac:dyDescent="0.25">
      <c r="J83" s="26"/>
      <c r="K83" s="26"/>
      <c r="L83" s="26"/>
      <c r="M83" s="26"/>
      <c r="N83" s="26"/>
      <c r="O83" s="26"/>
      <c r="P83" s="26"/>
      <c r="Q83" s="26"/>
      <c r="R83" s="26"/>
      <c r="S83" s="26"/>
      <c r="T83" s="26"/>
      <c r="U83" s="26"/>
      <c r="V83" s="26"/>
      <c r="W83" s="26"/>
      <c r="X83" s="26"/>
    </row>
    <row r="84" spans="10:24" ht="15" customHeight="1" x14ac:dyDescent="0.25">
      <c r="J84" s="26"/>
      <c r="K84" s="26"/>
      <c r="L84" s="26"/>
      <c r="M84" s="26"/>
      <c r="N84" s="26"/>
      <c r="O84" s="26"/>
      <c r="P84" s="26"/>
      <c r="Q84" s="26"/>
      <c r="R84" s="26"/>
      <c r="S84" s="26"/>
      <c r="T84" s="26"/>
      <c r="U84" s="26"/>
      <c r="V84" s="26"/>
      <c r="W84" s="26"/>
      <c r="X84" s="26"/>
    </row>
    <row r="85" spans="10:24" ht="15" customHeight="1" x14ac:dyDescent="0.25">
      <c r="J85" s="26"/>
      <c r="K85" s="26"/>
      <c r="L85" s="26"/>
      <c r="M85" s="26"/>
      <c r="N85" s="26"/>
      <c r="O85" s="26"/>
      <c r="P85" s="26"/>
      <c r="Q85" s="26"/>
      <c r="R85" s="26"/>
      <c r="S85" s="26"/>
      <c r="T85" s="26"/>
      <c r="U85" s="26"/>
      <c r="V85" s="26"/>
      <c r="W85" s="26"/>
      <c r="X85" s="26"/>
    </row>
    <row r="86" spans="10:24" ht="15" customHeight="1" x14ac:dyDescent="0.25">
      <c r="J86" s="26"/>
      <c r="K86" s="26"/>
      <c r="L86" s="26"/>
      <c r="M86" s="26"/>
      <c r="N86" s="26"/>
      <c r="O86" s="26"/>
      <c r="P86" s="26"/>
      <c r="Q86" s="26"/>
      <c r="R86" s="26"/>
      <c r="S86" s="26"/>
      <c r="T86" s="26"/>
      <c r="U86" s="26"/>
      <c r="V86" s="26"/>
      <c r="W86" s="26"/>
      <c r="X86" s="26"/>
    </row>
    <row r="87" spans="10:24" ht="15" customHeight="1" x14ac:dyDescent="0.25">
      <c r="J87" s="26"/>
      <c r="K87" s="26"/>
      <c r="L87" s="26"/>
      <c r="M87" s="26"/>
      <c r="N87" s="26"/>
      <c r="O87" s="26"/>
      <c r="P87" s="26"/>
      <c r="Q87" s="26"/>
      <c r="R87" s="26"/>
      <c r="S87" s="26"/>
      <c r="T87" s="26"/>
      <c r="U87" s="26"/>
      <c r="V87" s="26"/>
      <c r="W87" s="26"/>
      <c r="X87" s="26"/>
    </row>
    <row r="88" spans="10:24" ht="15" customHeight="1" x14ac:dyDescent="0.25">
      <c r="J88" s="26"/>
      <c r="K88" s="26"/>
      <c r="L88" s="26"/>
      <c r="M88" s="26"/>
      <c r="N88" s="26"/>
      <c r="O88" s="26"/>
      <c r="P88" s="26"/>
      <c r="Q88" s="26"/>
      <c r="R88" s="26"/>
      <c r="S88" s="26"/>
      <c r="T88" s="26"/>
      <c r="U88" s="26"/>
      <c r="V88" s="26"/>
      <c r="W88" s="26"/>
      <c r="X88" s="26"/>
    </row>
    <row r="89" spans="10:24" ht="15" customHeight="1" x14ac:dyDescent="0.25">
      <c r="J89" s="26"/>
      <c r="K89" s="26"/>
      <c r="L89" s="26"/>
      <c r="M89" s="26"/>
      <c r="N89" s="26"/>
      <c r="O89" s="26"/>
      <c r="P89" s="26"/>
      <c r="Q89" s="26"/>
      <c r="R89" s="26"/>
      <c r="S89" s="26"/>
      <c r="T89" s="26"/>
      <c r="U89" s="26"/>
      <c r="V89" s="26"/>
      <c r="W89" s="26"/>
      <c r="X89" s="26"/>
    </row>
    <row r="90" spans="10:24" ht="15" customHeight="1" x14ac:dyDescent="0.25">
      <c r="J90" s="26"/>
      <c r="K90" s="26"/>
      <c r="L90" s="26"/>
      <c r="M90" s="26"/>
      <c r="N90" s="26"/>
      <c r="O90" s="26"/>
      <c r="P90" s="26"/>
      <c r="Q90" s="26"/>
      <c r="R90" s="26"/>
      <c r="S90" s="26"/>
      <c r="T90" s="26"/>
      <c r="U90" s="26"/>
      <c r="V90" s="26"/>
      <c r="W90" s="26"/>
      <c r="X90" s="26"/>
    </row>
    <row r="91" spans="10:24" ht="15" customHeight="1" x14ac:dyDescent="0.25">
      <c r="J91" s="26"/>
      <c r="K91" s="26"/>
      <c r="L91" s="26"/>
      <c r="M91" s="26"/>
      <c r="N91" s="26"/>
      <c r="O91" s="26"/>
      <c r="P91" s="26"/>
      <c r="Q91" s="26"/>
      <c r="R91" s="26"/>
      <c r="S91" s="26"/>
      <c r="T91" s="26"/>
      <c r="U91" s="26"/>
      <c r="V91" s="26"/>
      <c r="W91" s="26"/>
      <c r="X91" s="26"/>
    </row>
    <row r="92" spans="10:24" ht="15" customHeight="1" x14ac:dyDescent="0.25">
      <c r="J92" s="26"/>
      <c r="K92" s="26"/>
      <c r="L92" s="26"/>
      <c r="M92" s="26"/>
      <c r="N92" s="26"/>
      <c r="O92" s="26"/>
      <c r="P92" s="26"/>
      <c r="Q92" s="26"/>
      <c r="R92" s="26"/>
      <c r="S92" s="26"/>
      <c r="T92" s="26"/>
      <c r="U92" s="26"/>
      <c r="V92" s="26"/>
      <c r="W92" s="26"/>
      <c r="X92" s="26"/>
    </row>
    <row r="93" spans="10:24" ht="15" customHeight="1" x14ac:dyDescent="0.25">
      <c r="J93" s="26"/>
      <c r="K93" s="26"/>
      <c r="L93" s="26"/>
      <c r="M93" s="26"/>
      <c r="N93" s="26"/>
      <c r="O93" s="26"/>
      <c r="P93" s="26"/>
      <c r="Q93" s="26"/>
      <c r="R93" s="26"/>
      <c r="S93" s="26"/>
      <c r="T93" s="26"/>
      <c r="U93" s="26"/>
      <c r="V93" s="26"/>
      <c r="W93" s="26"/>
      <c r="X93" s="26"/>
    </row>
    <row r="94" spans="10:24" ht="15" customHeight="1" x14ac:dyDescent="0.25">
      <c r="J94" s="26"/>
      <c r="K94" s="26"/>
      <c r="L94" s="26"/>
      <c r="M94" s="26"/>
      <c r="N94" s="26"/>
      <c r="O94" s="26"/>
      <c r="P94" s="26"/>
      <c r="Q94" s="26"/>
      <c r="R94" s="26"/>
      <c r="S94" s="26"/>
      <c r="T94" s="26"/>
      <c r="U94" s="26"/>
      <c r="V94" s="26"/>
      <c r="W94" s="26"/>
      <c r="X94" s="26"/>
    </row>
    <row r="95" spans="10:24" ht="15" customHeight="1" x14ac:dyDescent="0.25">
      <c r="J95" s="26"/>
      <c r="K95" s="26"/>
      <c r="L95" s="26"/>
      <c r="M95" s="26"/>
      <c r="N95" s="26"/>
      <c r="O95" s="26"/>
      <c r="P95" s="26"/>
      <c r="Q95" s="26"/>
      <c r="R95" s="26"/>
      <c r="S95" s="26"/>
      <c r="T95" s="26"/>
      <c r="U95" s="26"/>
      <c r="V95" s="26"/>
      <c r="W95" s="26"/>
      <c r="X95" s="26"/>
    </row>
    <row r="96" spans="10:24" ht="15" customHeight="1" x14ac:dyDescent="0.25">
      <c r="J96" s="26"/>
      <c r="K96" s="26"/>
      <c r="L96" s="26"/>
      <c r="M96" s="26"/>
      <c r="N96" s="26"/>
      <c r="O96" s="26"/>
      <c r="P96" s="26"/>
      <c r="Q96" s="26"/>
      <c r="R96" s="26"/>
      <c r="S96" s="26"/>
      <c r="T96" s="26"/>
      <c r="U96" s="26"/>
      <c r="V96" s="26"/>
      <c r="W96" s="26"/>
      <c r="X96" s="26"/>
    </row>
    <row r="97" spans="10:24" ht="15" customHeight="1" x14ac:dyDescent="0.25">
      <c r="J97" s="26"/>
      <c r="K97" s="26"/>
      <c r="L97" s="26"/>
      <c r="M97" s="26"/>
      <c r="N97" s="26"/>
      <c r="O97" s="26"/>
      <c r="P97" s="26"/>
      <c r="Q97" s="26"/>
      <c r="R97" s="26"/>
      <c r="S97" s="26"/>
      <c r="T97" s="26"/>
      <c r="U97" s="26"/>
      <c r="V97" s="26"/>
      <c r="W97" s="26"/>
      <c r="X97" s="26"/>
    </row>
    <row r="98" spans="10:24" ht="15" customHeight="1" x14ac:dyDescent="0.25">
      <c r="J98" s="26"/>
      <c r="K98" s="26"/>
      <c r="L98" s="26"/>
      <c r="M98" s="26"/>
      <c r="N98" s="26"/>
      <c r="O98" s="26"/>
      <c r="P98" s="26"/>
      <c r="Q98" s="26"/>
      <c r="R98" s="26"/>
      <c r="S98" s="26"/>
      <c r="T98" s="26"/>
      <c r="U98" s="26"/>
      <c r="V98" s="26"/>
      <c r="W98" s="26"/>
      <c r="X98" s="26"/>
    </row>
    <row r="99" spans="10:24" ht="15" customHeight="1" x14ac:dyDescent="0.25">
      <c r="J99" s="26"/>
      <c r="K99" s="26"/>
      <c r="L99" s="26"/>
      <c r="M99" s="26"/>
      <c r="N99" s="26"/>
      <c r="O99" s="26"/>
      <c r="P99" s="26"/>
      <c r="Q99" s="26"/>
      <c r="R99" s="26"/>
      <c r="S99" s="26"/>
      <c r="T99" s="26"/>
      <c r="U99" s="26"/>
      <c r="V99" s="26"/>
      <c r="W99" s="26"/>
      <c r="X99" s="26"/>
    </row>
    <row r="100" spans="10:24" ht="15" customHeight="1" x14ac:dyDescent="0.25">
      <c r="J100" s="26"/>
      <c r="K100" s="26"/>
      <c r="L100" s="26"/>
      <c r="M100" s="26"/>
      <c r="N100" s="26"/>
      <c r="O100" s="26"/>
      <c r="P100" s="26"/>
      <c r="Q100" s="26"/>
      <c r="R100" s="26"/>
      <c r="S100" s="26"/>
      <c r="T100" s="26"/>
      <c r="U100" s="26"/>
      <c r="V100" s="26"/>
      <c r="W100" s="26"/>
      <c r="X100" s="26"/>
    </row>
    <row r="101" spans="10:24" ht="15" customHeight="1" x14ac:dyDescent="0.25">
      <c r="J101" s="26"/>
      <c r="K101" s="26"/>
      <c r="L101" s="26"/>
      <c r="M101" s="26"/>
      <c r="N101" s="26"/>
      <c r="O101" s="26"/>
      <c r="P101" s="26"/>
      <c r="Q101" s="26"/>
      <c r="R101" s="26"/>
      <c r="S101" s="26"/>
      <c r="T101" s="26"/>
      <c r="U101" s="26"/>
      <c r="V101" s="26"/>
      <c r="W101" s="26"/>
      <c r="X101" s="26"/>
    </row>
    <row r="102" spans="10:24" ht="15" customHeight="1" x14ac:dyDescent="0.25">
      <c r="J102" s="26"/>
      <c r="K102" s="26"/>
      <c r="L102" s="26"/>
      <c r="M102" s="26"/>
      <c r="N102" s="26"/>
      <c r="O102" s="26"/>
      <c r="P102" s="26"/>
      <c r="Q102" s="26"/>
      <c r="R102" s="26"/>
      <c r="S102" s="26"/>
      <c r="T102" s="26"/>
      <c r="U102" s="26"/>
      <c r="V102" s="26"/>
      <c r="W102" s="26"/>
      <c r="X102" s="26"/>
    </row>
    <row r="103" spans="10:24" ht="15" customHeight="1" x14ac:dyDescent="0.25">
      <c r="J103" s="26"/>
      <c r="K103" s="26"/>
      <c r="L103" s="26"/>
      <c r="M103" s="26"/>
      <c r="N103" s="26"/>
      <c r="O103" s="26"/>
      <c r="P103" s="26"/>
      <c r="Q103" s="26"/>
      <c r="R103" s="26"/>
      <c r="S103" s="26"/>
      <c r="T103" s="26"/>
      <c r="U103" s="26"/>
      <c r="V103" s="26"/>
      <c r="W103" s="26"/>
      <c r="X103" s="26"/>
    </row>
    <row r="104" spans="10:24" ht="15" customHeight="1" x14ac:dyDescent="0.25">
      <c r="J104" s="26"/>
      <c r="K104" s="26"/>
      <c r="L104" s="26"/>
      <c r="M104" s="26"/>
      <c r="N104" s="26"/>
      <c r="O104" s="26"/>
      <c r="P104" s="26"/>
      <c r="Q104" s="26"/>
      <c r="R104" s="26"/>
      <c r="S104" s="26"/>
      <c r="T104" s="26"/>
      <c r="U104" s="26"/>
      <c r="V104" s="26"/>
      <c r="W104" s="26"/>
      <c r="X104" s="26"/>
    </row>
  </sheetData>
  <mergeCells count="12">
    <mergeCell ref="H19:H21"/>
    <mergeCell ref="B19:B21"/>
    <mergeCell ref="D19:D21"/>
    <mergeCell ref="F19:F21"/>
    <mergeCell ref="H11:H13"/>
    <mergeCell ref="B11:B13"/>
    <mergeCell ref="D11:D13"/>
    <mergeCell ref="F11:F13"/>
    <mergeCell ref="H15:H17"/>
    <mergeCell ref="B15:B17"/>
    <mergeCell ref="D15:D17"/>
    <mergeCell ref="F15:F17"/>
  </mergeCells>
  <dataValidations count="1">
    <dataValidation allowBlank="1" error="pavI8MeUFtEyxX2I4tky5f9bf398-bff4-44ef-9790-60008157aea0" sqref="A1:I104 O1:X104 J1:N10 M18:N19 J38:N104 M28:N28" xr:uid="{00000000-0002-0000-0100-000000000000}"/>
  </dataValidations>
  <pageMargins left="0.7" right="0.7" top="0.75" bottom="0.75" header="0.3" footer="0.3"/>
  <pageSetup scale="66" orientation="landscape" horizontalDpi="4294967295" verticalDpi="4294967295"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B3C28-9912-4E7C-889C-96BDFC92890E}">
  <dimension ref="B1:N789"/>
  <sheetViews>
    <sheetView topLeftCell="B1" zoomScale="120" zoomScaleNormal="120" workbookViewId="0">
      <selection activeCell="B4" sqref="B4"/>
    </sheetView>
  </sheetViews>
  <sheetFormatPr defaultRowHeight="15" x14ac:dyDescent="0.25"/>
  <cols>
    <col min="1" max="1" width="2.7109375" customWidth="1"/>
    <col min="2" max="2" width="12.85546875" customWidth="1"/>
    <col min="3" max="3" width="27.140625" customWidth="1"/>
    <col min="4" max="4" width="12.28515625" customWidth="1"/>
    <col min="5" max="5" width="16.28515625" bestFit="1" customWidth="1"/>
    <col min="6" max="6" width="15" customWidth="1"/>
    <col min="7" max="7" width="13.5703125" customWidth="1"/>
    <col min="8" max="8" width="10.140625" bestFit="1" customWidth="1"/>
    <col min="9" max="9" width="16.28515625" bestFit="1" customWidth="1"/>
    <col min="10" max="10" width="13.7109375" customWidth="1"/>
    <col min="11" max="11" width="19.5703125" bestFit="1" customWidth="1"/>
    <col min="12" max="12" width="23.5703125" bestFit="1" customWidth="1"/>
    <col min="13" max="13" width="26.140625" bestFit="1" customWidth="1"/>
    <col min="14" max="14" width="14.7109375" customWidth="1"/>
  </cols>
  <sheetData>
    <row r="1" spans="2:14" ht="40.5" customHeight="1" x14ac:dyDescent="0.25">
      <c r="B1" s="12" t="s">
        <v>2</v>
      </c>
      <c r="C1" s="12"/>
    </row>
    <row r="2" spans="2:14" ht="18" customHeight="1" x14ac:dyDescent="0.25">
      <c r="B2" s="14" t="s">
        <v>1</v>
      </c>
      <c r="C2" s="14"/>
    </row>
    <row r="4" spans="2:14" x14ac:dyDescent="0.25">
      <c r="B4" s="18" t="s">
        <v>3</v>
      </c>
      <c r="C4" s="18" t="s">
        <v>29</v>
      </c>
      <c r="D4" s="18" t="s">
        <v>852</v>
      </c>
      <c r="E4" s="18" t="s">
        <v>4</v>
      </c>
      <c r="F4" s="18" t="s">
        <v>853</v>
      </c>
      <c r="G4" s="18" t="s">
        <v>5</v>
      </c>
      <c r="H4" s="18" t="s">
        <v>6</v>
      </c>
      <c r="I4" s="18" t="s">
        <v>7</v>
      </c>
      <c r="J4" s="18" t="s">
        <v>8</v>
      </c>
      <c r="K4" s="18" t="s">
        <v>825</v>
      </c>
      <c r="L4" s="18" t="s">
        <v>824</v>
      </c>
      <c r="M4" s="18" t="s">
        <v>826</v>
      </c>
      <c r="N4" s="18" t="s">
        <v>828</v>
      </c>
    </row>
    <row r="5" spans="2:14" x14ac:dyDescent="0.25">
      <c r="B5" s="1">
        <v>44197</v>
      </c>
      <c r="C5" t="s">
        <v>30</v>
      </c>
      <c r="D5" t="s">
        <v>12</v>
      </c>
      <c r="E5" s="7">
        <v>118241</v>
      </c>
      <c r="F5" t="s">
        <v>840</v>
      </c>
      <c r="G5" s="7">
        <v>176</v>
      </c>
      <c r="H5" s="7">
        <v>142</v>
      </c>
      <c r="I5" s="7">
        <v>15</v>
      </c>
      <c r="J5" s="7">
        <v>10</v>
      </c>
      <c r="K5" s="2">
        <f>SUM(Media[[#This Row],[VIEWS]:[SHARES]])</f>
        <v>343</v>
      </c>
      <c r="L5" s="3">
        <f>Media[[#This Row],[ENGAGEMENTS]]/Media[[#This Row],[FOLLOWERS]]</f>
        <v>2.9008550333640614E-3</v>
      </c>
      <c r="M5" t="str">
        <f>VLOOKUP(Media[[#This Row],[ENGAGEMENT RATE]],Rate_Lookup,2)</f>
        <v>Poor</v>
      </c>
      <c r="N5" s="3" t="str">
        <f>IF(OR(Media[[#This Row],[TOPIC]]="Business Attire",Media[[#This Row],[TOPIC]]="Nightwear"),"High","Low")</f>
        <v>Low</v>
      </c>
    </row>
    <row r="6" spans="2:14" x14ac:dyDescent="0.25">
      <c r="B6" s="1">
        <v>44197</v>
      </c>
      <c r="C6" t="s">
        <v>31</v>
      </c>
      <c r="D6" t="s">
        <v>13</v>
      </c>
      <c r="E6" s="8">
        <v>33248</v>
      </c>
      <c r="F6" t="s">
        <v>857</v>
      </c>
      <c r="G6" s="8">
        <v>35</v>
      </c>
      <c r="H6" s="8">
        <v>32</v>
      </c>
      <c r="I6" s="8">
        <v>3</v>
      </c>
      <c r="J6" s="8">
        <v>2</v>
      </c>
      <c r="K6" s="2">
        <f>SUM(Media[[#This Row],[VIEWS]:[SHARES]])</f>
        <v>72</v>
      </c>
      <c r="L6" s="3">
        <f>Media[[#This Row],[ENGAGEMENTS]]/Media[[#This Row],[FOLLOWERS]]</f>
        <v>2.1655437921077958E-3</v>
      </c>
      <c r="M6" t="str">
        <f>VLOOKUP(Media[[#This Row],[ENGAGEMENT RATE]],Rate_Lookup,2)</f>
        <v>Poor</v>
      </c>
      <c r="N6" s="3" t="str">
        <f>IF(OR(Media[[#This Row],[TOPIC]]="Business Attire",Media[[#This Row],[TOPIC]]="Nightwear"),"High","Low")</f>
        <v>High</v>
      </c>
    </row>
    <row r="7" spans="2:14" x14ac:dyDescent="0.25">
      <c r="B7" s="1">
        <v>44198</v>
      </c>
      <c r="C7" t="s">
        <v>32</v>
      </c>
      <c r="D7" t="s">
        <v>12</v>
      </c>
      <c r="E7" s="7">
        <v>118225</v>
      </c>
      <c r="F7" t="s">
        <v>840</v>
      </c>
      <c r="G7" s="7">
        <v>143</v>
      </c>
      <c r="H7" s="7">
        <v>119</v>
      </c>
      <c r="I7" s="7">
        <v>11</v>
      </c>
      <c r="J7" s="7">
        <v>8</v>
      </c>
      <c r="K7" s="2">
        <f>SUM(Media[[#This Row],[VIEWS]:[SHARES]])</f>
        <v>281</v>
      </c>
      <c r="L7" s="3">
        <f>Media[[#This Row],[ENGAGEMENTS]]/Media[[#This Row],[FOLLOWERS]]</f>
        <v>2.3768238528230068E-3</v>
      </c>
      <c r="M7" t="str">
        <f>VLOOKUP(Media[[#This Row],[ENGAGEMENT RATE]],Rate_Lookup,2)</f>
        <v>Poor</v>
      </c>
      <c r="N7" s="3" t="str">
        <f>IF(OR(Media[[#This Row],[TOPIC]]="Business Attire",Media[[#This Row],[TOPIC]]="Nightwear"),"High","Low")</f>
        <v>Low</v>
      </c>
    </row>
    <row r="8" spans="2:14" x14ac:dyDescent="0.25">
      <c r="B8" s="1">
        <v>44199</v>
      </c>
      <c r="C8" t="s">
        <v>33</v>
      </c>
      <c r="D8" t="s">
        <v>12</v>
      </c>
      <c r="E8" s="7">
        <v>117988</v>
      </c>
      <c r="F8" t="s">
        <v>857</v>
      </c>
      <c r="G8" s="7">
        <v>533</v>
      </c>
      <c r="H8" s="7">
        <v>402</v>
      </c>
      <c r="I8" s="7">
        <v>41</v>
      </c>
      <c r="J8" s="7">
        <v>30</v>
      </c>
      <c r="K8" s="2">
        <f>SUM(Media[[#This Row],[VIEWS]:[SHARES]])</f>
        <v>1006</v>
      </c>
      <c r="L8" s="3">
        <f>Media[[#This Row],[ENGAGEMENTS]]/Media[[#This Row],[FOLLOWERS]]</f>
        <v>8.5262908092348377E-3</v>
      </c>
      <c r="M8" t="str">
        <f>VLOOKUP(Media[[#This Row],[ENGAGEMENT RATE]],Rate_Lookup,2)</f>
        <v>Average</v>
      </c>
      <c r="N8" s="3" t="str">
        <f>IF(OR(Media[[#This Row],[TOPIC]]="Business Attire",Media[[#This Row],[TOPIC]]="Nightwear"),"High","Low")</f>
        <v>High</v>
      </c>
    </row>
    <row r="9" spans="2:14" x14ac:dyDescent="0.25">
      <c r="B9" s="1">
        <v>44199</v>
      </c>
      <c r="C9" t="s">
        <v>34</v>
      </c>
      <c r="D9" t="s">
        <v>14</v>
      </c>
      <c r="E9" s="8">
        <v>63680</v>
      </c>
      <c r="F9" t="s">
        <v>840</v>
      </c>
      <c r="G9" s="8">
        <v>203</v>
      </c>
      <c r="H9" s="8">
        <v>201</v>
      </c>
      <c r="I9" s="8">
        <v>27</v>
      </c>
      <c r="J9" s="8">
        <v>20</v>
      </c>
      <c r="K9" s="2">
        <f>SUM(Media[[#This Row],[VIEWS]:[SHARES]])</f>
        <v>451</v>
      </c>
      <c r="L9" s="3">
        <f>Media[[#This Row],[ENGAGEMENTS]]/Media[[#This Row],[FOLLOWERS]]</f>
        <v>7.0822864321608038E-3</v>
      </c>
      <c r="M9" t="str">
        <f>VLOOKUP(Media[[#This Row],[ENGAGEMENT RATE]],Rate_Lookup,2)</f>
        <v>Average</v>
      </c>
      <c r="N9" s="3" t="str">
        <f>IF(OR(Media[[#This Row],[TOPIC]]="Business Attire",Media[[#This Row],[TOPIC]]="Nightwear"),"High","Low")</f>
        <v>Low</v>
      </c>
    </row>
    <row r="10" spans="2:14" x14ac:dyDescent="0.25">
      <c r="B10" s="1">
        <v>44200</v>
      </c>
      <c r="C10" t="s">
        <v>35</v>
      </c>
      <c r="D10" t="s">
        <v>12</v>
      </c>
      <c r="E10" s="7">
        <v>117911</v>
      </c>
      <c r="F10" t="s">
        <v>857</v>
      </c>
      <c r="G10" s="7">
        <v>670</v>
      </c>
      <c r="H10" s="7">
        <v>463</v>
      </c>
      <c r="I10" s="7">
        <v>47</v>
      </c>
      <c r="J10" s="7">
        <v>37</v>
      </c>
      <c r="K10" s="2">
        <f>SUM(Media[[#This Row],[VIEWS]:[SHARES]])</f>
        <v>1217</v>
      </c>
      <c r="L10" s="3">
        <f>Media[[#This Row],[ENGAGEMENTS]]/Media[[#This Row],[FOLLOWERS]]</f>
        <v>1.0321344064591089E-2</v>
      </c>
      <c r="M10" t="str">
        <f>VLOOKUP(Media[[#This Row],[ENGAGEMENT RATE]],Rate_Lookup,2)</f>
        <v>Good</v>
      </c>
      <c r="N10" s="3" t="str">
        <f>IF(OR(Media[[#This Row],[TOPIC]]="Business Attire",Media[[#This Row],[TOPIC]]="Nightwear"),"High","Low")</f>
        <v>High</v>
      </c>
    </row>
    <row r="11" spans="2:14" x14ac:dyDescent="0.25">
      <c r="B11" s="1">
        <v>44200</v>
      </c>
      <c r="C11" t="s">
        <v>36</v>
      </c>
      <c r="D11" t="s">
        <v>14</v>
      </c>
      <c r="E11" s="8">
        <v>63683</v>
      </c>
      <c r="F11" t="s">
        <v>841</v>
      </c>
      <c r="G11" s="8">
        <v>200</v>
      </c>
      <c r="H11" s="8">
        <v>221</v>
      </c>
      <c r="I11" s="8">
        <v>32</v>
      </c>
      <c r="J11" s="8">
        <v>20</v>
      </c>
      <c r="K11" s="2">
        <f>SUM(Media[[#This Row],[VIEWS]:[SHARES]])</f>
        <v>473</v>
      </c>
      <c r="L11" s="3">
        <f>Media[[#This Row],[ENGAGEMENTS]]/Media[[#This Row],[FOLLOWERS]]</f>
        <v>7.4274139095205942E-3</v>
      </c>
      <c r="M11" t="str">
        <f>VLOOKUP(Media[[#This Row],[ENGAGEMENT RATE]],Rate_Lookup,2)</f>
        <v>Average</v>
      </c>
      <c r="N11" s="3" t="str">
        <f>IF(OR(Media[[#This Row],[TOPIC]]="Business Attire",Media[[#This Row],[TOPIC]]="Nightwear"),"High","Low")</f>
        <v>High</v>
      </c>
    </row>
    <row r="12" spans="2:14" x14ac:dyDescent="0.25">
      <c r="B12" s="1">
        <v>44201</v>
      </c>
      <c r="C12" t="s">
        <v>37</v>
      </c>
      <c r="D12" t="s">
        <v>12</v>
      </c>
      <c r="E12" s="7">
        <v>118142</v>
      </c>
      <c r="F12" t="s">
        <v>858</v>
      </c>
      <c r="G12" s="7">
        <v>372</v>
      </c>
      <c r="H12" s="7">
        <v>357</v>
      </c>
      <c r="I12" s="7">
        <v>28</v>
      </c>
      <c r="J12" s="7">
        <v>25</v>
      </c>
      <c r="K12" s="2">
        <f>SUM(Media[[#This Row],[VIEWS]:[SHARES]])</f>
        <v>782</v>
      </c>
      <c r="L12" s="3">
        <f>Media[[#This Row],[ENGAGEMENTS]]/Media[[#This Row],[FOLLOWERS]]</f>
        <v>6.619153222393391E-3</v>
      </c>
      <c r="M12" t="str">
        <f>VLOOKUP(Media[[#This Row],[ENGAGEMENT RATE]],Rate_Lookup,2)</f>
        <v>Average</v>
      </c>
      <c r="N12" s="3" t="str">
        <f>IF(OR(Media[[#This Row],[TOPIC]]="Business Attire",Media[[#This Row],[TOPIC]]="Nightwear"),"High","Low")</f>
        <v>Low</v>
      </c>
    </row>
    <row r="13" spans="2:14" x14ac:dyDescent="0.25">
      <c r="B13" s="1">
        <v>44201</v>
      </c>
      <c r="C13" t="s">
        <v>38</v>
      </c>
      <c r="D13" t="s">
        <v>13</v>
      </c>
      <c r="E13" s="8">
        <v>33272</v>
      </c>
      <c r="F13" t="s">
        <v>840</v>
      </c>
      <c r="G13" s="8">
        <v>21</v>
      </c>
      <c r="H13" s="8">
        <v>16</v>
      </c>
      <c r="I13" s="8">
        <v>2</v>
      </c>
      <c r="J13" s="8">
        <v>1</v>
      </c>
      <c r="K13" s="2">
        <f>SUM(Media[[#This Row],[VIEWS]:[SHARES]])</f>
        <v>40</v>
      </c>
      <c r="L13" s="3">
        <f>Media[[#This Row],[ENGAGEMENTS]]/Media[[#This Row],[FOLLOWERS]]</f>
        <v>1.2022120702091848E-3</v>
      </c>
      <c r="M13" t="str">
        <f>VLOOKUP(Media[[#This Row],[ENGAGEMENT RATE]],Rate_Lookup,2)</f>
        <v>Poor</v>
      </c>
      <c r="N13" s="3" t="str">
        <f>IF(OR(Media[[#This Row],[TOPIC]]="Business Attire",Media[[#This Row],[TOPIC]]="Nightwear"),"High","Low")</f>
        <v>Low</v>
      </c>
    </row>
    <row r="14" spans="2:14" x14ac:dyDescent="0.25">
      <c r="B14" s="1">
        <v>44202</v>
      </c>
      <c r="C14" t="s">
        <v>39</v>
      </c>
      <c r="D14" t="s">
        <v>12</v>
      </c>
      <c r="E14" s="7">
        <v>118439</v>
      </c>
      <c r="F14" t="s">
        <v>840</v>
      </c>
      <c r="G14" s="7">
        <v>142</v>
      </c>
      <c r="H14" s="7">
        <v>104</v>
      </c>
      <c r="I14" s="7">
        <v>11</v>
      </c>
      <c r="J14" s="7">
        <v>8</v>
      </c>
      <c r="K14" s="2">
        <f>SUM(Media[[#This Row],[VIEWS]:[SHARES]])</f>
        <v>265</v>
      </c>
      <c r="L14" s="3">
        <f>Media[[#This Row],[ENGAGEMENTS]]/Media[[#This Row],[FOLLOWERS]]</f>
        <v>2.2374386815153793E-3</v>
      </c>
      <c r="M14" t="str">
        <f>VLOOKUP(Media[[#This Row],[ENGAGEMENT RATE]],Rate_Lookup,2)</f>
        <v>Poor</v>
      </c>
      <c r="N14" s="3" t="str">
        <f>IF(OR(Media[[#This Row],[TOPIC]]="Business Attire",Media[[#This Row],[TOPIC]]="Nightwear"),"High","Low")</f>
        <v>Low</v>
      </c>
    </row>
    <row r="15" spans="2:14" x14ac:dyDescent="0.25">
      <c r="B15" s="1">
        <v>44202</v>
      </c>
      <c r="C15" t="s">
        <v>40</v>
      </c>
      <c r="D15" t="s">
        <v>14</v>
      </c>
      <c r="E15" s="8">
        <v>63596</v>
      </c>
      <c r="F15" t="s">
        <v>858</v>
      </c>
      <c r="G15" s="8">
        <v>313</v>
      </c>
      <c r="H15" s="8">
        <v>313</v>
      </c>
      <c r="I15" s="8">
        <v>42</v>
      </c>
      <c r="J15" s="8">
        <v>25</v>
      </c>
      <c r="K15" s="2">
        <f>SUM(Media[[#This Row],[VIEWS]:[SHARES]])</f>
        <v>693</v>
      </c>
      <c r="L15" s="3">
        <f>Media[[#This Row],[ENGAGEMENTS]]/Media[[#This Row],[FOLLOWERS]]</f>
        <v>1.0896911755456318E-2</v>
      </c>
      <c r="M15" t="str">
        <f>VLOOKUP(Media[[#This Row],[ENGAGEMENT RATE]],Rate_Lookup,2)</f>
        <v>Good</v>
      </c>
      <c r="N15" s="3" t="str">
        <f>IF(OR(Media[[#This Row],[TOPIC]]="Business Attire",Media[[#This Row],[TOPIC]]="Nightwear"),"High","Low")</f>
        <v>Low</v>
      </c>
    </row>
    <row r="16" spans="2:14" x14ac:dyDescent="0.25">
      <c r="B16" s="1">
        <v>44203</v>
      </c>
      <c r="C16" t="s">
        <v>41</v>
      </c>
      <c r="D16" t="s">
        <v>12</v>
      </c>
      <c r="E16" s="7">
        <v>118636</v>
      </c>
      <c r="F16" t="s">
        <v>858</v>
      </c>
      <c r="G16" s="7">
        <v>429</v>
      </c>
      <c r="H16" s="7">
        <v>373</v>
      </c>
      <c r="I16" s="7">
        <v>35</v>
      </c>
      <c r="J16" s="7">
        <v>29</v>
      </c>
      <c r="K16" s="2">
        <f>SUM(Media[[#This Row],[VIEWS]:[SHARES]])</f>
        <v>866</v>
      </c>
      <c r="L16" s="3">
        <f>Media[[#This Row],[ENGAGEMENTS]]/Media[[#This Row],[FOLLOWERS]]</f>
        <v>7.2996392326106748E-3</v>
      </c>
      <c r="M16" t="str">
        <f>VLOOKUP(Media[[#This Row],[ENGAGEMENT RATE]],Rate_Lookup,2)</f>
        <v>Average</v>
      </c>
      <c r="N16" s="3" t="str">
        <f>IF(OR(Media[[#This Row],[TOPIC]]="Business Attire",Media[[#This Row],[TOPIC]]="Nightwear"),"High","Low")</f>
        <v>Low</v>
      </c>
    </row>
    <row r="17" spans="2:14" x14ac:dyDescent="0.25">
      <c r="B17" s="1">
        <v>44203</v>
      </c>
      <c r="C17" t="s">
        <v>42</v>
      </c>
      <c r="D17" t="s">
        <v>14</v>
      </c>
      <c r="E17" s="8">
        <v>63179</v>
      </c>
      <c r="F17" t="s">
        <v>858</v>
      </c>
      <c r="G17" s="8">
        <v>280</v>
      </c>
      <c r="H17" s="8">
        <v>222</v>
      </c>
      <c r="I17" s="8">
        <v>37</v>
      </c>
      <c r="J17" s="8">
        <v>26</v>
      </c>
      <c r="K17" s="2">
        <f>SUM(Media[[#This Row],[VIEWS]:[SHARES]])</f>
        <v>565</v>
      </c>
      <c r="L17" s="3">
        <f>Media[[#This Row],[ENGAGEMENTS]]/Media[[#This Row],[FOLLOWERS]]</f>
        <v>8.942844932651673E-3</v>
      </c>
      <c r="M17" t="str">
        <f>VLOOKUP(Media[[#This Row],[ENGAGEMENT RATE]],Rate_Lookup,2)</f>
        <v>Average</v>
      </c>
      <c r="N17" s="3" t="str">
        <f>IF(OR(Media[[#This Row],[TOPIC]]="Business Attire",Media[[#This Row],[TOPIC]]="Nightwear"),"High","Low")</f>
        <v>Low</v>
      </c>
    </row>
    <row r="18" spans="2:14" x14ac:dyDescent="0.25">
      <c r="B18" s="1">
        <v>44203</v>
      </c>
      <c r="C18" t="s">
        <v>43</v>
      </c>
      <c r="D18" t="s">
        <v>13</v>
      </c>
      <c r="E18" s="8">
        <v>33262</v>
      </c>
      <c r="F18" t="s">
        <v>858</v>
      </c>
      <c r="G18" s="8">
        <v>21</v>
      </c>
      <c r="H18" s="8">
        <v>17</v>
      </c>
      <c r="I18" s="8">
        <v>2</v>
      </c>
      <c r="J18" s="8">
        <v>1</v>
      </c>
      <c r="K18" s="2">
        <f>SUM(Media[[#This Row],[VIEWS]:[SHARES]])</f>
        <v>41</v>
      </c>
      <c r="L18" s="3">
        <f>Media[[#This Row],[ENGAGEMENTS]]/Media[[#This Row],[FOLLOWERS]]</f>
        <v>1.2326378449882748E-3</v>
      </c>
      <c r="M18" t="str">
        <f>VLOOKUP(Media[[#This Row],[ENGAGEMENT RATE]],Rate_Lookup,2)</f>
        <v>Poor</v>
      </c>
      <c r="N18" s="3" t="str">
        <f>IF(OR(Media[[#This Row],[TOPIC]]="Business Attire",Media[[#This Row],[TOPIC]]="Nightwear"),"High","Low")</f>
        <v>Low</v>
      </c>
    </row>
    <row r="19" spans="2:14" x14ac:dyDescent="0.25">
      <c r="B19" s="1">
        <v>44204</v>
      </c>
      <c r="C19" t="s">
        <v>44</v>
      </c>
      <c r="D19" t="s">
        <v>12</v>
      </c>
      <c r="E19" s="7">
        <v>118389</v>
      </c>
      <c r="F19" t="s">
        <v>858</v>
      </c>
      <c r="G19" s="7">
        <v>306</v>
      </c>
      <c r="H19" s="7">
        <v>264</v>
      </c>
      <c r="I19" s="7">
        <v>25</v>
      </c>
      <c r="J19" s="7">
        <v>19</v>
      </c>
      <c r="K19" s="2">
        <f>SUM(Media[[#This Row],[VIEWS]:[SHARES]])</f>
        <v>614</v>
      </c>
      <c r="L19" s="3">
        <f>Media[[#This Row],[ENGAGEMENTS]]/Media[[#This Row],[FOLLOWERS]]</f>
        <v>5.1862926454315861E-3</v>
      </c>
      <c r="M19" t="str">
        <f>VLOOKUP(Media[[#This Row],[ENGAGEMENT RATE]],Rate_Lookup,2)</f>
        <v>Average</v>
      </c>
      <c r="N19" s="3" t="str">
        <f>IF(OR(Media[[#This Row],[TOPIC]]="Business Attire",Media[[#This Row],[TOPIC]]="Nightwear"),"High","Low")</f>
        <v>Low</v>
      </c>
    </row>
    <row r="20" spans="2:14" x14ac:dyDescent="0.25">
      <c r="B20" s="1">
        <v>44204</v>
      </c>
      <c r="C20" t="s">
        <v>45</v>
      </c>
      <c r="D20" t="s">
        <v>14</v>
      </c>
      <c r="E20" s="8">
        <v>62529</v>
      </c>
      <c r="F20" t="s">
        <v>840</v>
      </c>
      <c r="G20" s="8">
        <v>268</v>
      </c>
      <c r="H20" s="8">
        <v>246</v>
      </c>
      <c r="I20" s="8">
        <v>35</v>
      </c>
      <c r="J20" s="8">
        <v>22</v>
      </c>
      <c r="K20" s="2">
        <f>SUM(Media[[#This Row],[VIEWS]:[SHARES]])</f>
        <v>571</v>
      </c>
      <c r="L20" s="3">
        <f>Media[[#This Row],[ENGAGEMENTS]]/Media[[#This Row],[FOLLOWERS]]</f>
        <v>9.1317628620320168E-3</v>
      </c>
      <c r="M20" t="str">
        <f>VLOOKUP(Media[[#This Row],[ENGAGEMENT RATE]],Rate_Lookup,2)</f>
        <v>Average</v>
      </c>
      <c r="N20" s="3" t="str">
        <f>IF(OR(Media[[#This Row],[TOPIC]]="Business Attire",Media[[#This Row],[TOPIC]]="Nightwear"),"High","Low")</f>
        <v>Low</v>
      </c>
    </row>
    <row r="21" spans="2:14" x14ac:dyDescent="0.25">
      <c r="B21" s="1">
        <v>44205</v>
      </c>
      <c r="C21" t="s">
        <v>46</v>
      </c>
      <c r="D21" t="s">
        <v>12</v>
      </c>
      <c r="E21" s="7">
        <v>118698</v>
      </c>
      <c r="F21" t="s">
        <v>840</v>
      </c>
      <c r="G21" s="7">
        <v>136</v>
      </c>
      <c r="H21" s="7">
        <v>108</v>
      </c>
      <c r="I21" s="7">
        <v>10</v>
      </c>
      <c r="J21" s="7">
        <v>8</v>
      </c>
      <c r="K21" s="2">
        <f>SUM(Media[[#This Row],[VIEWS]:[SHARES]])</f>
        <v>262</v>
      </c>
      <c r="L21" s="3">
        <f>Media[[#This Row],[ENGAGEMENTS]]/Media[[#This Row],[FOLLOWERS]]</f>
        <v>2.2072823467960707E-3</v>
      </c>
      <c r="M21" t="str">
        <f>VLOOKUP(Media[[#This Row],[ENGAGEMENT RATE]],Rate_Lookup,2)</f>
        <v>Poor</v>
      </c>
      <c r="N21" s="3" t="str">
        <f>IF(OR(Media[[#This Row],[TOPIC]]="Business Attire",Media[[#This Row],[TOPIC]]="Nightwear"),"High","Low")</f>
        <v>Low</v>
      </c>
    </row>
    <row r="22" spans="2:14" x14ac:dyDescent="0.25">
      <c r="B22" s="1">
        <v>44205</v>
      </c>
      <c r="C22" t="s">
        <v>47</v>
      </c>
      <c r="D22" t="s">
        <v>14</v>
      </c>
      <c r="E22" s="8">
        <v>63300</v>
      </c>
      <c r="F22" t="s">
        <v>857</v>
      </c>
      <c r="G22" s="8">
        <v>415</v>
      </c>
      <c r="H22" s="8">
        <v>339</v>
      </c>
      <c r="I22" s="8">
        <v>52</v>
      </c>
      <c r="J22" s="8">
        <v>32</v>
      </c>
      <c r="K22" s="2">
        <f>SUM(Media[[#This Row],[VIEWS]:[SHARES]])</f>
        <v>838</v>
      </c>
      <c r="L22" s="3">
        <f>Media[[#This Row],[ENGAGEMENTS]]/Media[[#This Row],[FOLLOWERS]]</f>
        <v>1.3238546603475513E-2</v>
      </c>
      <c r="M22" t="str">
        <f>VLOOKUP(Media[[#This Row],[ENGAGEMENT RATE]],Rate_Lookup,2)</f>
        <v>Good</v>
      </c>
      <c r="N22" s="3" t="str">
        <f>IF(OR(Media[[#This Row],[TOPIC]]="Business Attire",Media[[#This Row],[TOPIC]]="Nightwear"),"High","Low")</f>
        <v>High</v>
      </c>
    </row>
    <row r="23" spans="2:14" x14ac:dyDescent="0.25">
      <c r="B23" s="1">
        <v>44206</v>
      </c>
      <c r="C23" t="s">
        <v>48</v>
      </c>
      <c r="D23" t="s">
        <v>12</v>
      </c>
      <c r="E23" s="7">
        <v>118097</v>
      </c>
      <c r="F23" t="s">
        <v>840</v>
      </c>
      <c r="G23" s="7">
        <v>115</v>
      </c>
      <c r="H23" s="7">
        <v>86</v>
      </c>
      <c r="I23" s="7">
        <v>8</v>
      </c>
      <c r="J23" s="7">
        <v>7</v>
      </c>
      <c r="K23" s="2">
        <f>SUM(Media[[#This Row],[VIEWS]:[SHARES]])</f>
        <v>216</v>
      </c>
      <c r="L23" s="3">
        <f>Media[[#This Row],[ENGAGEMENTS]]/Media[[#This Row],[FOLLOWERS]]</f>
        <v>1.8290049704903597E-3</v>
      </c>
      <c r="M23" t="str">
        <f>VLOOKUP(Media[[#This Row],[ENGAGEMENT RATE]],Rate_Lookup,2)</f>
        <v>Poor</v>
      </c>
      <c r="N23" s="3" t="str">
        <f>IF(OR(Media[[#This Row],[TOPIC]]="Business Attire",Media[[#This Row],[TOPIC]]="Nightwear"),"High","Low")</f>
        <v>Low</v>
      </c>
    </row>
    <row r="24" spans="2:14" x14ac:dyDescent="0.25">
      <c r="B24" s="1">
        <v>44206</v>
      </c>
      <c r="C24" t="s">
        <v>49</v>
      </c>
      <c r="D24" t="s">
        <v>14</v>
      </c>
      <c r="E24" s="8">
        <v>62995</v>
      </c>
      <c r="F24" t="s">
        <v>857</v>
      </c>
      <c r="G24" s="8">
        <v>358</v>
      </c>
      <c r="H24" s="8">
        <v>297</v>
      </c>
      <c r="I24" s="8">
        <v>43</v>
      </c>
      <c r="J24" s="8">
        <v>29</v>
      </c>
      <c r="K24" s="2">
        <f>SUM(Media[[#This Row],[VIEWS]:[SHARES]])</f>
        <v>727</v>
      </c>
      <c r="L24" s="3">
        <f>Media[[#This Row],[ENGAGEMENTS]]/Media[[#This Row],[FOLLOWERS]]</f>
        <v>1.1540598460195254E-2</v>
      </c>
      <c r="M24" t="str">
        <f>VLOOKUP(Media[[#This Row],[ENGAGEMENT RATE]],Rate_Lookup,2)</f>
        <v>Good</v>
      </c>
      <c r="N24" s="3" t="str">
        <f>IF(OR(Media[[#This Row],[TOPIC]]="Business Attire",Media[[#This Row],[TOPIC]]="Nightwear"),"High","Low")</f>
        <v>High</v>
      </c>
    </row>
    <row r="25" spans="2:14" x14ac:dyDescent="0.25">
      <c r="B25" s="1">
        <v>44206</v>
      </c>
      <c r="C25" t="s">
        <v>50</v>
      </c>
      <c r="D25" t="s">
        <v>13</v>
      </c>
      <c r="E25" s="8">
        <v>33253</v>
      </c>
      <c r="F25" t="s">
        <v>841</v>
      </c>
      <c r="G25" s="8">
        <v>26</v>
      </c>
      <c r="H25" s="8">
        <v>19</v>
      </c>
      <c r="I25" s="8">
        <v>2</v>
      </c>
      <c r="J25" s="8">
        <v>0</v>
      </c>
      <c r="K25" s="2">
        <f>SUM(Media[[#This Row],[VIEWS]:[SHARES]])</f>
        <v>47</v>
      </c>
      <c r="L25" s="3">
        <f>Media[[#This Row],[ENGAGEMENTS]]/Media[[#This Row],[FOLLOWERS]]</f>
        <v>1.4134063092051845E-3</v>
      </c>
      <c r="M25" t="str">
        <f>VLOOKUP(Media[[#This Row],[ENGAGEMENT RATE]],Rate_Lookup,2)</f>
        <v>Poor</v>
      </c>
      <c r="N25" s="3" t="str">
        <f>IF(OR(Media[[#This Row],[TOPIC]]="Business Attire",Media[[#This Row],[TOPIC]]="Nightwear"),"High","Low")</f>
        <v>High</v>
      </c>
    </row>
    <row r="26" spans="2:14" x14ac:dyDescent="0.25">
      <c r="B26" s="1">
        <v>44207</v>
      </c>
      <c r="C26" t="s">
        <v>51</v>
      </c>
      <c r="D26" t="s">
        <v>14</v>
      </c>
      <c r="E26" s="8">
        <v>63134</v>
      </c>
      <c r="F26" t="s">
        <v>857</v>
      </c>
      <c r="G26" s="8">
        <v>364</v>
      </c>
      <c r="H26" s="8">
        <v>325</v>
      </c>
      <c r="I26" s="8">
        <v>48</v>
      </c>
      <c r="J26" s="8">
        <v>31</v>
      </c>
      <c r="K26" s="2">
        <f>SUM(Media[[#This Row],[VIEWS]:[SHARES]])</f>
        <v>768</v>
      </c>
      <c r="L26" s="3">
        <f>Media[[#This Row],[ENGAGEMENTS]]/Media[[#This Row],[FOLLOWERS]]</f>
        <v>1.2164602274527196E-2</v>
      </c>
      <c r="M26" t="str">
        <f>VLOOKUP(Media[[#This Row],[ENGAGEMENT RATE]],Rate_Lookup,2)</f>
        <v>Good</v>
      </c>
      <c r="N26" s="3" t="str">
        <f>IF(OR(Media[[#This Row],[TOPIC]]="Business Attire",Media[[#This Row],[TOPIC]]="Nightwear"),"High","Low")</f>
        <v>High</v>
      </c>
    </row>
    <row r="27" spans="2:14" x14ac:dyDescent="0.25">
      <c r="B27" s="1">
        <v>44208</v>
      </c>
      <c r="C27" t="s">
        <v>52</v>
      </c>
      <c r="D27" t="s">
        <v>12</v>
      </c>
      <c r="E27" s="7">
        <v>117944</v>
      </c>
      <c r="F27" t="s">
        <v>840</v>
      </c>
      <c r="G27" s="7">
        <v>118</v>
      </c>
      <c r="H27" s="7">
        <v>102</v>
      </c>
      <c r="I27" s="7">
        <v>9</v>
      </c>
      <c r="J27" s="7">
        <v>7</v>
      </c>
      <c r="K27" s="2">
        <f>SUM(Media[[#This Row],[VIEWS]:[SHARES]])</f>
        <v>236</v>
      </c>
      <c r="L27" s="3">
        <f>Media[[#This Row],[ENGAGEMENTS]]/Media[[#This Row],[FOLLOWERS]]</f>
        <v>2.0009496032015192E-3</v>
      </c>
      <c r="M27" t="str">
        <f>VLOOKUP(Media[[#This Row],[ENGAGEMENT RATE]],Rate_Lookup,2)</f>
        <v>Poor</v>
      </c>
      <c r="N27" s="3" t="str">
        <f>IF(OR(Media[[#This Row],[TOPIC]]="Business Attire",Media[[#This Row],[TOPIC]]="Nightwear"),"High","Low")</f>
        <v>Low</v>
      </c>
    </row>
    <row r="28" spans="2:14" x14ac:dyDescent="0.25">
      <c r="B28" s="1">
        <v>44208</v>
      </c>
      <c r="C28" t="s">
        <v>53</v>
      </c>
      <c r="D28" t="s">
        <v>14</v>
      </c>
      <c r="E28" s="8">
        <v>62952</v>
      </c>
      <c r="F28" t="s">
        <v>857</v>
      </c>
      <c r="G28" s="8">
        <v>317</v>
      </c>
      <c r="H28" s="8">
        <v>288</v>
      </c>
      <c r="I28" s="8">
        <v>43</v>
      </c>
      <c r="J28" s="8">
        <v>27</v>
      </c>
      <c r="K28" s="2">
        <f>SUM(Media[[#This Row],[VIEWS]:[SHARES]])</f>
        <v>675</v>
      </c>
      <c r="L28" s="3">
        <f>Media[[#This Row],[ENGAGEMENTS]]/Media[[#This Row],[FOLLOWERS]]</f>
        <v>1.0722455203964925E-2</v>
      </c>
      <c r="M28" t="str">
        <f>VLOOKUP(Media[[#This Row],[ENGAGEMENT RATE]],Rate_Lookup,2)</f>
        <v>Good</v>
      </c>
      <c r="N28" s="3" t="str">
        <f>IF(OR(Media[[#This Row],[TOPIC]]="Business Attire",Media[[#This Row],[TOPIC]]="Nightwear"),"High","Low")</f>
        <v>High</v>
      </c>
    </row>
    <row r="29" spans="2:14" x14ac:dyDescent="0.25">
      <c r="B29" s="1">
        <v>44208</v>
      </c>
      <c r="C29" t="s">
        <v>54</v>
      </c>
      <c r="D29" t="s">
        <v>13</v>
      </c>
      <c r="E29" s="8">
        <v>33213</v>
      </c>
      <c r="F29" t="s">
        <v>840</v>
      </c>
      <c r="G29" s="8">
        <v>19</v>
      </c>
      <c r="H29" s="8">
        <v>15</v>
      </c>
      <c r="I29" s="8">
        <v>1</v>
      </c>
      <c r="J29" s="8">
        <v>1</v>
      </c>
      <c r="K29" s="2">
        <f>SUM(Media[[#This Row],[VIEWS]:[SHARES]])</f>
        <v>36</v>
      </c>
      <c r="L29" s="3">
        <f>Media[[#This Row],[ENGAGEMENTS]]/Media[[#This Row],[FOLLOWERS]]</f>
        <v>1.0839129256616385E-3</v>
      </c>
      <c r="M29" t="str">
        <f>VLOOKUP(Media[[#This Row],[ENGAGEMENT RATE]],Rate_Lookup,2)</f>
        <v>Poor</v>
      </c>
      <c r="N29" s="3" t="str">
        <f>IF(OR(Media[[#This Row],[TOPIC]]="Business Attire",Media[[#This Row],[TOPIC]]="Nightwear"),"High","Low")</f>
        <v>Low</v>
      </c>
    </row>
    <row r="30" spans="2:14" x14ac:dyDescent="0.25">
      <c r="B30" s="1">
        <v>44210</v>
      </c>
      <c r="C30" t="s">
        <v>55</v>
      </c>
      <c r="D30" t="s">
        <v>12</v>
      </c>
      <c r="E30" s="7">
        <v>118475</v>
      </c>
      <c r="F30" t="s">
        <v>858</v>
      </c>
      <c r="G30" s="7">
        <v>367</v>
      </c>
      <c r="H30" s="7">
        <v>270</v>
      </c>
      <c r="I30" s="7">
        <v>28</v>
      </c>
      <c r="J30" s="7">
        <v>19</v>
      </c>
      <c r="K30" s="2">
        <f>SUM(Media[[#This Row],[VIEWS]:[SHARES]])</f>
        <v>684</v>
      </c>
      <c r="L30" s="3">
        <f>Media[[#This Row],[ENGAGEMENTS]]/Media[[#This Row],[FOLLOWERS]]</f>
        <v>5.7733699092635581E-3</v>
      </c>
      <c r="M30" t="str">
        <f>VLOOKUP(Media[[#This Row],[ENGAGEMENT RATE]],Rate_Lookup,2)</f>
        <v>Average</v>
      </c>
      <c r="N30" s="3" t="str">
        <f>IF(OR(Media[[#This Row],[TOPIC]]="Business Attire",Media[[#This Row],[TOPIC]]="Nightwear"),"High","Low")</f>
        <v>Low</v>
      </c>
    </row>
    <row r="31" spans="2:14" x14ac:dyDescent="0.25">
      <c r="B31" s="1">
        <v>44210</v>
      </c>
      <c r="C31" t="s">
        <v>56</v>
      </c>
      <c r="D31" t="s">
        <v>14</v>
      </c>
      <c r="E31" s="8">
        <v>62997</v>
      </c>
      <c r="F31" t="s">
        <v>858</v>
      </c>
      <c r="G31" s="8">
        <v>318</v>
      </c>
      <c r="H31" s="8">
        <v>274</v>
      </c>
      <c r="I31" s="8">
        <v>40</v>
      </c>
      <c r="J31" s="8">
        <v>28</v>
      </c>
      <c r="K31" s="2">
        <f>SUM(Media[[#This Row],[VIEWS]:[SHARES]])</f>
        <v>660</v>
      </c>
      <c r="L31" s="3">
        <f>Media[[#This Row],[ENGAGEMENTS]]/Media[[#This Row],[FOLLOWERS]]</f>
        <v>1.0476689366160294E-2</v>
      </c>
      <c r="M31" t="str">
        <f>VLOOKUP(Media[[#This Row],[ENGAGEMENT RATE]],Rate_Lookup,2)</f>
        <v>Good</v>
      </c>
      <c r="N31" s="3" t="str">
        <f>IF(OR(Media[[#This Row],[TOPIC]]="Business Attire",Media[[#This Row],[TOPIC]]="Nightwear"),"High","Low")</f>
        <v>Low</v>
      </c>
    </row>
    <row r="32" spans="2:14" x14ac:dyDescent="0.25">
      <c r="B32" s="1">
        <v>44210</v>
      </c>
      <c r="C32" t="s">
        <v>57</v>
      </c>
      <c r="D32" t="s">
        <v>13</v>
      </c>
      <c r="E32" s="8">
        <v>33160</v>
      </c>
      <c r="F32" t="s">
        <v>840</v>
      </c>
      <c r="G32" s="8">
        <v>22</v>
      </c>
      <c r="H32" s="8">
        <v>19</v>
      </c>
      <c r="I32" s="8">
        <v>1</v>
      </c>
      <c r="J32" s="8">
        <v>1</v>
      </c>
      <c r="K32" s="2">
        <f>SUM(Media[[#This Row],[VIEWS]:[SHARES]])</f>
        <v>43</v>
      </c>
      <c r="L32" s="3">
        <f>Media[[#This Row],[ENGAGEMENTS]]/Media[[#This Row],[FOLLOWERS]]</f>
        <v>1.2967430639324487E-3</v>
      </c>
      <c r="M32" t="str">
        <f>VLOOKUP(Media[[#This Row],[ENGAGEMENT RATE]],Rate_Lookup,2)</f>
        <v>Poor</v>
      </c>
      <c r="N32" s="3" t="str">
        <f>IF(OR(Media[[#This Row],[TOPIC]]="Business Attire",Media[[#This Row],[TOPIC]]="Nightwear"),"High","Low")</f>
        <v>Low</v>
      </c>
    </row>
    <row r="33" spans="2:14" x14ac:dyDescent="0.25">
      <c r="B33" s="1">
        <v>44211</v>
      </c>
      <c r="C33" t="s">
        <v>58</v>
      </c>
      <c r="D33" t="s">
        <v>12</v>
      </c>
      <c r="E33" s="7">
        <v>118692</v>
      </c>
      <c r="F33" t="s">
        <v>841</v>
      </c>
      <c r="G33" s="7">
        <v>211</v>
      </c>
      <c r="H33" s="7">
        <v>152</v>
      </c>
      <c r="I33" s="7">
        <v>16</v>
      </c>
      <c r="J33" s="7">
        <v>12</v>
      </c>
      <c r="K33" s="2">
        <f>SUM(Media[[#This Row],[VIEWS]:[SHARES]])</f>
        <v>391</v>
      </c>
      <c r="L33" s="3">
        <f>Media[[#This Row],[ENGAGEMENTS]]/Media[[#This Row],[FOLLOWERS]]</f>
        <v>3.2942405553870522E-3</v>
      </c>
      <c r="M33" t="str">
        <f>VLOOKUP(Media[[#This Row],[ENGAGEMENT RATE]],Rate_Lookup,2)</f>
        <v>Poor</v>
      </c>
      <c r="N33" s="3" t="str">
        <f>IF(OR(Media[[#This Row],[TOPIC]]="Business Attire",Media[[#This Row],[TOPIC]]="Nightwear"),"High","Low")</f>
        <v>High</v>
      </c>
    </row>
    <row r="34" spans="2:14" x14ac:dyDescent="0.25">
      <c r="B34" s="1">
        <v>44211</v>
      </c>
      <c r="C34" t="s">
        <v>59</v>
      </c>
      <c r="D34" t="s">
        <v>14</v>
      </c>
      <c r="E34" s="8">
        <v>63742</v>
      </c>
      <c r="F34" t="s">
        <v>840</v>
      </c>
      <c r="G34" s="8">
        <v>237</v>
      </c>
      <c r="H34" s="8">
        <v>216</v>
      </c>
      <c r="I34" s="8">
        <v>31</v>
      </c>
      <c r="J34" s="8">
        <v>22</v>
      </c>
      <c r="K34" s="2">
        <f>SUM(Media[[#This Row],[VIEWS]:[SHARES]])</f>
        <v>506</v>
      </c>
      <c r="L34" s="3">
        <f>Media[[#This Row],[ENGAGEMENTS]]/Media[[#This Row],[FOLLOWERS]]</f>
        <v>7.9382510746446606E-3</v>
      </c>
      <c r="M34" t="str">
        <f>VLOOKUP(Media[[#This Row],[ENGAGEMENT RATE]],Rate_Lookup,2)</f>
        <v>Average</v>
      </c>
      <c r="N34" s="3" t="str">
        <f>IF(OR(Media[[#This Row],[TOPIC]]="Business Attire",Media[[#This Row],[TOPIC]]="Nightwear"),"High","Low")</f>
        <v>Low</v>
      </c>
    </row>
    <row r="35" spans="2:14" x14ac:dyDescent="0.25">
      <c r="B35" s="1">
        <v>44211</v>
      </c>
      <c r="C35" t="s">
        <v>60</v>
      </c>
      <c r="D35" t="s">
        <v>13</v>
      </c>
      <c r="E35" s="8">
        <v>33146</v>
      </c>
      <c r="F35" t="s">
        <v>841</v>
      </c>
      <c r="G35" s="8">
        <v>19</v>
      </c>
      <c r="H35" s="8">
        <v>16</v>
      </c>
      <c r="I35" s="8">
        <v>2</v>
      </c>
      <c r="J35" s="8">
        <v>1</v>
      </c>
      <c r="K35" s="2">
        <f>SUM(Media[[#This Row],[VIEWS]:[SHARES]])</f>
        <v>38</v>
      </c>
      <c r="L35" s="3">
        <f>Media[[#This Row],[ENGAGEMENTS]]/Media[[#This Row],[FOLLOWERS]]</f>
        <v>1.1464430097145961E-3</v>
      </c>
      <c r="M35" t="str">
        <f>VLOOKUP(Media[[#This Row],[ENGAGEMENT RATE]],Rate_Lookup,2)</f>
        <v>Poor</v>
      </c>
      <c r="N35" s="3" t="str">
        <f>IF(OR(Media[[#This Row],[TOPIC]]="Business Attire",Media[[#This Row],[TOPIC]]="Nightwear"),"High","Low")</f>
        <v>High</v>
      </c>
    </row>
    <row r="36" spans="2:14" x14ac:dyDescent="0.25">
      <c r="B36" s="1">
        <v>44212</v>
      </c>
      <c r="C36" t="s">
        <v>61</v>
      </c>
      <c r="D36" t="s">
        <v>12</v>
      </c>
      <c r="E36" s="7">
        <v>118792</v>
      </c>
      <c r="F36" t="s">
        <v>840</v>
      </c>
      <c r="G36" s="7">
        <v>139</v>
      </c>
      <c r="H36" s="7">
        <v>129</v>
      </c>
      <c r="I36" s="7">
        <v>12</v>
      </c>
      <c r="J36" s="7">
        <v>8</v>
      </c>
      <c r="K36" s="2">
        <f>SUM(Media[[#This Row],[VIEWS]:[SHARES]])</f>
        <v>288</v>
      </c>
      <c r="L36" s="3">
        <f>Media[[#This Row],[ENGAGEMENTS]]/Media[[#This Row],[FOLLOWERS]]</f>
        <v>2.4244056838844366E-3</v>
      </c>
      <c r="M36" t="str">
        <f>VLOOKUP(Media[[#This Row],[ENGAGEMENT RATE]],Rate_Lookup,2)</f>
        <v>Poor</v>
      </c>
      <c r="N36" s="3" t="str">
        <f>IF(OR(Media[[#This Row],[TOPIC]]="Business Attire",Media[[#This Row],[TOPIC]]="Nightwear"),"High","Low")</f>
        <v>Low</v>
      </c>
    </row>
    <row r="37" spans="2:14" x14ac:dyDescent="0.25">
      <c r="B37" s="1">
        <v>44212</v>
      </c>
      <c r="C37" t="s">
        <v>62</v>
      </c>
      <c r="D37" t="s">
        <v>14</v>
      </c>
      <c r="E37" s="8">
        <v>64299</v>
      </c>
      <c r="F37" t="s">
        <v>840</v>
      </c>
      <c r="G37" s="8">
        <v>193</v>
      </c>
      <c r="H37" s="8">
        <v>158</v>
      </c>
      <c r="I37" s="8">
        <v>20</v>
      </c>
      <c r="J37" s="8">
        <v>15</v>
      </c>
      <c r="K37" s="2">
        <f>SUM(Media[[#This Row],[VIEWS]:[SHARES]])</f>
        <v>386</v>
      </c>
      <c r="L37" s="3">
        <f>Media[[#This Row],[ENGAGEMENTS]]/Media[[#This Row],[FOLLOWERS]]</f>
        <v>6.0032037823294299E-3</v>
      </c>
      <c r="M37" t="str">
        <f>VLOOKUP(Media[[#This Row],[ENGAGEMENT RATE]],Rate_Lookup,2)</f>
        <v>Average</v>
      </c>
      <c r="N37" s="3" t="str">
        <f>IF(OR(Media[[#This Row],[TOPIC]]="Business Attire",Media[[#This Row],[TOPIC]]="Nightwear"),"High","Low")</f>
        <v>Low</v>
      </c>
    </row>
    <row r="38" spans="2:14" x14ac:dyDescent="0.25">
      <c r="B38" s="1">
        <v>44213</v>
      </c>
      <c r="C38" t="s">
        <v>63</v>
      </c>
      <c r="D38" t="s">
        <v>12</v>
      </c>
      <c r="E38" s="7">
        <v>118914</v>
      </c>
      <c r="F38" t="s">
        <v>841</v>
      </c>
      <c r="G38" s="7">
        <v>183</v>
      </c>
      <c r="H38" s="7">
        <v>161</v>
      </c>
      <c r="I38" s="7">
        <v>17</v>
      </c>
      <c r="J38" s="7">
        <v>13</v>
      </c>
      <c r="K38" s="2">
        <f>SUM(Media[[#This Row],[VIEWS]:[SHARES]])</f>
        <v>374</v>
      </c>
      <c r="L38" s="3">
        <f>Media[[#This Row],[ENGAGEMENTS]]/Media[[#This Row],[FOLLOWERS]]</f>
        <v>3.1451300940175254E-3</v>
      </c>
      <c r="M38" t="str">
        <f>VLOOKUP(Media[[#This Row],[ENGAGEMENT RATE]],Rate_Lookup,2)</f>
        <v>Poor</v>
      </c>
      <c r="N38" s="3" t="str">
        <f>IF(OR(Media[[#This Row],[TOPIC]]="Business Attire",Media[[#This Row],[TOPIC]]="Nightwear"),"High","Low")</f>
        <v>High</v>
      </c>
    </row>
    <row r="39" spans="2:14" x14ac:dyDescent="0.25">
      <c r="B39" s="1">
        <v>44213</v>
      </c>
      <c r="C39" t="s">
        <v>64</v>
      </c>
      <c r="D39" t="s">
        <v>14</v>
      </c>
      <c r="E39" s="8">
        <v>64578</v>
      </c>
      <c r="F39" t="s">
        <v>858</v>
      </c>
      <c r="G39" s="8">
        <v>318</v>
      </c>
      <c r="H39" s="8">
        <v>259</v>
      </c>
      <c r="I39" s="8">
        <v>42</v>
      </c>
      <c r="J39" s="8">
        <v>26</v>
      </c>
      <c r="K39" s="2">
        <f>SUM(Media[[#This Row],[VIEWS]:[SHARES]])</f>
        <v>645</v>
      </c>
      <c r="L39" s="3">
        <f>Media[[#This Row],[ENGAGEMENTS]]/Media[[#This Row],[FOLLOWERS]]</f>
        <v>9.9879215832017094E-3</v>
      </c>
      <c r="M39" t="str">
        <f>VLOOKUP(Media[[#This Row],[ENGAGEMENT RATE]],Rate_Lookup,2)</f>
        <v>Average</v>
      </c>
      <c r="N39" s="3" t="str">
        <f>IF(OR(Media[[#This Row],[TOPIC]]="Business Attire",Media[[#This Row],[TOPIC]]="Nightwear"),"High","Low")</f>
        <v>Low</v>
      </c>
    </row>
    <row r="40" spans="2:14" x14ac:dyDescent="0.25">
      <c r="B40" s="1">
        <v>44214</v>
      </c>
      <c r="C40" t="s">
        <v>65</v>
      </c>
      <c r="D40" t="s">
        <v>12</v>
      </c>
      <c r="E40" s="7">
        <v>118352</v>
      </c>
      <c r="F40" t="s">
        <v>840</v>
      </c>
      <c r="G40" s="7">
        <v>176</v>
      </c>
      <c r="H40" s="7">
        <v>139</v>
      </c>
      <c r="I40" s="7">
        <v>14</v>
      </c>
      <c r="J40" s="7">
        <v>10</v>
      </c>
      <c r="K40" s="2">
        <f>SUM(Media[[#This Row],[VIEWS]:[SHARES]])</f>
        <v>339</v>
      </c>
      <c r="L40" s="3">
        <f>Media[[#This Row],[ENGAGEMENTS]]/Media[[#This Row],[FOLLOWERS]]</f>
        <v>2.8643368933351358E-3</v>
      </c>
      <c r="M40" t="str">
        <f>VLOOKUP(Media[[#This Row],[ENGAGEMENT RATE]],Rate_Lookup,2)</f>
        <v>Poor</v>
      </c>
      <c r="N40" s="3" t="str">
        <f>IF(OR(Media[[#This Row],[TOPIC]]="Business Attire",Media[[#This Row],[TOPIC]]="Nightwear"),"High","Low")</f>
        <v>Low</v>
      </c>
    </row>
    <row r="41" spans="2:14" x14ac:dyDescent="0.25">
      <c r="B41" s="1">
        <v>44214</v>
      </c>
      <c r="C41" t="s">
        <v>66</v>
      </c>
      <c r="D41" t="s">
        <v>14</v>
      </c>
      <c r="E41" s="8">
        <v>64498</v>
      </c>
      <c r="F41" t="s">
        <v>841</v>
      </c>
      <c r="G41" s="8">
        <v>189</v>
      </c>
      <c r="H41" s="8">
        <v>178</v>
      </c>
      <c r="I41" s="8">
        <v>27</v>
      </c>
      <c r="J41" s="8">
        <v>17</v>
      </c>
      <c r="K41" s="2">
        <f>SUM(Media[[#This Row],[VIEWS]:[SHARES]])</f>
        <v>411</v>
      </c>
      <c r="L41" s="3">
        <f>Media[[#This Row],[ENGAGEMENTS]]/Media[[#This Row],[FOLLOWERS]]</f>
        <v>6.3722906136624395E-3</v>
      </c>
      <c r="M41" t="str">
        <f>VLOOKUP(Media[[#This Row],[ENGAGEMENT RATE]],Rate_Lookup,2)</f>
        <v>Average</v>
      </c>
      <c r="N41" s="3" t="str">
        <f>IF(OR(Media[[#This Row],[TOPIC]]="Business Attire",Media[[#This Row],[TOPIC]]="Nightwear"),"High","Low")</f>
        <v>High</v>
      </c>
    </row>
    <row r="42" spans="2:14" x14ac:dyDescent="0.25">
      <c r="B42" s="1">
        <v>44214</v>
      </c>
      <c r="C42" t="s">
        <v>67</v>
      </c>
      <c r="D42" t="s">
        <v>13</v>
      </c>
      <c r="E42" s="8">
        <v>33139</v>
      </c>
      <c r="F42" t="s">
        <v>840</v>
      </c>
      <c r="G42" s="8">
        <v>25</v>
      </c>
      <c r="H42" s="8">
        <v>19</v>
      </c>
      <c r="I42" s="8">
        <v>2</v>
      </c>
      <c r="J42" s="8">
        <v>1</v>
      </c>
      <c r="K42" s="2">
        <f>SUM(Media[[#This Row],[VIEWS]:[SHARES]])</f>
        <v>47</v>
      </c>
      <c r="L42" s="3">
        <f>Media[[#This Row],[ENGAGEMENTS]]/Media[[#This Row],[FOLLOWERS]]</f>
        <v>1.4182685053864027E-3</v>
      </c>
      <c r="M42" t="str">
        <f>VLOOKUP(Media[[#This Row],[ENGAGEMENT RATE]],Rate_Lookup,2)</f>
        <v>Poor</v>
      </c>
      <c r="N42" s="3" t="str">
        <f>IF(OR(Media[[#This Row],[TOPIC]]="Business Attire",Media[[#This Row],[TOPIC]]="Nightwear"),"High","Low")</f>
        <v>Low</v>
      </c>
    </row>
    <row r="43" spans="2:14" x14ac:dyDescent="0.25">
      <c r="B43" s="1">
        <v>44215</v>
      </c>
      <c r="C43" t="s">
        <v>68</v>
      </c>
      <c r="D43" t="s">
        <v>12</v>
      </c>
      <c r="E43" s="7">
        <v>118289</v>
      </c>
      <c r="F43" t="s">
        <v>857</v>
      </c>
      <c r="G43" s="7">
        <v>518</v>
      </c>
      <c r="H43" s="7">
        <v>393</v>
      </c>
      <c r="I43" s="7">
        <v>41</v>
      </c>
      <c r="J43" s="7">
        <v>30</v>
      </c>
      <c r="K43" s="2">
        <f>SUM(Media[[#This Row],[VIEWS]:[SHARES]])</f>
        <v>982</v>
      </c>
      <c r="L43" s="3">
        <f>Media[[#This Row],[ENGAGEMENTS]]/Media[[#This Row],[FOLLOWERS]]</f>
        <v>8.3017017643229711E-3</v>
      </c>
      <c r="M43" t="str">
        <f>VLOOKUP(Media[[#This Row],[ENGAGEMENT RATE]],Rate_Lookup,2)</f>
        <v>Average</v>
      </c>
      <c r="N43" s="3" t="str">
        <f>IF(OR(Media[[#This Row],[TOPIC]]="Business Attire",Media[[#This Row],[TOPIC]]="Nightwear"),"High","Low")</f>
        <v>High</v>
      </c>
    </row>
    <row r="44" spans="2:14" x14ac:dyDescent="0.25">
      <c r="B44" s="1">
        <v>44215</v>
      </c>
      <c r="C44" t="s">
        <v>69</v>
      </c>
      <c r="D44" t="s">
        <v>14</v>
      </c>
      <c r="E44" s="8">
        <v>64510</v>
      </c>
      <c r="F44" t="s">
        <v>840</v>
      </c>
      <c r="G44" s="8">
        <v>338</v>
      </c>
      <c r="H44" s="8">
        <v>296</v>
      </c>
      <c r="I44" s="8">
        <v>42</v>
      </c>
      <c r="J44" s="8">
        <v>28</v>
      </c>
      <c r="K44" s="2">
        <f>SUM(Media[[#This Row],[VIEWS]:[SHARES]])</f>
        <v>704</v>
      </c>
      <c r="L44" s="3">
        <f>Media[[#This Row],[ENGAGEMENTS]]/Media[[#This Row],[FOLLOWERS]]</f>
        <v>1.0913036738490157E-2</v>
      </c>
      <c r="M44" t="str">
        <f>VLOOKUP(Media[[#This Row],[ENGAGEMENT RATE]],Rate_Lookup,2)</f>
        <v>Good</v>
      </c>
      <c r="N44" s="3" t="str">
        <f>IF(OR(Media[[#This Row],[TOPIC]]="Business Attire",Media[[#This Row],[TOPIC]]="Nightwear"),"High","Low")</f>
        <v>Low</v>
      </c>
    </row>
    <row r="45" spans="2:14" x14ac:dyDescent="0.25">
      <c r="B45" s="1">
        <v>44215</v>
      </c>
      <c r="C45" t="s">
        <v>70</v>
      </c>
      <c r="D45" t="s">
        <v>13</v>
      </c>
      <c r="E45" s="8">
        <v>33122</v>
      </c>
      <c r="F45" t="s">
        <v>840</v>
      </c>
      <c r="G45" s="8">
        <v>26</v>
      </c>
      <c r="H45" s="8">
        <v>20</v>
      </c>
      <c r="I45" s="8">
        <v>2</v>
      </c>
      <c r="J45" s="8">
        <v>1</v>
      </c>
      <c r="K45" s="2">
        <f>SUM(Media[[#This Row],[VIEWS]:[SHARES]])</f>
        <v>49</v>
      </c>
      <c r="L45" s="3">
        <f>Media[[#This Row],[ENGAGEMENTS]]/Media[[#This Row],[FOLLOWERS]]</f>
        <v>1.4793792645371657E-3</v>
      </c>
      <c r="M45" t="str">
        <f>VLOOKUP(Media[[#This Row],[ENGAGEMENT RATE]],Rate_Lookup,2)</f>
        <v>Poor</v>
      </c>
      <c r="N45" s="3" t="str">
        <f>IF(OR(Media[[#This Row],[TOPIC]]="Business Attire",Media[[#This Row],[TOPIC]]="Nightwear"),"High","Low")</f>
        <v>Low</v>
      </c>
    </row>
    <row r="46" spans="2:14" x14ac:dyDescent="0.25">
      <c r="B46" s="1">
        <v>44216</v>
      </c>
      <c r="C46" t="s">
        <v>71</v>
      </c>
      <c r="D46" t="s">
        <v>12</v>
      </c>
      <c r="E46" s="7">
        <v>118782</v>
      </c>
      <c r="F46" t="s">
        <v>840</v>
      </c>
      <c r="G46" s="7">
        <v>127</v>
      </c>
      <c r="H46" s="7">
        <v>87</v>
      </c>
      <c r="I46" s="7">
        <v>9</v>
      </c>
      <c r="J46" s="7">
        <v>7</v>
      </c>
      <c r="K46" s="2">
        <f>SUM(Media[[#This Row],[VIEWS]:[SHARES]])</f>
        <v>230</v>
      </c>
      <c r="L46" s="3">
        <f>Media[[#This Row],[ENGAGEMENTS]]/Media[[#This Row],[FOLLOWERS]]</f>
        <v>1.9363203178932836E-3</v>
      </c>
      <c r="M46" t="str">
        <f>VLOOKUP(Media[[#This Row],[ENGAGEMENT RATE]],Rate_Lookup,2)</f>
        <v>Poor</v>
      </c>
      <c r="N46" s="3" t="str">
        <f>IF(OR(Media[[#This Row],[TOPIC]]="Business Attire",Media[[#This Row],[TOPIC]]="Nightwear"),"High","Low")</f>
        <v>Low</v>
      </c>
    </row>
    <row r="47" spans="2:14" x14ac:dyDescent="0.25">
      <c r="B47" s="1">
        <v>44216</v>
      </c>
      <c r="C47" t="s">
        <v>72</v>
      </c>
      <c r="D47" t="s">
        <v>14</v>
      </c>
      <c r="E47" s="8">
        <v>64567</v>
      </c>
      <c r="F47" t="s">
        <v>858</v>
      </c>
      <c r="G47" s="8">
        <v>293</v>
      </c>
      <c r="H47" s="8">
        <v>272</v>
      </c>
      <c r="I47" s="8">
        <v>35</v>
      </c>
      <c r="J47" s="8">
        <v>22</v>
      </c>
      <c r="K47" s="2">
        <f>SUM(Media[[#This Row],[VIEWS]:[SHARES]])</f>
        <v>622</v>
      </c>
      <c r="L47" s="3">
        <f>Media[[#This Row],[ENGAGEMENTS]]/Media[[#This Row],[FOLLOWERS]]</f>
        <v>9.6334040608979828E-3</v>
      </c>
      <c r="M47" t="str">
        <f>VLOOKUP(Media[[#This Row],[ENGAGEMENT RATE]],Rate_Lookup,2)</f>
        <v>Average</v>
      </c>
      <c r="N47" s="3" t="str">
        <f>IF(OR(Media[[#This Row],[TOPIC]]="Business Attire",Media[[#This Row],[TOPIC]]="Nightwear"),"High","Low")</f>
        <v>Low</v>
      </c>
    </row>
    <row r="48" spans="2:14" x14ac:dyDescent="0.25">
      <c r="B48" s="1">
        <v>44217</v>
      </c>
      <c r="C48" t="s">
        <v>73</v>
      </c>
      <c r="D48" t="s">
        <v>12</v>
      </c>
      <c r="E48" s="7">
        <v>118820</v>
      </c>
      <c r="F48" t="s">
        <v>840</v>
      </c>
      <c r="G48" s="7">
        <v>218</v>
      </c>
      <c r="H48" s="7">
        <v>167</v>
      </c>
      <c r="I48" s="7">
        <v>17</v>
      </c>
      <c r="J48" s="7">
        <v>11</v>
      </c>
      <c r="K48" s="2">
        <f>SUM(Media[[#This Row],[VIEWS]:[SHARES]])</f>
        <v>413</v>
      </c>
      <c r="L48" s="3">
        <f>Media[[#This Row],[ENGAGEMENTS]]/Media[[#This Row],[FOLLOWERS]]</f>
        <v>3.475845817202491E-3</v>
      </c>
      <c r="M48" t="str">
        <f>VLOOKUP(Media[[#This Row],[ENGAGEMENT RATE]],Rate_Lookup,2)</f>
        <v>Poor</v>
      </c>
      <c r="N48" s="3" t="str">
        <f>IF(OR(Media[[#This Row],[TOPIC]]="Business Attire",Media[[#This Row],[TOPIC]]="Nightwear"),"High","Low")</f>
        <v>Low</v>
      </c>
    </row>
    <row r="49" spans="2:14" x14ac:dyDescent="0.25">
      <c r="B49" s="1">
        <v>44217</v>
      </c>
      <c r="C49" t="s">
        <v>74</v>
      </c>
      <c r="D49" t="s">
        <v>13</v>
      </c>
      <c r="E49" s="8">
        <v>33110</v>
      </c>
      <c r="F49" t="s">
        <v>841</v>
      </c>
      <c r="G49" s="8">
        <v>18</v>
      </c>
      <c r="H49" s="8">
        <v>16</v>
      </c>
      <c r="I49" s="8">
        <v>2</v>
      </c>
      <c r="J49" s="8">
        <v>1</v>
      </c>
      <c r="K49" s="2">
        <f>SUM(Media[[#This Row],[VIEWS]:[SHARES]])</f>
        <v>37</v>
      </c>
      <c r="L49" s="3">
        <f>Media[[#This Row],[ENGAGEMENTS]]/Media[[#This Row],[FOLLOWERS]]</f>
        <v>1.1174871639987919E-3</v>
      </c>
      <c r="M49" t="str">
        <f>VLOOKUP(Media[[#This Row],[ENGAGEMENT RATE]],Rate_Lookup,2)</f>
        <v>Poor</v>
      </c>
      <c r="N49" s="3" t="str">
        <f>IF(OR(Media[[#This Row],[TOPIC]]="Business Attire",Media[[#This Row],[TOPIC]]="Nightwear"),"High","Low")</f>
        <v>High</v>
      </c>
    </row>
    <row r="50" spans="2:14" x14ac:dyDescent="0.25">
      <c r="B50" s="1">
        <v>44218</v>
      </c>
      <c r="C50" t="s">
        <v>75</v>
      </c>
      <c r="D50" t="s">
        <v>12</v>
      </c>
      <c r="E50" s="7">
        <v>118770</v>
      </c>
      <c r="F50" t="s">
        <v>840</v>
      </c>
      <c r="G50" s="7">
        <v>182</v>
      </c>
      <c r="H50" s="7">
        <v>145</v>
      </c>
      <c r="I50" s="7">
        <v>13</v>
      </c>
      <c r="J50" s="7">
        <v>11</v>
      </c>
      <c r="K50" s="2">
        <f>SUM(Media[[#This Row],[VIEWS]:[SHARES]])</f>
        <v>351</v>
      </c>
      <c r="L50" s="3">
        <f>Media[[#This Row],[ENGAGEMENTS]]/Media[[#This Row],[FOLLOWERS]]</f>
        <v>2.9552917403384694E-3</v>
      </c>
      <c r="M50" t="str">
        <f>VLOOKUP(Media[[#This Row],[ENGAGEMENT RATE]],Rate_Lookup,2)</f>
        <v>Poor</v>
      </c>
      <c r="N50" s="3" t="str">
        <f>IF(OR(Media[[#This Row],[TOPIC]]="Business Attire",Media[[#This Row],[TOPIC]]="Nightwear"),"High","Low")</f>
        <v>Low</v>
      </c>
    </row>
    <row r="51" spans="2:14" x14ac:dyDescent="0.25">
      <c r="B51" s="1">
        <v>44218</v>
      </c>
      <c r="C51" t="s">
        <v>76</v>
      </c>
      <c r="D51" t="s">
        <v>14</v>
      </c>
      <c r="E51" s="8">
        <v>64340</v>
      </c>
      <c r="F51" t="s">
        <v>841</v>
      </c>
      <c r="G51" s="8">
        <v>170</v>
      </c>
      <c r="H51" s="8">
        <v>155</v>
      </c>
      <c r="I51" s="8">
        <v>22</v>
      </c>
      <c r="J51" s="8">
        <v>16</v>
      </c>
      <c r="K51" s="2">
        <f>SUM(Media[[#This Row],[VIEWS]:[SHARES]])</f>
        <v>363</v>
      </c>
      <c r="L51" s="3">
        <f>Media[[#This Row],[ENGAGEMENTS]]/Media[[#This Row],[FOLLOWERS]]</f>
        <v>5.6419023935343491E-3</v>
      </c>
      <c r="M51" t="str">
        <f>VLOOKUP(Media[[#This Row],[ENGAGEMENT RATE]],Rate_Lookup,2)</f>
        <v>Average</v>
      </c>
      <c r="N51" s="3" t="str">
        <f>IF(OR(Media[[#This Row],[TOPIC]]="Business Attire",Media[[#This Row],[TOPIC]]="Nightwear"),"High","Low")</f>
        <v>High</v>
      </c>
    </row>
    <row r="52" spans="2:14" x14ac:dyDescent="0.25">
      <c r="B52" s="1">
        <v>44218</v>
      </c>
      <c r="C52" t="s">
        <v>77</v>
      </c>
      <c r="D52" t="s">
        <v>13</v>
      </c>
      <c r="E52" s="8">
        <v>33084</v>
      </c>
      <c r="F52" t="s">
        <v>840</v>
      </c>
      <c r="G52" s="8">
        <v>25</v>
      </c>
      <c r="H52" s="8">
        <v>22</v>
      </c>
      <c r="I52" s="8">
        <v>2</v>
      </c>
      <c r="J52" s="8">
        <v>1</v>
      </c>
      <c r="K52" s="2">
        <f>SUM(Media[[#This Row],[VIEWS]:[SHARES]])</f>
        <v>50</v>
      </c>
      <c r="L52" s="3">
        <f>Media[[#This Row],[ENGAGEMENTS]]/Media[[#This Row],[FOLLOWERS]]</f>
        <v>1.5113045580945471E-3</v>
      </c>
      <c r="M52" t="str">
        <f>VLOOKUP(Media[[#This Row],[ENGAGEMENT RATE]],Rate_Lookup,2)</f>
        <v>Poor</v>
      </c>
      <c r="N52" s="3" t="str">
        <f>IF(OR(Media[[#This Row],[TOPIC]]="Business Attire",Media[[#This Row],[TOPIC]]="Nightwear"),"High","Low")</f>
        <v>Low</v>
      </c>
    </row>
    <row r="53" spans="2:14" x14ac:dyDescent="0.25">
      <c r="B53" s="1">
        <v>44219</v>
      </c>
      <c r="C53" t="s">
        <v>78</v>
      </c>
      <c r="D53" t="s">
        <v>12</v>
      </c>
      <c r="E53" s="7">
        <v>119064</v>
      </c>
      <c r="F53" t="s">
        <v>841</v>
      </c>
      <c r="G53" s="7">
        <v>179</v>
      </c>
      <c r="H53" s="7">
        <v>144</v>
      </c>
      <c r="I53" s="7">
        <v>13</v>
      </c>
      <c r="J53" s="7">
        <v>10</v>
      </c>
      <c r="K53" s="2">
        <f>SUM(Media[[#This Row],[VIEWS]:[SHARES]])</f>
        <v>346</v>
      </c>
      <c r="L53" s="3">
        <f>Media[[#This Row],[ENGAGEMENTS]]/Media[[#This Row],[FOLLOWERS]]</f>
        <v>2.9060001343815091E-3</v>
      </c>
      <c r="M53" t="str">
        <f>VLOOKUP(Media[[#This Row],[ENGAGEMENT RATE]],Rate_Lookup,2)</f>
        <v>Poor</v>
      </c>
      <c r="N53" s="3" t="str">
        <f>IF(OR(Media[[#This Row],[TOPIC]]="Business Attire",Media[[#This Row],[TOPIC]]="Nightwear"),"High","Low")</f>
        <v>High</v>
      </c>
    </row>
    <row r="54" spans="2:14" x14ac:dyDescent="0.25">
      <c r="B54" s="1">
        <v>44219</v>
      </c>
      <c r="C54" t="s">
        <v>79</v>
      </c>
      <c r="D54" t="s">
        <v>14</v>
      </c>
      <c r="E54" s="8">
        <v>64440</v>
      </c>
      <c r="F54" t="s">
        <v>857</v>
      </c>
      <c r="G54" s="8">
        <v>438</v>
      </c>
      <c r="H54" s="8">
        <v>382</v>
      </c>
      <c r="I54" s="8">
        <v>54</v>
      </c>
      <c r="J54" s="8">
        <v>34</v>
      </c>
      <c r="K54" s="2">
        <f>SUM(Media[[#This Row],[VIEWS]:[SHARES]])</f>
        <v>908</v>
      </c>
      <c r="L54" s="3">
        <f>Media[[#This Row],[ENGAGEMENTS]]/Media[[#This Row],[FOLLOWERS]]</f>
        <v>1.4090626939788952E-2</v>
      </c>
      <c r="M54" t="str">
        <f>VLOOKUP(Media[[#This Row],[ENGAGEMENT RATE]],Rate_Lookup,2)</f>
        <v>Good</v>
      </c>
      <c r="N54" s="3" t="str">
        <f>IF(OR(Media[[#This Row],[TOPIC]]="Business Attire",Media[[#This Row],[TOPIC]]="Nightwear"),"High","Low")</f>
        <v>High</v>
      </c>
    </row>
    <row r="55" spans="2:14" x14ac:dyDescent="0.25">
      <c r="B55" s="1">
        <v>44220</v>
      </c>
      <c r="C55" t="s">
        <v>80</v>
      </c>
      <c r="D55" t="s">
        <v>12</v>
      </c>
      <c r="E55" s="7">
        <v>118895</v>
      </c>
      <c r="F55" t="s">
        <v>840</v>
      </c>
      <c r="G55" s="7">
        <v>163</v>
      </c>
      <c r="H55" s="7">
        <v>110</v>
      </c>
      <c r="I55" s="7">
        <v>12</v>
      </c>
      <c r="J55" s="7">
        <v>10</v>
      </c>
      <c r="K55" s="2">
        <f>SUM(Media[[#This Row],[VIEWS]:[SHARES]])</f>
        <v>295</v>
      </c>
      <c r="L55" s="3">
        <f>Media[[#This Row],[ENGAGEMENTS]]/Media[[#This Row],[FOLLOWERS]]</f>
        <v>2.4811808738803144E-3</v>
      </c>
      <c r="M55" t="str">
        <f>VLOOKUP(Media[[#This Row],[ENGAGEMENT RATE]],Rate_Lookup,2)</f>
        <v>Poor</v>
      </c>
      <c r="N55" s="3" t="str">
        <f>IF(OR(Media[[#This Row],[TOPIC]]="Business Attire",Media[[#This Row],[TOPIC]]="Nightwear"),"High","Low")</f>
        <v>Low</v>
      </c>
    </row>
    <row r="56" spans="2:14" x14ac:dyDescent="0.25">
      <c r="B56" s="1">
        <v>44220</v>
      </c>
      <c r="C56" t="s">
        <v>81</v>
      </c>
      <c r="D56" t="s">
        <v>14</v>
      </c>
      <c r="E56" s="8">
        <v>64610</v>
      </c>
      <c r="F56" t="s">
        <v>857</v>
      </c>
      <c r="G56" s="8">
        <v>305</v>
      </c>
      <c r="H56" s="8">
        <v>311</v>
      </c>
      <c r="I56" s="8">
        <v>45</v>
      </c>
      <c r="J56" s="8">
        <v>33</v>
      </c>
      <c r="K56" s="2">
        <f>SUM(Media[[#This Row],[VIEWS]:[SHARES]])</f>
        <v>694</v>
      </c>
      <c r="L56" s="3">
        <f>Media[[#This Row],[ENGAGEMENTS]]/Media[[#This Row],[FOLLOWERS]]</f>
        <v>1.0741371304751586E-2</v>
      </c>
      <c r="M56" t="str">
        <f>VLOOKUP(Media[[#This Row],[ENGAGEMENT RATE]],Rate_Lookup,2)</f>
        <v>Good</v>
      </c>
      <c r="N56" s="3" t="str">
        <f>IF(OR(Media[[#This Row],[TOPIC]]="Business Attire",Media[[#This Row],[TOPIC]]="Nightwear"),"High","Low")</f>
        <v>High</v>
      </c>
    </row>
    <row r="57" spans="2:14" x14ac:dyDescent="0.25">
      <c r="B57" s="1">
        <v>44221</v>
      </c>
      <c r="C57" t="s">
        <v>82</v>
      </c>
      <c r="D57" t="s">
        <v>12</v>
      </c>
      <c r="E57" s="7">
        <v>118722</v>
      </c>
      <c r="F57" t="s">
        <v>857</v>
      </c>
      <c r="G57" s="7">
        <v>564</v>
      </c>
      <c r="H57" s="7">
        <v>453</v>
      </c>
      <c r="I57" s="7">
        <v>41</v>
      </c>
      <c r="J57" s="7">
        <v>34</v>
      </c>
      <c r="K57" s="2">
        <f>SUM(Media[[#This Row],[VIEWS]:[SHARES]])</f>
        <v>1092</v>
      </c>
      <c r="L57" s="3">
        <f>Media[[#This Row],[ENGAGEMENTS]]/Media[[#This Row],[FOLLOWERS]]</f>
        <v>9.1979582554202258E-3</v>
      </c>
      <c r="M57" t="str">
        <f>VLOOKUP(Media[[#This Row],[ENGAGEMENT RATE]],Rate_Lookup,2)</f>
        <v>Average</v>
      </c>
      <c r="N57" s="3" t="str">
        <f>IF(OR(Media[[#This Row],[TOPIC]]="Business Attire",Media[[#This Row],[TOPIC]]="Nightwear"),"High","Low")</f>
        <v>High</v>
      </c>
    </row>
    <row r="58" spans="2:14" x14ac:dyDescent="0.25">
      <c r="B58" s="1">
        <v>44221</v>
      </c>
      <c r="C58" t="s">
        <v>83</v>
      </c>
      <c r="D58" t="s">
        <v>14</v>
      </c>
      <c r="E58" s="8">
        <v>64835</v>
      </c>
      <c r="F58" t="s">
        <v>840</v>
      </c>
      <c r="G58" s="8">
        <v>199</v>
      </c>
      <c r="H58" s="8">
        <v>210</v>
      </c>
      <c r="I58" s="8">
        <v>24</v>
      </c>
      <c r="J58" s="8">
        <v>18</v>
      </c>
      <c r="K58" s="2">
        <f>SUM(Media[[#This Row],[VIEWS]:[SHARES]])</f>
        <v>451</v>
      </c>
      <c r="L58" s="3">
        <f>Media[[#This Row],[ENGAGEMENTS]]/Media[[#This Row],[FOLLOWERS]]</f>
        <v>6.9561193799645253E-3</v>
      </c>
      <c r="M58" t="str">
        <f>VLOOKUP(Media[[#This Row],[ENGAGEMENT RATE]],Rate_Lookup,2)</f>
        <v>Average</v>
      </c>
      <c r="N58" s="3" t="str">
        <f>IF(OR(Media[[#This Row],[TOPIC]]="Business Attire",Media[[#This Row],[TOPIC]]="Nightwear"),"High","Low")</f>
        <v>Low</v>
      </c>
    </row>
    <row r="59" spans="2:14" x14ac:dyDescent="0.25">
      <c r="B59" s="1">
        <v>44222</v>
      </c>
      <c r="C59" t="s">
        <v>84</v>
      </c>
      <c r="D59" t="s">
        <v>14</v>
      </c>
      <c r="E59" s="8">
        <v>64908</v>
      </c>
      <c r="F59" t="s">
        <v>857</v>
      </c>
      <c r="G59" s="8">
        <v>378</v>
      </c>
      <c r="H59" s="8">
        <v>389</v>
      </c>
      <c r="I59" s="8">
        <v>51</v>
      </c>
      <c r="J59" s="8">
        <v>32</v>
      </c>
      <c r="K59" s="2">
        <f>SUM(Media[[#This Row],[VIEWS]:[SHARES]])</f>
        <v>850</v>
      </c>
      <c r="L59" s="3">
        <f>Media[[#This Row],[ENGAGEMENTS]]/Media[[#This Row],[FOLLOWERS]]</f>
        <v>1.3095458186972331E-2</v>
      </c>
      <c r="M59" t="str">
        <f>VLOOKUP(Media[[#This Row],[ENGAGEMENT RATE]],Rate_Lookup,2)</f>
        <v>Good</v>
      </c>
      <c r="N59" s="3" t="str">
        <f>IF(OR(Media[[#This Row],[TOPIC]]="Business Attire",Media[[#This Row],[TOPIC]]="Nightwear"),"High","Low")</f>
        <v>High</v>
      </c>
    </row>
    <row r="60" spans="2:14" x14ac:dyDescent="0.25">
      <c r="B60" s="1">
        <v>44223</v>
      </c>
      <c r="C60" t="s">
        <v>85</v>
      </c>
      <c r="D60" t="s">
        <v>12</v>
      </c>
      <c r="E60" s="7">
        <v>119633</v>
      </c>
      <c r="F60" t="s">
        <v>841</v>
      </c>
      <c r="G60" s="7">
        <v>228</v>
      </c>
      <c r="H60" s="7">
        <v>190</v>
      </c>
      <c r="I60" s="7">
        <v>20</v>
      </c>
      <c r="J60" s="7">
        <v>13</v>
      </c>
      <c r="K60" s="2">
        <f>SUM(Media[[#This Row],[VIEWS]:[SHARES]])</f>
        <v>451</v>
      </c>
      <c r="L60" s="3">
        <f>Media[[#This Row],[ENGAGEMENTS]]/Media[[#This Row],[FOLLOWERS]]</f>
        <v>3.7698628304899148E-3</v>
      </c>
      <c r="M60" t="str">
        <f>VLOOKUP(Media[[#This Row],[ENGAGEMENT RATE]],Rate_Lookup,2)</f>
        <v>Poor</v>
      </c>
      <c r="N60" s="3" t="str">
        <f>IF(OR(Media[[#This Row],[TOPIC]]="Business Attire",Media[[#This Row],[TOPIC]]="Nightwear"),"High","Low")</f>
        <v>High</v>
      </c>
    </row>
    <row r="61" spans="2:14" x14ac:dyDescent="0.25">
      <c r="B61" s="1">
        <v>44223</v>
      </c>
      <c r="C61" t="s">
        <v>86</v>
      </c>
      <c r="D61" t="s">
        <v>14</v>
      </c>
      <c r="E61" s="8">
        <v>65059</v>
      </c>
      <c r="F61" t="s">
        <v>841</v>
      </c>
      <c r="G61" s="8">
        <v>238</v>
      </c>
      <c r="H61" s="8">
        <v>214</v>
      </c>
      <c r="I61" s="8">
        <v>30</v>
      </c>
      <c r="J61" s="8">
        <v>19</v>
      </c>
      <c r="K61" s="2">
        <f>SUM(Media[[#This Row],[VIEWS]:[SHARES]])</f>
        <v>501</v>
      </c>
      <c r="L61" s="3">
        <f>Media[[#This Row],[ENGAGEMENTS]]/Media[[#This Row],[FOLLOWERS]]</f>
        <v>7.7007024393243055E-3</v>
      </c>
      <c r="M61" t="str">
        <f>VLOOKUP(Media[[#This Row],[ENGAGEMENT RATE]],Rate_Lookup,2)</f>
        <v>Average</v>
      </c>
      <c r="N61" s="3" t="str">
        <f>IF(OR(Media[[#This Row],[TOPIC]]="Business Attire",Media[[#This Row],[TOPIC]]="Nightwear"),"High","Low")</f>
        <v>High</v>
      </c>
    </row>
    <row r="62" spans="2:14" x14ac:dyDescent="0.25">
      <c r="B62" s="1">
        <v>44224</v>
      </c>
      <c r="C62" t="s">
        <v>87</v>
      </c>
      <c r="D62" t="s">
        <v>12</v>
      </c>
      <c r="E62" s="7">
        <v>119751</v>
      </c>
      <c r="F62" t="s">
        <v>857</v>
      </c>
      <c r="G62" s="7">
        <v>517</v>
      </c>
      <c r="H62" s="7">
        <v>405</v>
      </c>
      <c r="I62" s="7">
        <v>41</v>
      </c>
      <c r="J62" s="7">
        <v>29</v>
      </c>
      <c r="K62" s="2">
        <f>SUM(Media[[#This Row],[VIEWS]:[SHARES]])</f>
        <v>992</v>
      </c>
      <c r="L62" s="3">
        <f>Media[[#This Row],[ENGAGEMENTS]]/Media[[#This Row],[FOLLOWERS]]</f>
        <v>8.2838556671760571E-3</v>
      </c>
      <c r="M62" t="str">
        <f>VLOOKUP(Media[[#This Row],[ENGAGEMENT RATE]],Rate_Lookup,2)</f>
        <v>Average</v>
      </c>
      <c r="N62" s="3" t="str">
        <f>IF(OR(Media[[#This Row],[TOPIC]]="Business Attire",Media[[#This Row],[TOPIC]]="Nightwear"),"High","Low")</f>
        <v>High</v>
      </c>
    </row>
    <row r="63" spans="2:14" x14ac:dyDescent="0.25">
      <c r="B63" s="1">
        <v>44224</v>
      </c>
      <c r="C63" t="s">
        <v>88</v>
      </c>
      <c r="D63" t="s">
        <v>14</v>
      </c>
      <c r="E63" s="8">
        <v>65430</v>
      </c>
      <c r="F63" t="s">
        <v>857</v>
      </c>
      <c r="G63" s="8">
        <v>395</v>
      </c>
      <c r="H63" s="8">
        <v>439</v>
      </c>
      <c r="I63" s="8">
        <v>56</v>
      </c>
      <c r="J63" s="8">
        <v>39</v>
      </c>
      <c r="K63" s="2">
        <f>SUM(Media[[#This Row],[VIEWS]:[SHARES]])</f>
        <v>929</v>
      </c>
      <c r="L63" s="3">
        <f>Media[[#This Row],[ENGAGEMENTS]]/Media[[#This Row],[FOLLOWERS]]</f>
        <v>1.4198379948036069E-2</v>
      </c>
      <c r="M63" t="str">
        <f>VLOOKUP(Media[[#This Row],[ENGAGEMENT RATE]],Rate_Lookup,2)</f>
        <v>Good</v>
      </c>
      <c r="N63" s="3" t="str">
        <f>IF(OR(Media[[#This Row],[TOPIC]]="Business Attire",Media[[#This Row],[TOPIC]]="Nightwear"),"High","Low")</f>
        <v>High</v>
      </c>
    </row>
    <row r="64" spans="2:14" x14ac:dyDescent="0.25">
      <c r="B64" s="1">
        <v>44225</v>
      </c>
      <c r="C64" t="s">
        <v>89</v>
      </c>
      <c r="D64" t="s">
        <v>12</v>
      </c>
      <c r="E64" s="7">
        <v>119262</v>
      </c>
      <c r="F64" t="s">
        <v>841</v>
      </c>
      <c r="G64" s="7">
        <v>213</v>
      </c>
      <c r="H64" s="7">
        <v>167</v>
      </c>
      <c r="I64" s="7">
        <v>17</v>
      </c>
      <c r="J64" s="7">
        <v>13</v>
      </c>
      <c r="K64" s="2">
        <f>SUM(Media[[#This Row],[VIEWS]:[SHARES]])</f>
        <v>410</v>
      </c>
      <c r="L64" s="3">
        <f>Media[[#This Row],[ENGAGEMENTS]]/Media[[#This Row],[FOLLOWERS]]</f>
        <v>3.4378091932048766E-3</v>
      </c>
      <c r="M64" t="str">
        <f>VLOOKUP(Media[[#This Row],[ENGAGEMENT RATE]],Rate_Lookup,2)</f>
        <v>Poor</v>
      </c>
      <c r="N64" s="3" t="str">
        <f>IF(OR(Media[[#This Row],[TOPIC]]="Business Attire",Media[[#This Row],[TOPIC]]="Nightwear"),"High","Low")</f>
        <v>High</v>
      </c>
    </row>
    <row r="65" spans="2:14" x14ac:dyDescent="0.25">
      <c r="B65" s="1">
        <v>44225</v>
      </c>
      <c r="C65" t="s">
        <v>90</v>
      </c>
      <c r="D65" t="s">
        <v>14</v>
      </c>
      <c r="E65" s="8">
        <v>65710</v>
      </c>
      <c r="F65" t="s">
        <v>857</v>
      </c>
      <c r="G65" s="8">
        <v>365</v>
      </c>
      <c r="H65" s="8">
        <v>304</v>
      </c>
      <c r="I65" s="8">
        <v>46</v>
      </c>
      <c r="J65" s="8">
        <v>30</v>
      </c>
      <c r="K65" s="2">
        <f>SUM(Media[[#This Row],[VIEWS]:[SHARES]])</f>
        <v>745</v>
      </c>
      <c r="L65" s="3">
        <f>Media[[#This Row],[ENGAGEMENTS]]/Media[[#This Row],[FOLLOWERS]]</f>
        <v>1.1337695936691523E-2</v>
      </c>
      <c r="M65" t="str">
        <f>VLOOKUP(Media[[#This Row],[ENGAGEMENT RATE]],Rate_Lookup,2)</f>
        <v>Good</v>
      </c>
      <c r="N65" s="3" t="str">
        <f>IF(OR(Media[[#This Row],[TOPIC]]="Business Attire",Media[[#This Row],[TOPIC]]="Nightwear"),"High","Low")</f>
        <v>High</v>
      </c>
    </row>
    <row r="66" spans="2:14" x14ac:dyDescent="0.25">
      <c r="B66" s="1">
        <v>44226</v>
      </c>
      <c r="C66" t="s">
        <v>91</v>
      </c>
      <c r="D66" t="s">
        <v>12</v>
      </c>
      <c r="E66" s="7">
        <v>119354</v>
      </c>
      <c r="F66" t="s">
        <v>841</v>
      </c>
      <c r="G66" s="7">
        <v>239</v>
      </c>
      <c r="H66" s="7">
        <v>184</v>
      </c>
      <c r="I66" s="7">
        <v>17</v>
      </c>
      <c r="J66" s="7">
        <v>14</v>
      </c>
      <c r="K66" s="2">
        <f>SUM(Media[[#This Row],[VIEWS]:[SHARES]])</f>
        <v>454</v>
      </c>
      <c r="L66" s="3">
        <f>Media[[#This Row],[ENGAGEMENTS]]/Media[[#This Row],[FOLLOWERS]]</f>
        <v>3.8038105132630661E-3</v>
      </c>
      <c r="M66" t="str">
        <f>VLOOKUP(Media[[#This Row],[ENGAGEMENT RATE]],Rate_Lookup,2)</f>
        <v>Poor</v>
      </c>
      <c r="N66" s="3" t="str">
        <f>IF(OR(Media[[#This Row],[TOPIC]]="Business Attire",Media[[#This Row],[TOPIC]]="Nightwear"),"High","Low")</f>
        <v>High</v>
      </c>
    </row>
    <row r="67" spans="2:14" x14ac:dyDescent="0.25">
      <c r="B67" s="1">
        <v>44226</v>
      </c>
      <c r="C67" t="s">
        <v>92</v>
      </c>
      <c r="D67" t="s">
        <v>14</v>
      </c>
      <c r="E67" s="8">
        <v>65521</v>
      </c>
      <c r="F67" t="s">
        <v>841</v>
      </c>
      <c r="G67" s="8">
        <v>201</v>
      </c>
      <c r="H67" s="8">
        <v>208</v>
      </c>
      <c r="I67" s="8">
        <v>27</v>
      </c>
      <c r="J67" s="8">
        <v>17</v>
      </c>
      <c r="K67" s="2">
        <f>SUM(Media[[#This Row],[VIEWS]:[SHARES]])</f>
        <v>453</v>
      </c>
      <c r="L67" s="3">
        <f>Media[[#This Row],[ENGAGEMENTS]]/Media[[#This Row],[FOLLOWERS]]</f>
        <v>6.9138138917293696E-3</v>
      </c>
      <c r="M67" t="str">
        <f>VLOOKUP(Media[[#This Row],[ENGAGEMENT RATE]],Rate_Lookup,2)</f>
        <v>Average</v>
      </c>
      <c r="N67" s="3" t="str">
        <f>IF(OR(Media[[#This Row],[TOPIC]]="Business Attire",Media[[#This Row],[TOPIC]]="Nightwear"),"High","Low")</f>
        <v>High</v>
      </c>
    </row>
    <row r="68" spans="2:14" x14ac:dyDescent="0.25">
      <c r="B68" s="1">
        <v>44226</v>
      </c>
      <c r="C68" t="s">
        <v>93</v>
      </c>
      <c r="D68" t="s">
        <v>13</v>
      </c>
      <c r="E68" s="8">
        <v>33060</v>
      </c>
      <c r="F68" t="s">
        <v>840</v>
      </c>
      <c r="G68" s="8">
        <v>22</v>
      </c>
      <c r="H68" s="8">
        <v>17</v>
      </c>
      <c r="I68" s="8">
        <v>2</v>
      </c>
      <c r="J68" s="8">
        <v>1</v>
      </c>
      <c r="K68" s="2">
        <f>SUM(Media[[#This Row],[VIEWS]:[SHARES]])</f>
        <v>42</v>
      </c>
      <c r="L68" s="3">
        <f>Media[[#This Row],[ENGAGEMENTS]]/Media[[#This Row],[FOLLOWERS]]</f>
        <v>1.2704174228675136E-3</v>
      </c>
      <c r="M68" t="str">
        <f>VLOOKUP(Media[[#This Row],[ENGAGEMENT RATE]],Rate_Lookup,2)</f>
        <v>Poor</v>
      </c>
      <c r="N68" s="3" t="str">
        <f>IF(OR(Media[[#This Row],[TOPIC]]="Business Attire",Media[[#This Row],[TOPIC]]="Nightwear"),"High","Low")</f>
        <v>Low</v>
      </c>
    </row>
    <row r="69" spans="2:14" x14ac:dyDescent="0.25">
      <c r="B69" s="1">
        <v>44227</v>
      </c>
      <c r="C69" t="s">
        <v>94</v>
      </c>
      <c r="D69" t="s">
        <v>12</v>
      </c>
      <c r="E69" s="7">
        <v>119450</v>
      </c>
      <c r="F69" t="s">
        <v>858</v>
      </c>
      <c r="G69" s="7">
        <v>344</v>
      </c>
      <c r="H69" s="7">
        <v>268</v>
      </c>
      <c r="I69" s="7">
        <v>27</v>
      </c>
      <c r="J69" s="7">
        <v>23</v>
      </c>
      <c r="K69" s="2">
        <f>SUM(Media[[#This Row],[VIEWS]:[SHARES]])</f>
        <v>662</v>
      </c>
      <c r="L69" s="3">
        <f>Media[[#This Row],[ENGAGEMENTS]]/Media[[#This Row],[FOLLOWERS]]</f>
        <v>5.5420678107994973E-3</v>
      </c>
      <c r="M69" t="str">
        <f>VLOOKUP(Media[[#This Row],[ENGAGEMENT RATE]],Rate_Lookup,2)</f>
        <v>Average</v>
      </c>
      <c r="N69" s="3" t="str">
        <f>IF(OR(Media[[#This Row],[TOPIC]]="Business Attire",Media[[#This Row],[TOPIC]]="Nightwear"),"High","Low")</f>
        <v>Low</v>
      </c>
    </row>
    <row r="70" spans="2:14" x14ac:dyDescent="0.25">
      <c r="B70" s="1">
        <v>44228</v>
      </c>
      <c r="C70" t="s">
        <v>95</v>
      </c>
      <c r="D70" t="s">
        <v>12</v>
      </c>
      <c r="E70" s="7">
        <v>119391</v>
      </c>
      <c r="F70" t="s">
        <v>857</v>
      </c>
      <c r="G70" s="7">
        <v>602</v>
      </c>
      <c r="H70" s="7">
        <v>500</v>
      </c>
      <c r="I70" s="7">
        <v>56</v>
      </c>
      <c r="J70" s="7">
        <v>40</v>
      </c>
      <c r="K70" s="2">
        <f>SUM(Media[[#This Row],[VIEWS]:[SHARES]])</f>
        <v>1198</v>
      </c>
      <c r="L70" s="3">
        <f>Media[[#This Row],[ENGAGEMENTS]]/Media[[#This Row],[FOLLOWERS]]</f>
        <v>1.0034257188565302E-2</v>
      </c>
      <c r="M70" t="str">
        <f>VLOOKUP(Media[[#This Row],[ENGAGEMENT RATE]],Rate_Lookup,2)</f>
        <v>Good</v>
      </c>
      <c r="N70" s="3" t="str">
        <f>IF(OR(Media[[#This Row],[TOPIC]]="Business Attire",Media[[#This Row],[TOPIC]]="Nightwear"),"High","Low")</f>
        <v>High</v>
      </c>
    </row>
    <row r="71" spans="2:14" x14ac:dyDescent="0.25">
      <c r="B71" s="1">
        <v>44228</v>
      </c>
      <c r="C71" t="s">
        <v>96</v>
      </c>
      <c r="D71" t="s">
        <v>14</v>
      </c>
      <c r="E71" s="8">
        <v>65529</v>
      </c>
      <c r="F71" t="s">
        <v>858</v>
      </c>
      <c r="G71" s="8">
        <v>365</v>
      </c>
      <c r="H71" s="8">
        <v>335</v>
      </c>
      <c r="I71" s="8">
        <v>53</v>
      </c>
      <c r="J71" s="8">
        <v>34</v>
      </c>
      <c r="K71" s="2">
        <f>SUM(Media[[#This Row],[VIEWS]:[SHARES]])</f>
        <v>787</v>
      </c>
      <c r="L71" s="3">
        <f>Media[[#This Row],[ENGAGEMENTS]]/Media[[#This Row],[FOLLOWERS]]</f>
        <v>1.2009949793221323E-2</v>
      </c>
      <c r="M71" t="str">
        <f>VLOOKUP(Media[[#This Row],[ENGAGEMENT RATE]],Rate_Lookup,2)</f>
        <v>Good</v>
      </c>
      <c r="N71" s="3" t="str">
        <f>IF(OR(Media[[#This Row],[TOPIC]]="Business Attire",Media[[#This Row],[TOPIC]]="Nightwear"),"High","Low")</f>
        <v>Low</v>
      </c>
    </row>
    <row r="72" spans="2:14" x14ac:dyDescent="0.25">
      <c r="B72" s="1">
        <v>44229</v>
      </c>
      <c r="C72" t="s">
        <v>97</v>
      </c>
      <c r="D72" t="s">
        <v>12</v>
      </c>
      <c r="E72" s="7">
        <v>118972</v>
      </c>
      <c r="F72" t="s">
        <v>841</v>
      </c>
      <c r="G72" s="7">
        <v>232</v>
      </c>
      <c r="H72" s="7">
        <v>186</v>
      </c>
      <c r="I72" s="7">
        <v>20</v>
      </c>
      <c r="J72" s="7">
        <v>14</v>
      </c>
      <c r="K72" s="2">
        <f>SUM(Media[[#This Row],[VIEWS]:[SHARES]])</f>
        <v>452</v>
      </c>
      <c r="L72" s="3">
        <f>Media[[#This Row],[ENGAGEMENTS]]/Media[[#This Row],[FOLLOWERS]]</f>
        <v>3.7992132602629189E-3</v>
      </c>
      <c r="M72" t="str">
        <f>VLOOKUP(Media[[#This Row],[ENGAGEMENT RATE]],Rate_Lookup,2)</f>
        <v>Poor</v>
      </c>
      <c r="N72" s="3" t="str">
        <f>IF(OR(Media[[#This Row],[TOPIC]]="Business Attire",Media[[#This Row],[TOPIC]]="Nightwear"),"High","Low")</f>
        <v>High</v>
      </c>
    </row>
    <row r="73" spans="2:14" x14ac:dyDescent="0.25">
      <c r="B73" s="1">
        <v>44229</v>
      </c>
      <c r="C73" t="s">
        <v>98</v>
      </c>
      <c r="D73" t="s">
        <v>14</v>
      </c>
      <c r="E73" s="8">
        <v>65645</v>
      </c>
      <c r="F73" t="s">
        <v>858</v>
      </c>
      <c r="G73" s="8">
        <v>272</v>
      </c>
      <c r="H73" s="8">
        <v>257</v>
      </c>
      <c r="I73" s="8">
        <v>40</v>
      </c>
      <c r="J73" s="8">
        <v>30</v>
      </c>
      <c r="K73" s="2">
        <f>SUM(Media[[#This Row],[VIEWS]:[SHARES]])</f>
        <v>599</v>
      </c>
      <c r="L73" s="3">
        <f>Media[[#This Row],[ENGAGEMENTS]]/Media[[#This Row],[FOLLOWERS]]</f>
        <v>9.1248381445654652E-3</v>
      </c>
      <c r="M73" t="str">
        <f>VLOOKUP(Media[[#This Row],[ENGAGEMENT RATE]],Rate_Lookup,2)</f>
        <v>Average</v>
      </c>
      <c r="N73" s="3" t="str">
        <f>IF(OR(Media[[#This Row],[TOPIC]]="Business Attire",Media[[#This Row],[TOPIC]]="Nightwear"),"High","Low")</f>
        <v>Low</v>
      </c>
    </row>
    <row r="74" spans="2:14" x14ac:dyDescent="0.25">
      <c r="B74" s="1">
        <v>44230</v>
      </c>
      <c r="C74" t="s">
        <v>99</v>
      </c>
      <c r="D74" t="s">
        <v>12</v>
      </c>
      <c r="E74" s="7">
        <v>119127</v>
      </c>
      <c r="F74" t="s">
        <v>858</v>
      </c>
      <c r="G74" s="7">
        <v>320</v>
      </c>
      <c r="H74" s="7">
        <v>265</v>
      </c>
      <c r="I74" s="7">
        <v>31</v>
      </c>
      <c r="J74" s="7">
        <v>21</v>
      </c>
      <c r="K74" s="2">
        <f>SUM(Media[[#This Row],[VIEWS]:[SHARES]])</f>
        <v>637</v>
      </c>
      <c r="L74" s="3">
        <f>Media[[#This Row],[ENGAGEMENTS]]/Media[[#This Row],[FOLLOWERS]]</f>
        <v>5.3472344640593649E-3</v>
      </c>
      <c r="M74" t="str">
        <f>VLOOKUP(Media[[#This Row],[ENGAGEMENT RATE]],Rate_Lookup,2)</f>
        <v>Average</v>
      </c>
      <c r="N74" s="3" t="str">
        <f>IF(OR(Media[[#This Row],[TOPIC]]="Business Attire",Media[[#This Row],[TOPIC]]="Nightwear"),"High","Low")</f>
        <v>Low</v>
      </c>
    </row>
    <row r="75" spans="2:14" x14ac:dyDescent="0.25">
      <c r="B75" s="1">
        <v>44230</v>
      </c>
      <c r="C75" t="s">
        <v>100</v>
      </c>
      <c r="D75" t="s">
        <v>14</v>
      </c>
      <c r="E75" s="8">
        <v>66133</v>
      </c>
      <c r="F75" t="s">
        <v>840</v>
      </c>
      <c r="G75" s="8">
        <v>267</v>
      </c>
      <c r="H75" s="8">
        <v>241</v>
      </c>
      <c r="I75" s="8">
        <v>35</v>
      </c>
      <c r="J75" s="8">
        <v>24</v>
      </c>
      <c r="K75" s="2">
        <f>SUM(Media[[#This Row],[VIEWS]:[SHARES]])</f>
        <v>567</v>
      </c>
      <c r="L75" s="3">
        <f>Media[[#This Row],[ENGAGEMENTS]]/Media[[#This Row],[FOLLOWERS]]</f>
        <v>8.5736319235480019E-3</v>
      </c>
      <c r="M75" t="str">
        <f>VLOOKUP(Media[[#This Row],[ENGAGEMENT RATE]],Rate_Lookup,2)</f>
        <v>Average</v>
      </c>
      <c r="N75" s="3" t="str">
        <f>IF(OR(Media[[#This Row],[TOPIC]]="Business Attire",Media[[#This Row],[TOPIC]]="Nightwear"),"High","Low")</f>
        <v>Low</v>
      </c>
    </row>
    <row r="76" spans="2:14" x14ac:dyDescent="0.25">
      <c r="B76" s="1">
        <v>44231</v>
      </c>
      <c r="C76" t="s">
        <v>101</v>
      </c>
      <c r="D76" t="s">
        <v>13</v>
      </c>
      <c r="E76" s="8">
        <v>32980</v>
      </c>
      <c r="F76" t="s">
        <v>840</v>
      </c>
      <c r="G76" s="8">
        <v>26</v>
      </c>
      <c r="H76" s="8">
        <v>21</v>
      </c>
      <c r="I76" s="8">
        <v>1</v>
      </c>
      <c r="J76" s="8">
        <v>2</v>
      </c>
      <c r="K76" s="2">
        <f>SUM(Media[[#This Row],[VIEWS]:[SHARES]])</f>
        <v>50</v>
      </c>
      <c r="L76" s="3">
        <f>Media[[#This Row],[ENGAGEMENTS]]/Media[[#This Row],[FOLLOWERS]]</f>
        <v>1.5160703456640388E-3</v>
      </c>
      <c r="M76" t="str">
        <f>VLOOKUP(Media[[#This Row],[ENGAGEMENT RATE]],Rate_Lookup,2)</f>
        <v>Poor</v>
      </c>
      <c r="N76" s="3" t="str">
        <f>IF(OR(Media[[#This Row],[TOPIC]]="Business Attire",Media[[#This Row],[TOPIC]]="Nightwear"),"High","Low")</f>
        <v>Low</v>
      </c>
    </row>
    <row r="77" spans="2:14" x14ac:dyDescent="0.25">
      <c r="B77" s="1">
        <v>44232</v>
      </c>
      <c r="C77" t="s">
        <v>102</v>
      </c>
      <c r="D77" t="s">
        <v>12</v>
      </c>
      <c r="E77" s="7">
        <v>119288</v>
      </c>
      <c r="F77" t="s">
        <v>841</v>
      </c>
      <c r="G77" s="7">
        <v>199</v>
      </c>
      <c r="H77" s="7">
        <v>165</v>
      </c>
      <c r="I77" s="7">
        <v>19</v>
      </c>
      <c r="J77" s="7">
        <v>12</v>
      </c>
      <c r="K77" s="2">
        <f>SUM(Media[[#This Row],[VIEWS]:[SHARES]])</f>
        <v>395</v>
      </c>
      <c r="L77" s="3">
        <f>Media[[#This Row],[ENGAGEMENTS]]/Media[[#This Row],[FOLLOWERS]]</f>
        <v>3.3113137951847628E-3</v>
      </c>
      <c r="M77" t="str">
        <f>VLOOKUP(Media[[#This Row],[ENGAGEMENT RATE]],Rate_Lookup,2)</f>
        <v>Poor</v>
      </c>
      <c r="N77" s="3" t="str">
        <f>IF(OR(Media[[#This Row],[TOPIC]]="Business Attire",Media[[#This Row],[TOPIC]]="Nightwear"),"High","Low")</f>
        <v>High</v>
      </c>
    </row>
    <row r="78" spans="2:14" x14ac:dyDescent="0.25">
      <c r="B78" s="1">
        <v>44232</v>
      </c>
      <c r="C78" t="s">
        <v>103</v>
      </c>
      <c r="D78" t="s">
        <v>14</v>
      </c>
      <c r="E78" s="8">
        <v>65931</v>
      </c>
      <c r="F78" t="s">
        <v>858</v>
      </c>
      <c r="G78" s="8">
        <v>374</v>
      </c>
      <c r="H78" s="8">
        <v>296</v>
      </c>
      <c r="I78" s="8">
        <v>46</v>
      </c>
      <c r="J78" s="8">
        <v>33</v>
      </c>
      <c r="K78" s="2">
        <f>SUM(Media[[#This Row],[VIEWS]:[SHARES]])</f>
        <v>749</v>
      </c>
      <c r="L78" s="3">
        <f>Media[[#This Row],[ENGAGEMENTS]]/Media[[#This Row],[FOLLOWERS]]</f>
        <v>1.1360361590147276E-2</v>
      </c>
      <c r="M78" t="str">
        <f>VLOOKUP(Media[[#This Row],[ENGAGEMENT RATE]],Rate_Lookup,2)</f>
        <v>Good</v>
      </c>
      <c r="N78" s="3" t="str">
        <f>IF(OR(Media[[#This Row],[TOPIC]]="Business Attire",Media[[#This Row],[TOPIC]]="Nightwear"),"High","Low")</f>
        <v>Low</v>
      </c>
    </row>
    <row r="79" spans="2:14" x14ac:dyDescent="0.25">
      <c r="B79" s="1">
        <v>44233</v>
      </c>
      <c r="C79" t="s">
        <v>104</v>
      </c>
      <c r="D79" t="s">
        <v>12</v>
      </c>
      <c r="E79" s="7">
        <v>119498</v>
      </c>
      <c r="F79" t="s">
        <v>858</v>
      </c>
      <c r="G79" s="7">
        <v>350</v>
      </c>
      <c r="H79" s="7">
        <v>279</v>
      </c>
      <c r="I79" s="7">
        <v>30</v>
      </c>
      <c r="J79" s="7">
        <v>26</v>
      </c>
      <c r="K79" s="2">
        <f>SUM(Media[[#This Row],[VIEWS]:[SHARES]])</f>
        <v>685</v>
      </c>
      <c r="L79" s="3">
        <f>Media[[#This Row],[ENGAGEMENTS]]/Media[[#This Row],[FOLLOWERS]]</f>
        <v>5.732313511523205E-3</v>
      </c>
      <c r="M79" t="str">
        <f>VLOOKUP(Media[[#This Row],[ENGAGEMENT RATE]],Rate_Lookup,2)</f>
        <v>Average</v>
      </c>
      <c r="N79" s="3" t="str">
        <f>IF(OR(Media[[#This Row],[TOPIC]]="Business Attire",Media[[#This Row],[TOPIC]]="Nightwear"),"High","Low")</f>
        <v>Low</v>
      </c>
    </row>
    <row r="80" spans="2:14" x14ac:dyDescent="0.25">
      <c r="B80" s="1">
        <v>44233</v>
      </c>
      <c r="C80" t="s">
        <v>105</v>
      </c>
      <c r="D80" t="s">
        <v>14</v>
      </c>
      <c r="E80" s="8">
        <v>65976</v>
      </c>
      <c r="F80" t="s">
        <v>857</v>
      </c>
      <c r="G80" s="8">
        <v>510</v>
      </c>
      <c r="H80" s="8">
        <v>406</v>
      </c>
      <c r="I80" s="8">
        <v>68</v>
      </c>
      <c r="J80" s="8">
        <v>46</v>
      </c>
      <c r="K80" s="2">
        <f>SUM(Media[[#This Row],[VIEWS]:[SHARES]])</f>
        <v>1030</v>
      </c>
      <c r="L80" s="3">
        <f>Media[[#This Row],[ENGAGEMENTS]]/Media[[#This Row],[FOLLOWERS]]</f>
        <v>1.561173760155208E-2</v>
      </c>
      <c r="M80" t="str">
        <f>VLOOKUP(Media[[#This Row],[ENGAGEMENT RATE]],Rate_Lookup,2)</f>
        <v>Very Good</v>
      </c>
      <c r="N80" s="3" t="str">
        <f>IF(OR(Media[[#This Row],[TOPIC]]="Business Attire",Media[[#This Row],[TOPIC]]="Nightwear"),"High","Low")</f>
        <v>High</v>
      </c>
    </row>
    <row r="81" spans="2:14" x14ac:dyDescent="0.25">
      <c r="B81" s="1">
        <v>44233</v>
      </c>
      <c r="C81" t="s">
        <v>106</v>
      </c>
      <c r="D81" t="s">
        <v>13</v>
      </c>
      <c r="E81" s="8">
        <v>32980</v>
      </c>
      <c r="F81" t="s">
        <v>858</v>
      </c>
      <c r="G81" s="8">
        <v>27</v>
      </c>
      <c r="H81" s="8">
        <v>24</v>
      </c>
      <c r="I81" s="8">
        <v>2</v>
      </c>
      <c r="J81" s="8">
        <v>2</v>
      </c>
      <c r="K81" s="2">
        <f>SUM(Media[[#This Row],[VIEWS]:[SHARES]])</f>
        <v>55</v>
      </c>
      <c r="L81" s="3">
        <f>Media[[#This Row],[ENGAGEMENTS]]/Media[[#This Row],[FOLLOWERS]]</f>
        <v>1.6676773802304426E-3</v>
      </c>
      <c r="M81" t="str">
        <f>VLOOKUP(Media[[#This Row],[ENGAGEMENT RATE]],Rate_Lookup,2)</f>
        <v>Poor</v>
      </c>
      <c r="N81" s="3" t="str">
        <f>IF(OR(Media[[#This Row],[TOPIC]]="Business Attire",Media[[#This Row],[TOPIC]]="Nightwear"),"High","Low")</f>
        <v>Low</v>
      </c>
    </row>
    <row r="82" spans="2:14" x14ac:dyDescent="0.25">
      <c r="B82" s="1">
        <v>44234</v>
      </c>
      <c r="C82" t="s">
        <v>107</v>
      </c>
      <c r="D82" t="s">
        <v>12</v>
      </c>
      <c r="E82" s="7">
        <v>119726</v>
      </c>
      <c r="F82" t="s">
        <v>840</v>
      </c>
      <c r="G82" s="7">
        <v>201</v>
      </c>
      <c r="H82" s="7">
        <v>171</v>
      </c>
      <c r="I82" s="7">
        <v>17</v>
      </c>
      <c r="J82" s="7">
        <v>14</v>
      </c>
      <c r="K82" s="2">
        <f>SUM(Media[[#This Row],[VIEWS]:[SHARES]])</f>
        <v>403</v>
      </c>
      <c r="L82" s="3">
        <f>Media[[#This Row],[ENGAGEMENTS]]/Media[[#This Row],[FOLLOWERS]]</f>
        <v>3.3660190768922374E-3</v>
      </c>
      <c r="M82" t="str">
        <f>VLOOKUP(Media[[#This Row],[ENGAGEMENT RATE]],Rate_Lookup,2)</f>
        <v>Poor</v>
      </c>
      <c r="N82" s="3" t="str">
        <f>IF(OR(Media[[#This Row],[TOPIC]]="Business Attire",Media[[#This Row],[TOPIC]]="Nightwear"),"High","Low")</f>
        <v>Low</v>
      </c>
    </row>
    <row r="83" spans="2:14" x14ac:dyDescent="0.25">
      <c r="B83" s="1">
        <v>44234</v>
      </c>
      <c r="C83" t="s">
        <v>108</v>
      </c>
      <c r="D83" t="s">
        <v>14</v>
      </c>
      <c r="E83" s="8">
        <v>65485</v>
      </c>
      <c r="F83" t="s">
        <v>840</v>
      </c>
      <c r="G83" s="8">
        <v>191</v>
      </c>
      <c r="H83" s="8">
        <v>165</v>
      </c>
      <c r="I83" s="8">
        <v>25</v>
      </c>
      <c r="J83" s="8">
        <v>16</v>
      </c>
      <c r="K83" s="2">
        <f>SUM(Media[[#This Row],[VIEWS]:[SHARES]])</f>
        <v>397</v>
      </c>
      <c r="L83" s="3">
        <f>Media[[#This Row],[ENGAGEMENTS]]/Media[[#This Row],[FOLLOWERS]]</f>
        <v>6.0624570512331066E-3</v>
      </c>
      <c r="M83" t="str">
        <f>VLOOKUP(Media[[#This Row],[ENGAGEMENT RATE]],Rate_Lookup,2)</f>
        <v>Average</v>
      </c>
      <c r="N83" s="3" t="str">
        <f>IF(OR(Media[[#This Row],[TOPIC]]="Business Attire",Media[[#This Row],[TOPIC]]="Nightwear"),"High","Low")</f>
        <v>Low</v>
      </c>
    </row>
    <row r="84" spans="2:14" x14ac:dyDescent="0.25">
      <c r="B84" s="1">
        <v>44234</v>
      </c>
      <c r="C84" t="s">
        <v>109</v>
      </c>
      <c r="D84" t="s">
        <v>13</v>
      </c>
      <c r="E84" s="8">
        <v>32964</v>
      </c>
      <c r="F84" t="s">
        <v>840</v>
      </c>
      <c r="G84" s="8">
        <v>25</v>
      </c>
      <c r="H84" s="8">
        <v>20</v>
      </c>
      <c r="I84" s="8">
        <v>2</v>
      </c>
      <c r="J84" s="8">
        <v>2</v>
      </c>
      <c r="K84" s="2">
        <f>SUM(Media[[#This Row],[VIEWS]:[SHARES]])</f>
        <v>49</v>
      </c>
      <c r="L84" s="3">
        <f>Media[[#This Row],[ENGAGEMENTS]]/Media[[#This Row],[FOLLOWERS]]</f>
        <v>1.4864700885814828E-3</v>
      </c>
      <c r="M84" t="str">
        <f>VLOOKUP(Media[[#This Row],[ENGAGEMENT RATE]],Rate_Lookup,2)</f>
        <v>Poor</v>
      </c>
      <c r="N84" s="3" t="str">
        <f>IF(OR(Media[[#This Row],[TOPIC]]="Business Attire",Media[[#This Row],[TOPIC]]="Nightwear"),"High","Low")</f>
        <v>Low</v>
      </c>
    </row>
    <row r="85" spans="2:14" x14ac:dyDescent="0.25">
      <c r="B85" s="1">
        <v>44235</v>
      </c>
      <c r="C85" t="s">
        <v>110</v>
      </c>
      <c r="D85" t="s">
        <v>12</v>
      </c>
      <c r="E85" s="7">
        <v>119442</v>
      </c>
      <c r="F85" t="s">
        <v>841</v>
      </c>
      <c r="G85" s="7">
        <v>274</v>
      </c>
      <c r="H85" s="7">
        <v>190</v>
      </c>
      <c r="I85" s="7">
        <v>21</v>
      </c>
      <c r="J85" s="7">
        <v>16</v>
      </c>
      <c r="K85" s="2">
        <f>SUM(Media[[#This Row],[VIEWS]:[SHARES]])</f>
        <v>501</v>
      </c>
      <c r="L85" s="3">
        <f>Media[[#This Row],[ENGAGEMENTS]]/Media[[#This Row],[FOLLOWERS]]</f>
        <v>4.1945044456723765E-3</v>
      </c>
      <c r="M85" t="str">
        <f>VLOOKUP(Media[[#This Row],[ENGAGEMENT RATE]],Rate_Lookup,2)</f>
        <v>Poor</v>
      </c>
      <c r="N85" s="3" t="str">
        <f>IF(OR(Media[[#This Row],[TOPIC]]="Business Attire",Media[[#This Row],[TOPIC]]="Nightwear"),"High","Low")</f>
        <v>High</v>
      </c>
    </row>
    <row r="86" spans="2:14" x14ac:dyDescent="0.25">
      <c r="B86" s="1">
        <v>44235</v>
      </c>
      <c r="C86" t="s">
        <v>111</v>
      </c>
      <c r="D86" t="s">
        <v>14</v>
      </c>
      <c r="E86" s="8">
        <v>65637</v>
      </c>
      <c r="F86" t="s">
        <v>840</v>
      </c>
      <c r="G86" s="8">
        <v>290</v>
      </c>
      <c r="H86" s="8">
        <v>231</v>
      </c>
      <c r="I86" s="8">
        <v>37</v>
      </c>
      <c r="J86" s="8">
        <v>27</v>
      </c>
      <c r="K86" s="2">
        <f>SUM(Media[[#This Row],[VIEWS]:[SHARES]])</f>
        <v>585</v>
      </c>
      <c r="L86" s="3">
        <f>Media[[#This Row],[ENGAGEMENTS]]/Media[[#This Row],[FOLLOWERS]]</f>
        <v>8.9126559714795012E-3</v>
      </c>
      <c r="M86" t="str">
        <f>VLOOKUP(Media[[#This Row],[ENGAGEMENT RATE]],Rate_Lookup,2)</f>
        <v>Average</v>
      </c>
      <c r="N86" s="3" t="str">
        <f>IF(OR(Media[[#This Row],[TOPIC]]="Business Attire",Media[[#This Row],[TOPIC]]="Nightwear"),"High","Low")</f>
        <v>Low</v>
      </c>
    </row>
    <row r="87" spans="2:14" x14ac:dyDescent="0.25">
      <c r="B87" s="1">
        <v>44235</v>
      </c>
      <c r="C87" t="s">
        <v>112</v>
      </c>
      <c r="D87" t="s">
        <v>13</v>
      </c>
      <c r="E87" s="8">
        <v>32943</v>
      </c>
      <c r="F87" t="s">
        <v>841</v>
      </c>
      <c r="G87" s="8">
        <v>21</v>
      </c>
      <c r="H87" s="8">
        <v>16</v>
      </c>
      <c r="I87" s="8">
        <v>2</v>
      </c>
      <c r="J87" s="8">
        <v>0</v>
      </c>
      <c r="K87" s="2">
        <f>SUM(Media[[#This Row],[VIEWS]:[SHARES]])</f>
        <v>39</v>
      </c>
      <c r="L87" s="3">
        <f>Media[[#This Row],[ENGAGEMENTS]]/Media[[#This Row],[FOLLOWERS]]</f>
        <v>1.1838630361533558E-3</v>
      </c>
      <c r="M87" t="str">
        <f>VLOOKUP(Media[[#This Row],[ENGAGEMENT RATE]],Rate_Lookup,2)</f>
        <v>Poor</v>
      </c>
      <c r="N87" s="3" t="str">
        <f>IF(OR(Media[[#This Row],[TOPIC]]="Business Attire",Media[[#This Row],[TOPIC]]="Nightwear"),"High","Low")</f>
        <v>High</v>
      </c>
    </row>
    <row r="88" spans="2:14" x14ac:dyDescent="0.25">
      <c r="B88" s="1">
        <v>44236</v>
      </c>
      <c r="C88" t="s">
        <v>113</v>
      </c>
      <c r="D88" t="s">
        <v>12</v>
      </c>
      <c r="E88" s="7">
        <v>119380</v>
      </c>
      <c r="F88" t="s">
        <v>841</v>
      </c>
      <c r="G88" s="7">
        <v>256</v>
      </c>
      <c r="H88" s="7">
        <v>198</v>
      </c>
      <c r="I88" s="7">
        <v>19</v>
      </c>
      <c r="J88" s="7">
        <v>17</v>
      </c>
      <c r="K88" s="2">
        <f>SUM(Media[[#This Row],[VIEWS]:[SHARES]])</f>
        <v>490</v>
      </c>
      <c r="L88" s="3">
        <f>Media[[#This Row],[ENGAGEMENTS]]/Media[[#This Row],[FOLLOWERS]]</f>
        <v>4.1045401239738653E-3</v>
      </c>
      <c r="M88" t="str">
        <f>VLOOKUP(Media[[#This Row],[ENGAGEMENT RATE]],Rate_Lookup,2)</f>
        <v>Poor</v>
      </c>
      <c r="N88" s="3" t="str">
        <f>IF(OR(Media[[#This Row],[TOPIC]]="Business Attire",Media[[#This Row],[TOPIC]]="Nightwear"),"High","Low")</f>
        <v>High</v>
      </c>
    </row>
    <row r="89" spans="2:14" x14ac:dyDescent="0.25">
      <c r="B89" s="1">
        <v>44236</v>
      </c>
      <c r="C89" t="s">
        <v>114</v>
      </c>
      <c r="D89" t="s">
        <v>14</v>
      </c>
      <c r="E89" s="8">
        <v>65584</v>
      </c>
      <c r="F89" t="s">
        <v>840</v>
      </c>
      <c r="G89" s="8">
        <v>227</v>
      </c>
      <c r="H89" s="8">
        <v>216</v>
      </c>
      <c r="I89" s="8">
        <v>31</v>
      </c>
      <c r="J89" s="8">
        <v>23</v>
      </c>
      <c r="K89" s="2">
        <f>SUM(Media[[#This Row],[VIEWS]:[SHARES]])</f>
        <v>497</v>
      </c>
      <c r="L89" s="3">
        <f>Media[[#This Row],[ENGAGEMENTS]]/Media[[#This Row],[FOLLOWERS]]</f>
        <v>7.5780678214198583E-3</v>
      </c>
      <c r="M89" t="str">
        <f>VLOOKUP(Media[[#This Row],[ENGAGEMENT RATE]],Rate_Lookup,2)</f>
        <v>Average</v>
      </c>
      <c r="N89" s="3" t="str">
        <f>IF(OR(Media[[#This Row],[TOPIC]]="Business Attire",Media[[#This Row],[TOPIC]]="Nightwear"),"High","Low")</f>
        <v>Low</v>
      </c>
    </row>
    <row r="90" spans="2:14" x14ac:dyDescent="0.25">
      <c r="B90" s="1">
        <v>44236</v>
      </c>
      <c r="C90" t="s">
        <v>115</v>
      </c>
      <c r="D90" t="s">
        <v>13</v>
      </c>
      <c r="E90" s="8">
        <v>32925</v>
      </c>
      <c r="F90" t="s">
        <v>840</v>
      </c>
      <c r="G90" s="8">
        <v>22</v>
      </c>
      <c r="H90" s="8">
        <v>18</v>
      </c>
      <c r="I90" s="8">
        <v>2</v>
      </c>
      <c r="J90" s="8">
        <v>0</v>
      </c>
      <c r="K90" s="2">
        <f>SUM(Media[[#This Row],[VIEWS]:[SHARES]])</f>
        <v>42</v>
      </c>
      <c r="L90" s="3">
        <f>Media[[#This Row],[ENGAGEMENTS]]/Media[[#This Row],[FOLLOWERS]]</f>
        <v>1.2756264236902051E-3</v>
      </c>
      <c r="M90" t="str">
        <f>VLOOKUP(Media[[#This Row],[ENGAGEMENT RATE]],Rate_Lookup,2)</f>
        <v>Poor</v>
      </c>
      <c r="N90" s="3" t="str">
        <f>IF(OR(Media[[#This Row],[TOPIC]]="Business Attire",Media[[#This Row],[TOPIC]]="Nightwear"),"High","Low")</f>
        <v>Low</v>
      </c>
    </row>
    <row r="91" spans="2:14" x14ac:dyDescent="0.25">
      <c r="B91" s="1">
        <v>44237</v>
      </c>
      <c r="C91" t="s">
        <v>116</v>
      </c>
      <c r="D91" t="s">
        <v>12</v>
      </c>
      <c r="E91" s="7">
        <v>119159</v>
      </c>
      <c r="F91" t="s">
        <v>840</v>
      </c>
      <c r="G91" s="7">
        <v>188</v>
      </c>
      <c r="H91" s="7">
        <v>154</v>
      </c>
      <c r="I91" s="7">
        <v>17</v>
      </c>
      <c r="J91" s="7">
        <v>12</v>
      </c>
      <c r="K91" s="2">
        <f>SUM(Media[[#This Row],[VIEWS]:[SHARES]])</f>
        <v>371</v>
      </c>
      <c r="L91" s="3">
        <f>Media[[#This Row],[ENGAGEMENTS]]/Media[[#This Row],[FOLLOWERS]]</f>
        <v>3.1134870215426447E-3</v>
      </c>
      <c r="M91" t="str">
        <f>VLOOKUP(Media[[#This Row],[ENGAGEMENT RATE]],Rate_Lookup,2)</f>
        <v>Poor</v>
      </c>
      <c r="N91" s="3" t="str">
        <f>IF(OR(Media[[#This Row],[TOPIC]]="Business Attire",Media[[#This Row],[TOPIC]]="Nightwear"),"High","Low")</f>
        <v>Low</v>
      </c>
    </row>
    <row r="92" spans="2:14" x14ac:dyDescent="0.25">
      <c r="B92" s="1">
        <v>44237</v>
      </c>
      <c r="C92" t="s">
        <v>117</v>
      </c>
      <c r="D92" t="s">
        <v>14</v>
      </c>
      <c r="E92" s="8">
        <v>65944</v>
      </c>
      <c r="F92" t="s">
        <v>857</v>
      </c>
      <c r="G92" s="8">
        <v>381</v>
      </c>
      <c r="H92" s="8">
        <v>389</v>
      </c>
      <c r="I92" s="8">
        <v>53</v>
      </c>
      <c r="J92" s="8">
        <v>35</v>
      </c>
      <c r="K92" s="2">
        <f>SUM(Media[[#This Row],[VIEWS]:[SHARES]])</f>
        <v>858</v>
      </c>
      <c r="L92" s="3">
        <f>Media[[#This Row],[ENGAGEMENTS]]/Media[[#This Row],[FOLLOWERS]]</f>
        <v>1.3011039670023049E-2</v>
      </c>
      <c r="M92" t="str">
        <f>VLOOKUP(Media[[#This Row],[ENGAGEMENT RATE]],Rate_Lookup,2)</f>
        <v>Good</v>
      </c>
      <c r="N92" s="3" t="str">
        <f>IF(OR(Media[[#This Row],[TOPIC]]="Business Attire",Media[[#This Row],[TOPIC]]="Nightwear"),"High","Low")</f>
        <v>High</v>
      </c>
    </row>
    <row r="93" spans="2:14" x14ac:dyDescent="0.25">
      <c r="B93" s="1">
        <v>44237</v>
      </c>
      <c r="C93" t="s">
        <v>118</v>
      </c>
      <c r="D93" t="s">
        <v>13</v>
      </c>
      <c r="E93" s="8">
        <v>32939</v>
      </c>
      <c r="F93" t="s">
        <v>858</v>
      </c>
      <c r="G93" s="8">
        <v>29</v>
      </c>
      <c r="H93" s="8">
        <v>23</v>
      </c>
      <c r="I93" s="8">
        <v>2</v>
      </c>
      <c r="J93" s="8">
        <v>2</v>
      </c>
      <c r="K93" s="2">
        <f>SUM(Media[[#This Row],[VIEWS]:[SHARES]])</f>
        <v>56</v>
      </c>
      <c r="L93" s="3">
        <f>Media[[#This Row],[ENGAGEMENTS]]/Media[[#This Row],[FOLLOWERS]]</f>
        <v>1.7001123288502991E-3</v>
      </c>
      <c r="M93" t="str">
        <f>VLOOKUP(Media[[#This Row],[ENGAGEMENT RATE]],Rate_Lookup,2)</f>
        <v>Poor</v>
      </c>
      <c r="N93" s="3" t="str">
        <f>IF(OR(Media[[#This Row],[TOPIC]]="Business Attire",Media[[#This Row],[TOPIC]]="Nightwear"),"High","Low")</f>
        <v>Low</v>
      </c>
    </row>
    <row r="94" spans="2:14" x14ac:dyDescent="0.25">
      <c r="B94" s="1">
        <v>44238</v>
      </c>
      <c r="C94" t="s">
        <v>119</v>
      </c>
      <c r="D94" t="s">
        <v>14</v>
      </c>
      <c r="E94" s="8">
        <v>66035</v>
      </c>
      <c r="F94" t="s">
        <v>858</v>
      </c>
      <c r="G94" s="8">
        <v>375</v>
      </c>
      <c r="H94" s="8">
        <v>327</v>
      </c>
      <c r="I94" s="8">
        <v>51</v>
      </c>
      <c r="J94" s="8">
        <v>35</v>
      </c>
      <c r="K94" s="2">
        <f>SUM(Media[[#This Row],[VIEWS]:[SHARES]])</f>
        <v>788</v>
      </c>
      <c r="L94" s="3">
        <f>Media[[#This Row],[ENGAGEMENTS]]/Media[[#This Row],[FOLLOWERS]]</f>
        <v>1.1933065798440222E-2</v>
      </c>
      <c r="M94" t="str">
        <f>VLOOKUP(Media[[#This Row],[ENGAGEMENT RATE]],Rate_Lookup,2)</f>
        <v>Good</v>
      </c>
      <c r="N94" s="3" t="str">
        <f>IF(OR(Media[[#This Row],[TOPIC]]="Business Attire",Media[[#This Row],[TOPIC]]="Nightwear"),"High","Low")</f>
        <v>Low</v>
      </c>
    </row>
    <row r="95" spans="2:14" x14ac:dyDescent="0.25">
      <c r="B95" s="1">
        <v>44238</v>
      </c>
      <c r="C95" t="s">
        <v>120</v>
      </c>
      <c r="D95" t="s">
        <v>13</v>
      </c>
      <c r="E95" s="8">
        <v>32922</v>
      </c>
      <c r="F95" t="s">
        <v>841</v>
      </c>
      <c r="G95" s="8">
        <v>26</v>
      </c>
      <c r="H95" s="8">
        <v>23</v>
      </c>
      <c r="I95" s="8">
        <v>2</v>
      </c>
      <c r="J95" s="8">
        <v>2</v>
      </c>
      <c r="K95" s="2">
        <f>SUM(Media[[#This Row],[VIEWS]:[SHARES]])</f>
        <v>53</v>
      </c>
      <c r="L95" s="3">
        <f>Media[[#This Row],[ENGAGEMENTS]]/Media[[#This Row],[FOLLOWERS]]</f>
        <v>1.6098657432719761E-3</v>
      </c>
      <c r="M95" t="str">
        <f>VLOOKUP(Media[[#This Row],[ENGAGEMENT RATE]],Rate_Lookup,2)</f>
        <v>Poor</v>
      </c>
      <c r="N95" s="3" t="str">
        <f>IF(OR(Media[[#This Row],[TOPIC]]="Business Attire",Media[[#This Row],[TOPIC]]="Nightwear"),"High","Low")</f>
        <v>High</v>
      </c>
    </row>
    <row r="96" spans="2:14" x14ac:dyDescent="0.25">
      <c r="B96" s="1">
        <v>44239</v>
      </c>
      <c r="C96" t="s">
        <v>121</v>
      </c>
      <c r="D96" t="s">
        <v>12</v>
      </c>
      <c r="E96" s="7">
        <v>119005</v>
      </c>
      <c r="F96" t="s">
        <v>857</v>
      </c>
      <c r="G96" s="7">
        <v>655</v>
      </c>
      <c r="H96" s="7">
        <v>561</v>
      </c>
      <c r="I96" s="7">
        <v>51</v>
      </c>
      <c r="J96" s="7">
        <v>43</v>
      </c>
      <c r="K96" s="2">
        <f>SUM(Media[[#This Row],[VIEWS]:[SHARES]])</f>
        <v>1310</v>
      </c>
      <c r="L96" s="3">
        <f>Media[[#This Row],[ENGAGEMENTS]]/Media[[#This Row],[FOLLOWERS]]</f>
        <v>1.100794084282173E-2</v>
      </c>
      <c r="M96" t="str">
        <f>VLOOKUP(Media[[#This Row],[ENGAGEMENT RATE]],Rate_Lookup,2)</f>
        <v>Good</v>
      </c>
      <c r="N96" s="3" t="str">
        <f>IF(OR(Media[[#This Row],[TOPIC]]="Business Attire",Media[[#This Row],[TOPIC]]="Nightwear"),"High","Low")</f>
        <v>High</v>
      </c>
    </row>
    <row r="97" spans="2:14" x14ac:dyDescent="0.25">
      <c r="B97" s="1">
        <v>44239</v>
      </c>
      <c r="C97" t="s">
        <v>122</v>
      </c>
      <c r="D97" t="s">
        <v>14</v>
      </c>
      <c r="E97" s="8">
        <v>66161</v>
      </c>
      <c r="F97" t="s">
        <v>840</v>
      </c>
      <c r="G97" s="8">
        <v>271</v>
      </c>
      <c r="H97" s="8">
        <v>270</v>
      </c>
      <c r="I97" s="8">
        <v>37</v>
      </c>
      <c r="J97" s="8">
        <v>25</v>
      </c>
      <c r="K97" s="2">
        <f>SUM(Media[[#This Row],[VIEWS]:[SHARES]])</f>
        <v>603</v>
      </c>
      <c r="L97" s="3">
        <f>Media[[#This Row],[ENGAGEMENTS]]/Media[[#This Row],[FOLLOWERS]]</f>
        <v>9.1141306812170305E-3</v>
      </c>
      <c r="M97" t="str">
        <f>VLOOKUP(Media[[#This Row],[ENGAGEMENT RATE]],Rate_Lookup,2)</f>
        <v>Average</v>
      </c>
      <c r="N97" s="3" t="str">
        <f>IF(OR(Media[[#This Row],[TOPIC]]="Business Attire",Media[[#This Row],[TOPIC]]="Nightwear"),"High","Low")</f>
        <v>Low</v>
      </c>
    </row>
    <row r="98" spans="2:14" x14ac:dyDescent="0.25">
      <c r="B98" s="1">
        <v>44239</v>
      </c>
      <c r="C98" t="s">
        <v>123</v>
      </c>
      <c r="D98" t="s">
        <v>13</v>
      </c>
      <c r="E98" s="8">
        <v>32937</v>
      </c>
      <c r="F98" t="s">
        <v>840</v>
      </c>
      <c r="G98" s="8">
        <v>21</v>
      </c>
      <c r="H98" s="8">
        <v>15</v>
      </c>
      <c r="I98" s="8">
        <v>2</v>
      </c>
      <c r="J98" s="8">
        <v>1</v>
      </c>
      <c r="K98" s="2">
        <f>SUM(Media[[#This Row],[VIEWS]:[SHARES]])</f>
        <v>39</v>
      </c>
      <c r="L98" s="3">
        <f>Media[[#This Row],[ENGAGEMENTS]]/Media[[#This Row],[FOLLOWERS]]</f>
        <v>1.1840786956917751E-3</v>
      </c>
      <c r="M98" t="str">
        <f>VLOOKUP(Media[[#This Row],[ENGAGEMENT RATE]],Rate_Lookup,2)</f>
        <v>Poor</v>
      </c>
      <c r="N98" s="3" t="str">
        <f>IF(OR(Media[[#This Row],[TOPIC]]="Business Attire",Media[[#This Row],[TOPIC]]="Nightwear"),"High","Low")</f>
        <v>Low</v>
      </c>
    </row>
    <row r="99" spans="2:14" x14ac:dyDescent="0.25">
      <c r="B99" s="1">
        <v>44240</v>
      </c>
      <c r="C99" t="s">
        <v>124</v>
      </c>
      <c r="D99" t="s">
        <v>12</v>
      </c>
      <c r="E99" s="7">
        <v>118511</v>
      </c>
      <c r="F99" t="s">
        <v>841</v>
      </c>
      <c r="G99" s="7">
        <v>194</v>
      </c>
      <c r="H99" s="7">
        <v>173</v>
      </c>
      <c r="I99" s="7">
        <v>16</v>
      </c>
      <c r="J99" s="7">
        <v>13</v>
      </c>
      <c r="K99" s="2">
        <f>SUM(Media[[#This Row],[VIEWS]:[SHARES]])</f>
        <v>396</v>
      </c>
      <c r="L99" s="3">
        <f>Media[[#This Row],[ENGAGEMENTS]]/Media[[#This Row],[FOLLOWERS]]</f>
        <v>3.3414619739939753E-3</v>
      </c>
      <c r="M99" t="str">
        <f>VLOOKUP(Media[[#This Row],[ENGAGEMENT RATE]],Rate_Lookup,2)</f>
        <v>Poor</v>
      </c>
      <c r="N99" s="3" t="str">
        <f>IF(OR(Media[[#This Row],[TOPIC]]="Business Attire",Media[[#This Row],[TOPIC]]="Nightwear"),"High","Low")</f>
        <v>High</v>
      </c>
    </row>
    <row r="100" spans="2:14" x14ac:dyDescent="0.25">
      <c r="B100" s="1">
        <v>44240</v>
      </c>
      <c r="C100" t="s">
        <v>125</v>
      </c>
      <c r="D100" t="s">
        <v>14</v>
      </c>
      <c r="E100" s="8">
        <v>66257</v>
      </c>
      <c r="F100" t="s">
        <v>857</v>
      </c>
      <c r="G100" s="8">
        <v>390</v>
      </c>
      <c r="H100" s="8">
        <v>350</v>
      </c>
      <c r="I100" s="8">
        <v>49</v>
      </c>
      <c r="J100" s="8">
        <v>38</v>
      </c>
      <c r="K100" s="2">
        <f>SUM(Media[[#This Row],[VIEWS]:[SHARES]])</f>
        <v>827</v>
      </c>
      <c r="L100" s="3">
        <f>Media[[#This Row],[ENGAGEMENTS]]/Media[[#This Row],[FOLLOWERS]]</f>
        <v>1.248170004678751E-2</v>
      </c>
      <c r="M100" t="str">
        <f>VLOOKUP(Media[[#This Row],[ENGAGEMENT RATE]],Rate_Lookup,2)</f>
        <v>Good</v>
      </c>
      <c r="N100" s="3" t="str">
        <f>IF(OR(Media[[#This Row],[TOPIC]]="Business Attire",Media[[#This Row],[TOPIC]]="Nightwear"),"High","Low")</f>
        <v>High</v>
      </c>
    </row>
    <row r="101" spans="2:14" x14ac:dyDescent="0.25">
      <c r="B101" s="1">
        <v>44241</v>
      </c>
      <c r="C101" t="s">
        <v>126</v>
      </c>
      <c r="D101" t="s">
        <v>12</v>
      </c>
      <c r="E101" s="7">
        <v>118385</v>
      </c>
      <c r="F101" t="s">
        <v>840</v>
      </c>
      <c r="G101" s="7">
        <v>119</v>
      </c>
      <c r="H101" s="7">
        <v>102</v>
      </c>
      <c r="I101" s="7">
        <v>10</v>
      </c>
      <c r="J101" s="7">
        <v>8</v>
      </c>
      <c r="K101" s="2">
        <f>SUM(Media[[#This Row],[VIEWS]:[SHARES]])</f>
        <v>239</v>
      </c>
      <c r="L101" s="3">
        <f>Media[[#This Row],[ENGAGEMENTS]]/Media[[#This Row],[FOLLOWERS]]</f>
        <v>2.0188368458841912E-3</v>
      </c>
      <c r="M101" t="str">
        <f>VLOOKUP(Media[[#This Row],[ENGAGEMENT RATE]],Rate_Lookup,2)</f>
        <v>Poor</v>
      </c>
      <c r="N101" s="3" t="str">
        <f>IF(OR(Media[[#This Row],[TOPIC]]="Business Attire",Media[[#This Row],[TOPIC]]="Nightwear"),"High","Low")</f>
        <v>Low</v>
      </c>
    </row>
    <row r="102" spans="2:14" x14ac:dyDescent="0.25">
      <c r="B102" s="1">
        <v>44241</v>
      </c>
      <c r="C102" t="s">
        <v>127</v>
      </c>
      <c r="D102" t="s">
        <v>14</v>
      </c>
      <c r="E102" s="8">
        <v>66416</v>
      </c>
      <c r="F102" t="s">
        <v>858</v>
      </c>
      <c r="G102" s="8">
        <v>316</v>
      </c>
      <c r="H102" s="8">
        <v>291</v>
      </c>
      <c r="I102" s="8">
        <v>49</v>
      </c>
      <c r="J102" s="8">
        <v>32</v>
      </c>
      <c r="K102" s="2">
        <f>SUM(Media[[#This Row],[VIEWS]:[SHARES]])</f>
        <v>688</v>
      </c>
      <c r="L102" s="3">
        <f>Media[[#This Row],[ENGAGEMENTS]]/Media[[#This Row],[FOLLOWERS]]</f>
        <v>1.0358949650686582E-2</v>
      </c>
      <c r="M102" t="str">
        <f>VLOOKUP(Media[[#This Row],[ENGAGEMENT RATE]],Rate_Lookup,2)</f>
        <v>Good</v>
      </c>
      <c r="N102" s="3" t="str">
        <f>IF(OR(Media[[#This Row],[TOPIC]]="Business Attire",Media[[#This Row],[TOPIC]]="Nightwear"),"High","Low")</f>
        <v>Low</v>
      </c>
    </row>
    <row r="103" spans="2:14" x14ac:dyDescent="0.25">
      <c r="B103" s="1">
        <v>44241</v>
      </c>
      <c r="C103" t="s">
        <v>128</v>
      </c>
      <c r="D103" t="s">
        <v>13</v>
      </c>
      <c r="E103" s="8">
        <v>32973</v>
      </c>
      <c r="F103" t="s">
        <v>840</v>
      </c>
      <c r="G103" s="8">
        <v>28</v>
      </c>
      <c r="H103" s="8">
        <v>22</v>
      </c>
      <c r="I103" s="8">
        <v>2</v>
      </c>
      <c r="J103" s="8">
        <v>2</v>
      </c>
      <c r="K103" s="2">
        <f>SUM(Media[[#This Row],[VIEWS]:[SHARES]])</f>
        <v>54</v>
      </c>
      <c r="L103" s="3">
        <f>Media[[#This Row],[ENGAGEMENTS]]/Media[[#This Row],[FOLLOWERS]]</f>
        <v>1.6377035756528068E-3</v>
      </c>
      <c r="M103" t="str">
        <f>VLOOKUP(Media[[#This Row],[ENGAGEMENT RATE]],Rate_Lookup,2)</f>
        <v>Poor</v>
      </c>
      <c r="N103" s="3" t="str">
        <f>IF(OR(Media[[#This Row],[TOPIC]]="Business Attire",Media[[#This Row],[TOPIC]]="Nightwear"),"High","Low")</f>
        <v>Low</v>
      </c>
    </row>
    <row r="104" spans="2:14" x14ac:dyDescent="0.25">
      <c r="B104" s="1">
        <v>44242</v>
      </c>
      <c r="C104" t="s">
        <v>129</v>
      </c>
      <c r="D104" t="s">
        <v>12</v>
      </c>
      <c r="E104" s="7">
        <v>118255</v>
      </c>
      <c r="F104" t="s">
        <v>857</v>
      </c>
      <c r="G104" s="7">
        <v>484</v>
      </c>
      <c r="H104" s="7">
        <v>378</v>
      </c>
      <c r="I104" s="7">
        <v>35</v>
      </c>
      <c r="J104" s="7">
        <v>32</v>
      </c>
      <c r="K104" s="2">
        <f>SUM(Media[[#This Row],[VIEWS]:[SHARES]])</f>
        <v>929</v>
      </c>
      <c r="L104" s="3">
        <f>Media[[#This Row],[ENGAGEMENTS]]/Media[[#This Row],[FOLLOWERS]]</f>
        <v>7.855904612912773E-3</v>
      </c>
      <c r="M104" t="str">
        <f>VLOOKUP(Media[[#This Row],[ENGAGEMENT RATE]],Rate_Lookup,2)</f>
        <v>Average</v>
      </c>
      <c r="N104" s="3" t="str">
        <f>IF(OR(Media[[#This Row],[TOPIC]]="Business Attire",Media[[#This Row],[TOPIC]]="Nightwear"),"High","Low")</f>
        <v>High</v>
      </c>
    </row>
    <row r="105" spans="2:14" x14ac:dyDescent="0.25">
      <c r="B105" s="1">
        <v>44242</v>
      </c>
      <c r="C105" t="s">
        <v>130</v>
      </c>
      <c r="D105" t="s">
        <v>14</v>
      </c>
      <c r="E105" s="8">
        <v>66594</v>
      </c>
      <c r="F105" t="s">
        <v>857</v>
      </c>
      <c r="G105" s="8">
        <v>395</v>
      </c>
      <c r="H105" s="8">
        <v>399</v>
      </c>
      <c r="I105" s="8">
        <v>60</v>
      </c>
      <c r="J105" s="8">
        <v>38</v>
      </c>
      <c r="K105" s="2">
        <f>SUM(Media[[#This Row],[VIEWS]:[SHARES]])</f>
        <v>892</v>
      </c>
      <c r="L105" s="3">
        <f>Media[[#This Row],[ENGAGEMENTS]]/Media[[#This Row],[FOLLOWERS]]</f>
        <v>1.3394600114124395E-2</v>
      </c>
      <c r="M105" t="str">
        <f>VLOOKUP(Media[[#This Row],[ENGAGEMENT RATE]],Rate_Lookup,2)</f>
        <v>Good</v>
      </c>
      <c r="N105" s="3" t="str">
        <f>IF(OR(Media[[#This Row],[TOPIC]]="Business Attire",Media[[#This Row],[TOPIC]]="Nightwear"),"High","Low")</f>
        <v>High</v>
      </c>
    </row>
    <row r="106" spans="2:14" x14ac:dyDescent="0.25">
      <c r="B106" s="1">
        <v>44242</v>
      </c>
      <c r="C106" t="s">
        <v>131</v>
      </c>
      <c r="D106" t="s">
        <v>13</v>
      </c>
      <c r="E106" s="8">
        <v>32967</v>
      </c>
      <c r="F106" t="s">
        <v>840</v>
      </c>
      <c r="G106" s="8">
        <v>22</v>
      </c>
      <c r="H106" s="8">
        <v>16</v>
      </c>
      <c r="I106" s="8">
        <v>1</v>
      </c>
      <c r="J106" s="8">
        <v>1</v>
      </c>
      <c r="K106" s="2">
        <f>SUM(Media[[#This Row],[VIEWS]:[SHARES]])</f>
        <v>40</v>
      </c>
      <c r="L106" s="3">
        <f>Media[[#This Row],[ENGAGEMENTS]]/Media[[#This Row],[FOLLOWERS]]</f>
        <v>1.21333454666788E-3</v>
      </c>
      <c r="M106" t="str">
        <f>VLOOKUP(Media[[#This Row],[ENGAGEMENT RATE]],Rate_Lookup,2)</f>
        <v>Poor</v>
      </c>
      <c r="N106" s="3" t="str">
        <f>IF(OR(Media[[#This Row],[TOPIC]]="Business Attire",Media[[#This Row],[TOPIC]]="Nightwear"),"High","Low")</f>
        <v>Low</v>
      </c>
    </row>
    <row r="107" spans="2:14" x14ac:dyDescent="0.25">
      <c r="B107" s="1">
        <v>44243</v>
      </c>
      <c r="C107" t="s">
        <v>132</v>
      </c>
      <c r="D107" t="s">
        <v>12</v>
      </c>
      <c r="E107" s="7">
        <v>118028</v>
      </c>
      <c r="F107" t="s">
        <v>840</v>
      </c>
      <c r="G107" s="7">
        <v>158</v>
      </c>
      <c r="H107" s="7">
        <v>140</v>
      </c>
      <c r="I107" s="7">
        <v>13</v>
      </c>
      <c r="J107" s="7">
        <v>11</v>
      </c>
      <c r="K107" s="2">
        <f>SUM(Media[[#This Row],[VIEWS]:[SHARES]])</f>
        <v>322</v>
      </c>
      <c r="L107" s="3">
        <f>Media[[#This Row],[ENGAGEMENTS]]/Media[[#This Row],[FOLLOWERS]]</f>
        <v>2.7281661978513574E-3</v>
      </c>
      <c r="M107" t="str">
        <f>VLOOKUP(Media[[#This Row],[ENGAGEMENT RATE]],Rate_Lookup,2)</f>
        <v>Poor</v>
      </c>
      <c r="N107" s="3" t="str">
        <f>IF(OR(Media[[#This Row],[TOPIC]]="Business Attire",Media[[#This Row],[TOPIC]]="Nightwear"),"High","Low")</f>
        <v>Low</v>
      </c>
    </row>
    <row r="108" spans="2:14" x14ac:dyDescent="0.25">
      <c r="B108" s="1">
        <v>44244</v>
      </c>
      <c r="C108" t="s">
        <v>133</v>
      </c>
      <c r="D108" t="s">
        <v>12</v>
      </c>
      <c r="E108" s="7">
        <v>118275</v>
      </c>
      <c r="F108" t="s">
        <v>857</v>
      </c>
      <c r="G108" s="7">
        <v>765</v>
      </c>
      <c r="H108" s="7">
        <v>637</v>
      </c>
      <c r="I108" s="7">
        <v>60</v>
      </c>
      <c r="J108" s="7">
        <v>47</v>
      </c>
      <c r="K108" s="2">
        <f>SUM(Media[[#This Row],[VIEWS]:[SHARES]])</f>
        <v>1509</v>
      </c>
      <c r="L108" s="3">
        <f>Media[[#This Row],[ENGAGEMENTS]]/Media[[#This Row],[FOLLOWERS]]</f>
        <v>1.275840202916931E-2</v>
      </c>
      <c r="M108" t="str">
        <f>VLOOKUP(Media[[#This Row],[ENGAGEMENT RATE]],Rate_Lookup,2)</f>
        <v>Good</v>
      </c>
      <c r="N108" s="3" t="str">
        <f>IF(OR(Media[[#This Row],[TOPIC]]="Business Attire",Media[[#This Row],[TOPIC]]="Nightwear"),"High","Low")</f>
        <v>High</v>
      </c>
    </row>
    <row r="109" spans="2:14" x14ac:dyDescent="0.25">
      <c r="B109" s="1">
        <v>44244</v>
      </c>
      <c r="C109" t="s">
        <v>134</v>
      </c>
      <c r="D109" t="s">
        <v>14</v>
      </c>
      <c r="E109" s="8">
        <v>66915</v>
      </c>
      <c r="F109" t="s">
        <v>841</v>
      </c>
      <c r="G109" s="8">
        <v>201</v>
      </c>
      <c r="H109" s="8">
        <v>193</v>
      </c>
      <c r="I109" s="8">
        <v>29</v>
      </c>
      <c r="J109" s="8">
        <v>20</v>
      </c>
      <c r="K109" s="2">
        <f>SUM(Media[[#This Row],[VIEWS]:[SHARES]])</f>
        <v>443</v>
      </c>
      <c r="L109" s="3">
        <f>Media[[#This Row],[ENGAGEMENTS]]/Media[[#This Row],[FOLLOWERS]]</f>
        <v>6.620339236344616E-3</v>
      </c>
      <c r="M109" t="str">
        <f>VLOOKUP(Media[[#This Row],[ENGAGEMENT RATE]],Rate_Lookup,2)</f>
        <v>Average</v>
      </c>
      <c r="N109" s="3" t="str">
        <f>IF(OR(Media[[#This Row],[TOPIC]]="Business Attire",Media[[#This Row],[TOPIC]]="Nightwear"),"High","Low")</f>
        <v>High</v>
      </c>
    </row>
    <row r="110" spans="2:14" x14ac:dyDescent="0.25">
      <c r="B110" s="1">
        <v>44245</v>
      </c>
      <c r="C110" t="s">
        <v>135</v>
      </c>
      <c r="D110" t="s">
        <v>12</v>
      </c>
      <c r="E110" s="7">
        <v>118662</v>
      </c>
      <c r="F110" t="s">
        <v>857</v>
      </c>
      <c r="G110" s="7">
        <v>754</v>
      </c>
      <c r="H110" s="7">
        <v>539</v>
      </c>
      <c r="I110" s="7">
        <v>57</v>
      </c>
      <c r="J110" s="7">
        <v>46</v>
      </c>
      <c r="K110" s="2">
        <f>SUM(Media[[#This Row],[VIEWS]:[SHARES]])</f>
        <v>1396</v>
      </c>
      <c r="L110" s="3">
        <f>Media[[#This Row],[ENGAGEMENTS]]/Media[[#This Row],[FOLLOWERS]]</f>
        <v>1.176450759299523E-2</v>
      </c>
      <c r="M110" t="str">
        <f>VLOOKUP(Media[[#This Row],[ENGAGEMENT RATE]],Rate_Lookup,2)</f>
        <v>Good</v>
      </c>
      <c r="N110" s="3" t="str">
        <f>IF(OR(Media[[#This Row],[TOPIC]]="Business Attire",Media[[#This Row],[TOPIC]]="Nightwear"),"High","Low")</f>
        <v>High</v>
      </c>
    </row>
    <row r="111" spans="2:14" x14ac:dyDescent="0.25">
      <c r="B111" s="1">
        <v>44245</v>
      </c>
      <c r="C111" t="s">
        <v>136</v>
      </c>
      <c r="D111" t="s">
        <v>14</v>
      </c>
      <c r="E111" s="8">
        <v>67027</v>
      </c>
      <c r="F111" t="s">
        <v>857</v>
      </c>
      <c r="G111" s="8">
        <v>517</v>
      </c>
      <c r="H111" s="8">
        <v>464</v>
      </c>
      <c r="I111" s="8">
        <v>69</v>
      </c>
      <c r="J111" s="8">
        <v>46</v>
      </c>
      <c r="K111" s="2">
        <f>SUM(Media[[#This Row],[VIEWS]:[SHARES]])</f>
        <v>1096</v>
      </c>
      <c r="L111" s="3">
        <f>Media[[#This Row],[ENGAGEMENTS]]/Media[[#This Row],[FOLLOWERS]]</f>
        <v>1.6351619496620763E-2</v>
      </c>
      <c r="M111" t="str">
        <f>VLOOKUP(Media[[#This Row],[ENGAGEMENT RATE]],Rate_Lookup,2)</f>
        <v>Very Good</v>
      </c>
      <c r="N111" s="3" t="str">
        <f>IF(OR(Media[[#This Row],[TOPIC]]="Business Attire",Media[[#This Row],[TOPIC]]="Nightwear"),"High","Low")</f>
        <v>High</v>
      </c>
    </row>
    <row r="112" spans="2:14" x14ac:dyDescent="0.25">
      <c r="B112" s="1">
        <v>44246</v>
      </c>
      <c r="C112" t="s">
        <v>137</v>
      </c>
      <c r="D112" t="s">
        <v>12</v>
      </c>
      <c r="E112" s="7">
        <v>118891</v>
      </c>
      <c r="F112" t="s">
        <v>858</v>
      </c>
      <c r="G112" s="7">
        <v>428</v>
      </c>
      <c r="H112" s="7">
        <v>347</v>
      </c>
      <c r="I112" s="7">
        <v>39</v>
      </c>
      <c r="J112" s="7">
        <v>26</v>
      </c>
      <c r="K112" s="2">
        <f>SUM(Media[[#This Row],[VIEWS]:[SHARES]])</f>
        <v>840</v>
      </c>
      <c r="L112" s="3">
        <f>Media[[#This Row],[ENGAGEMENTS]]/Media[[#This Row],[FOLLOWERS]]</f>
        <v>7.0652951022365023E-3</v>
      </c>
      <c r="M112" t="str">
        <f>VLOOKUP(Media[[#This Row],[ENGAGEMENT RATE]],Rate_Lookup,2)</f>
        <v>Average</v>
      </c>
      <c r="N112" s="3" t="str">
        <f>IF(OR(Media[[#This Row],[TOPIC]]="Business Attire",Media[[#This Row],[TOPIC]]="Nightwear"),"High","Low")</f>
        <v>Low</v>
      </c>
    </row>
    <row r="113" spans="2:14" x14ac:dyDescent="0.25">
      <c r="B113" s="1">
        <v>44247</v>
      </c>
      <c r="C113" t="s">
        <v>138</v>
      </c>
      <c r="D113" t="s">
        <v>12</v>
      </c>
      <c r="E113" s="7">
        <v>118627</v>
      </c>
      <c r="F113" t="s">
        <v>841</v>
      </c>
      <c r="G113" s="7">
        <v>216</v>
      </c>
      <c r="H113" s="7">
        <v>167</v>
      </c>
      <c r="I113" s="7">
        <v>17</v>
      </c>
      <c r="J113" s="7">
        <v>12</v>
      </c>
      <c r="K113" s="2">
        <f>SUM(Media[[#This Row],[VIEWS]:[SHARES]])</f>
        <v>412</v>
      </c>
      <c r="L113" s="3">
        <f>Media[[#This Row],[ENGAGEMENTS]]/Media[[#This Row],[FOLLOWERS]]</f>
        <v>3.4730710546502903E-3</v>
      </c>
      <c r="M113" t="str">
        <f>VLOOKUP(Media[[#This Row],[ENGAGEMENT RATE]],Rate_Lookup,2)</f>
        <v>Poor</v>
      </c>
      <c r="N113" s="3" t="str">
        <f>IF(OR(Media[[#This Row],[TOPIC]]="Business Attire",Media[[#This Row],[TOPIC]]="Nightwear"),"High","Low")</f>
        <v>High</v>
      </c>
    </row>
    <row r="114" spans="2:14" x14ac:dyDescent="0.25">
      <c r="B114" s="1">
        <v>44247</v>
      </c>
      <c r="C114" t="s">
        <v>139</v>
      </c>
      <c r="D114" t="s">
        <v>14</v>
      </c>
      <c r="E114" s="8">
        <v>65940</v>
      </c>
      <c r="F114" t="s">
        <v>857</v>
      </c>
      <c r="G114" s="8">
        <v>501</v>
      </c>
      <c r="H114" s="8">
        <v>438</v>
      </c>
      <c r="I114" s="8">
        <v>66</v>
      </c>
      <c r="J114" s="8">
        <v>46</v>
      </c>
      <c r="K114" s="2">
        <f>SUM(Media[[#This Row],[VIEWS]:[SHARES]])</f>
        <v>1051</v>
      </c>
      <c r="L114" s="3">
        <f>Media[[#This Row],[ENGAGEMENTS]]/Media[[#This Row],[FOLLOWERS]]</f>
        <v>1.5938732180770396E-2</v>
      </c>
      <c r="M114" t="str">
        <f>VLOOKUP(Media[[#This Row],[ENGAGEMENT RATE]],Rate_Lookup,2)</f>
        <v>Very Good</v>
      </c>
      <c r="N114" s="3" t="str">
        <f>IF(OR(Media[[#This Row],[TOPIC]]="Business Attire",Media[[#This Row],[TOPIC]]="Nightwear"),"High","Low")</f>
        <v>High</v>
      </c>
    </row>
    <row r="115" spans="2:14" x14ac:dyDescent="0.25">
      <c r="B115" s="1">
        <v>44248</v>
      </c>
      <c r="C115" t="s">
        <v>140</v>
      </c>
      <c r="D115" t="s">
        <v>12</v>
      </c>
      <c r="E115" s="7">
        <v>118676</v>
      </c>
      <c r="F115" t="s">
        <v>858</v>
      </c>
      <c r="G115" s="7">
        <v>399</v>
      </c>
      <c r="H115" s="7">
        <v>301</v>
      </c>
      <c r="I115" s="7">
        <v>35</v>
      </c>
      <c r="J115" s="7">
        <v>28</v>
      </c>
      <c r="K115" s="2">
        <f>SUM(Media[[#This Row],[VIEWS]:[SHARES]])</f>
        <v>763</v>
      </c>
      <c r="L115" s="3">
        <f>Media[[#This Row],[ENGAGEMENTS]]/Media[[#This Row],[FOLLOWERS]]</f>
        <v>6.4292696080083585E-3</v>
      </c>
      <c r="M115" t="str">
        <f>VLOOKUP(Media[[#This Row],[ENGAGEMENT RATE]],Rate_Lookup,2)</f>
        <v>Average</v>
      </c>
      <c r="N115" s="3" t="str">
        <f>IF(OR(Media[[#This Row],[TOPIC]]="Business Attire",Media[[#This Row],[TOPIC]]="Nightwear"),"High","Low")</f>
        <v>Low</v>
      </c>
    </row>
    <row r="116" spans="2:14" x14ac:dyDescent="0.25">
      <c r="B116" s="1">
        <v>44248</v>
      </c>
      <c r="C116" t="s">
        <v>141</v>
      </c>
      <c r="D116" t="s">
        <v>14</v>
      </c>
      <c r="E116" s="8">
        <v>65567</v>
      </c>
      <c r="F116" t="s">
        <v>858</v>
      </c>
      <c r="G116" s="8">
        <v>333</v>
      </c>
      <c r="H116" s="8">
        <v>292</v>
      </c>
      <c r="I116" s="8">
        <v>44</v>
      </c>
      <c r="J116" s="8">
        <v>32</v>
      </c>
      <c r="K116" s="2">
        <f>SUM(Media[[#This Row],[VIEWS]:[SHARES]])</f>
        <v>701</v>
      </c>
      <c r="L116" s="3">
        <f>Media[[#This Row],[ENGAGEMENTS]]/Media[[#This Row],[FOLLOWERS]]</f>
        <v>1.0691353882288345E-2</v>
      </c>
      <c r="M116" t="str">
        <f>VLOOKUP(Media[[#This Row],[ENGAGEMENT RATE]],Rate_Lookup,2)</f>
        <v>Good</v>
      </c>
      <c r="N116" s="3" t="str">
        <f>IF(OR(Media[[#This Row],[TOPIC]]="Business Attire",Media[[#This Row],[TOPIC]]="Nightwear"),"High","Low")</f>
        <v>Low</v>
      </c>
    </row>
    <row r="117" spans="2:14" x14ac:dyDescent="0.25">
      <c r="B117" s="1">
        <v>44249</v>
      </c>
      <c r="C117" t="s">
        <v>142</v>
      </c>
      <c r="D117" t="s">
        <v>12</v>
      </c>
      <c r="E117" s="7">
        <v>118852</v>
      </c>
      <c r="F117" t="s">
        <v>858</v>
      </c>
      <c r="G117" s="7">
        <v>369</v>
      </c>
      <c r="H117" s="7">
        <v>240</v>
      </c>
      <c r="I117" s="7">
        <v>27</v>
      </c>
      <c r="J117" s="7">
        <v>22</v>
      </c>
      <c r="K117" s="2">
        <f>SUM(Media[[#This Row],[VIEWS]:[SHARES]])</f>
        <v>658</v>
      </c>
      <c r="L117" s="3">
        <f>Media[[#This Row],[ENGAGEMENTS]]/Media[[#This Row],[FOLLOWERS]]</f>
        <v>5.5362972436307344E-3</v>
      </c>
      <c r="M117" t="str">
        <f>VLOOKUP(Media[[#This Row],[ENGAGEMENT RATE]],Rate_Lookup,2)</f>
        <v>Average</v>
      </c>
      <c r="N117" s="3" t="str">
        <f>IF(OR(Media[[#This Row],[TOPIC]]="Business Attire",Media[[#This Row],[TOPIC]]="Nightwear"),"High","Low")</f>
        <v>Low</v>
      </c>
    </row>
    <row r="118" spans="2:14" x14ac:dyDescent="0.25">
      <c r="B118" s="1">
        <v>44249</v>
      </c>
      <c r="C118" t="s">
        <v>143</v>
      </c>
      <c r="D118" t="s">
        <v>14</v>
      </c>
      <c r="E118" s="8">
        <v>65522</v>
      </c>
      <c r="F118" t="s">
        <v>857</v>
      </c>
      <c r="G118" s="8">
        <v>416</v>
      </c>
      <c r="H118" s="8">
        <v>341</v>
      </c>
      <c r="I118" s="8">
        <v>54</v>
      </c>
      <c r="J118" s="8">
        <v>38</v>
      </c>
      <c r="K118" s="2">
        <f>SUM(Media[[#This Row],[VIEWS]:[SHARES]])</f>
        <v>849</v>
      </c>
      <c r="L118" s="3">
        <f>Media[[#This Row],[ENGAGEMENTS]]/Media[[#This Row],[FOLLOWERS]]</f>
        <v>1.2957479930405054E-2</v>
      </c>
      <c r="M118" t="str">
        <f>VLOOKUP(Media[[#This Row],[ENGAGEMENT RATE]],Rate_Lookup,2)</f>
        <v>Good</v>
      </c>
      <c r="N118" s="3" t="str">
        <f>IF(OR(Media[[#This Row],[TOPIC]]="Business Attire",Media[[#This Row],[TOPIC]]="Nightwear"),"High","Low")</f>
        <v>High</v>
      </c>
    </row>
    <row r="119" spans="2:14" x14ac:dyDescent="0.25">
      <c r="B119" s="1">
        <v>44250</v>
      </c>
      <c r="C119" t="s">
        <v>144</v>
      </c>
      <c r="D119" t="s">
        <v>12</v>
      </c>
      <c r="E119" s="7">
        <v>119048</v>
      </c>
      <c r="F119" t="s">
        <v>858</v>
      </c>
      <c r="G119" s="7">
        <v>551</v>
      </c>
      <c r="H119" s="7">
        <v>424</v>
      </c>
      <c r="I119" s="7">
        <v>43</v>
      </c>
      <c r="J119" s="7">
        <v>33</v>
      </c>
      <c r="K119" s="2">
        <f>SUM(Media[[#This Row],[VIEWS]:[SHARES]])</f>
        <v>1051</v>
      </c>
      <c r="L119" s="3">
        <f>Media[[#This Row],[ENGAGEMENTS]]/Media[[#This Row],[FOLLOWERS]]</f>
        <v>8.8283717492104018E-3</v>
      </c>
      <c r="M119" t="str">
        <f>VLOOKUP(Media[[#This Row],[ENGAGEMENT RATE]],Rate_Lookup,2)</f>
        <v>Average</v>
      </c>
      <c r="N119" s="3" t="str">
        <f>IF(OR(Media[[#This Row],[TOPIC]]="Business Attire",Media[[#This Row],[TOPIC]]="Nightwear"),"High","Low")</f>
        <v>Low</v>
      </c>
    </row>
    <row r="120" spans="2:14" x14ac:dyDescent="0.25">
      <c r="B120" s="1">
        <v>44250</v>
      </c>
      <c r="C120" t="s">
        <v>145</v>
      </c>
      <c r="D120" t="s">
        <v>14</v>
      </c>
      <c r="E120" s="8">
        <v>65095</v>
      </c>
      <c r="F120" t="s">
        <v>841</v>
      </c>
      <c r="G120" s="8">
        <v>246</v>
      </c>
      <c r="H120" s="8">
        <v>230</v>
      </c>
      <c r="I120" s="8">
        <v>35</v>
      </c>
      <c r="J120" s="8">
        <v>22</v>
      </c>
      <c r="K120" s="2">
        <f>SUM(Media[[#This Row],[VIEWS]:[SHARES]])</f>
        <v>533</v>
      </c>
      <c r="L120" s="3">
        <f>Media[[#This Row],[ENGAGEMENTS]]/Media[[#This Row],[FOLLOWERS]]</f>
        <v>8.1880328750288042E-3</v>
      </c>
      <c r="M120" t="str">
        <f>VLOOKUP(Media[[#This Row],[ENGAGEMENT RATE]],Rate_Lookup,2)</f>
        <v>Average</v>
      </c>
      <c r="N120" s="3" t="str">
        <f>IF(OR(Media[[#This Row],[TOPIC]]="Business Attire",Media[[#This Row],[TOPIC]]="Nightwear"),"High","Low")</f>
        <v>High</v>
      </c>
    </row>
    <row r="121" spans="2:14" x14ac:dyDescent="0.25">
      <c r="B121" s="1">
        <v>44250</v>
      </c>
      <c r="C121" t="s">
        <v>146</v>
      </c>
      <c r="D121" t="s">
        <v>13</v>
      </c>
      <c r="E121" s="8">
        <v>32872</v>
      </c>
      <c r="F121" t="s">
        <v>857</v>
      </c>
      <c r="G121" s="8">
        <v>38</v>
      </c>
      <c r="H121" s="8">
        <v>26</v>
      </c>
      <c r="I121" s="8">
        <v>3</v>
      </c>
      <c r="J121" s="8">
        <v>2</v>
      </c>
      <c r="K121" s="2">
        <f>SUM(Media[[#This Row],[VIEWS]:[SHARES]])</f>
        <v>69</v>
      </c>
      <c r="L121" s="3">
        <f>Media[[#This Row],[ENGAGEMENTS]]/Media[[#This Row],[FOLLOWERS]]</f>
        <v>2.0990508639571674E-3</v>
      </c>
      <c r="M121" t="str">
        <f>VLOOKUP(Media[[#This Row],[ENGAGEMENT RATE]],Rate_Lookup,2)</f>
        <v>Poor</v>
      </c>
      <c r="N121" s="3" t="str">
        <f>IF(OR(Media[[#This Row],[TOPIC]]="Business Attire",Media[[#This Row],[TOPIC]]="Nightwear"),"High","Low")</f>
        <v>High</v>
      </c>
    </row>
    <row r="122" spans="2:14" x14ac:dyDescent="0.25">
      <c r="B122" s="1">
        <v>44251</v>
      </c>
      <c r="C122" t="s">
        <v>147</v>
      </c>
      <c r="D122" t="s">
        <v>12</v>
      </c>
      <c r="E122" s="7">
        <v>119335</v>
      </c>
      <c r="F122" t="s">
        <v>840</v>
      </c>
      <c r="G122" s="7">
        <v>230</v>
      </c>
      <c r="H122" s="7">
        <v>172</v>
      </c>
      <c r="I122" s="7">
        <v>19</v>
      </c>
      <c r="J122" s="7">
        <v>15</v>
      </c>
      <c r="K122" s="2">
        <f>SUM(Media[[#This Row],[VIEWS]:[SHARES]])</f>
        <v>436</v>
      </c>
      <c r="L122" s="3">
        <f>Media[[#This Row],[ENGAGEMENTS]]/Media[[#This Row],[FOLLOWERS]]</f>
        <v>3.6535802572589767E-3</v>
      </c>
      <c r="M122" t="str">
        <f>VLOOKUP(Media[[#This Row],[ENGAGEMENT RATE]],Rate_Lookup,2)</f>
        <v>Poor</v>
      </c>
      <c r="N122" s="3" t="str">
        <f>IF(OR(Media[[#This Row],[TOPIC]]="Business Attire",Media[[#This Row],[TOPIC]]="Nightwear"),"High","Low")</f>
        <v>Low</v>
      </c>
    </row>
    <row r="123" spans="2:14" x14ac:dyDescent="0.25">
      <c r="B123" s="1">
        <v>44251</v>
      </c>
      <c r="C123" t="s">
        <v>148</v>
      </c>
      <c r="D123" t="s">
        <v>14</v>
      </c>
      <c r="E123" s="8">
        <v>64709</v>
      </c>
      <c r="F123" t="s">
        <v>841</v>
      </c>
      <c r="G123" s="8">
        <v>252</v>
      </c>
      <c r="H123" s="8">
        <v>218</v>
      </c>
      <c r="I123" s="8">
        <v>35</v>
      </c>
      <c r="J123" s="8">
        <v>21</v>
      </c>
      <c r="K123" s="2">
        <f>SUM(Media[[#This Row],[VIEWS]:[SHARES]])</f>
        <v>526</v>
      </c>
      <c r="L123" s="3">
        <f>Media[[#This Row],[ENGAGEMENTS]]/Media[[#This Row],[FOLLOWERS]]</f>
        <v>8.1286992535814177E-3</v>
      </c>
      <c r="M123" t="str">
        <f>VLOOKUP(Media[[#This Row],[ENGAGEMENT RATE]],Rate_Lookup,2)</f>
        <v>Average</v>
      </c>
      <c r="N123" s="3" t="str">
        <f>IF(OR(Media[[#This Row],[TOPIC]]="Business Attire",Media[[#This Row],[TOPIC]]="Nightwear"),"High","Low")</f>
        <v>High</v>
      </c>
    </row>
    <row r="124" spans="2:14" x14ac:dyDescent="0.25">
      <c r="B124" s="1">
        <v>44252</v>
      </c>
      <c r="C124" t="s">
        <v>149</v>
      </c>
      <c r="D124" t="s">
        <v>14</v>
      </c>
      <c r="E124" s="8">
        <v>64705</v>
      </c>
      <c r="F124" t="s">
        <v>840</v>
      </c>
      <c r="G124" s="8">
        <v>205</v>
      </c>
      <c r="H124" s="8">
        <v>174</v>
      </c>
      <c r="I124" s="8">
        <v>28</v>
      </c>
      <c r="J124" s="8">
        <v>20</v>
      </c>
      <c r="K124" s="2">
        <f>SUM(Media[[#This Row],[VIEWS]:[SHARES]])</f>
        <v>427</v>
      </c>
      <c r="L124" s="3">
        <f>Media[[#This Row],[ENGAGEMENTS]]/Media[[#This Row],[FOLLOWERS]]</f>
        <v>6.599180897921335E-3</v>
      </c>
      <c r="M124" t="str">
        <f>VLOOKUP(Media[[#This Row],[ENGAGEMENT RATE]],Rate_Lookup,2)</f>
        <v>Average</v>
      </c>
      <c r="N124" s="3" t="str">
        <f>IF(OR(Media[[#This Row],[TOPIC]]="Business Attire",Media[[#This Row],[TOPIC]]="Nightwear"),"High","Low")</f>
        <v>Low</v>
      </c>
    </row>
    <row r="125" spans="2:14" x14ac:dyDescent="0.25">
      <c r="B125" s="1">
        <v>44253</v>
      </c>
      <c r="C125" t="s">
        <v>150</v>
      </c>
      <c r="D125" t="s">
        <v>12</v>
      </c>
      <c r="E125" s="7">
        <v>119524</v>
      </c>
      <c r="F125" t="s">
        <v>840</v>
      </c>
      <c r="G125" s="7">
        <v>139</v>
      </c>
      <c r="H125" s="7">
        <v>122</v>
      </c>
      <c r="I125" s="7">
        <v>12</v>
      </c>
      <c r="J125" s="7">
        <v>9</v>
      </c>
      <c r="K125" s="2">
        <f>SUM(Media[[#This Row],[VIEWS]:[SHARES]])</f>
        <v>282</v>
      </c>
      <c r="L125" s="3">
        <f>Media[[#This Row],[ENGAGEMENTS]]/Media[[#This Row],[FOLLOWERS]]</f>
        <v>2.3593587898664702E-3</v>
      </c>
      <c r="M125" t="str">
        <f>VLOOKUP(Media[[#This Row],[ENGAGEMENT RATE]],Rate_Lookup,2)</f>
        <v>Poor</v>
      </c>
      <c r="N125" s="3" t="str">
        <f>IF(OR(Media[[#This Row],[TOPIC]]="Business Attire",Media[[#This Row],[TOPIC]]="Nightwear"),"High","Low")</f>
        <v>Low</v>
      </c>
    </row>
    <row r="126" spans="2:14" x14ac:dyDescent="0.25">
      <c r="B126" s="1">
        <v>44253</v>
      </c>
      <c r="C126" t="s">
        <v>151</v>
      </c>
      <c r="D126" t="s">
        <v>13</v>
      </c>
      <c r="E126" s="8">
        <v>32815</v>
      </c>
      <c r="F126" t="s">
        <v>840</v>
      </c>
      <c r="G126" s="8">
        <v>32</v>
      </c>
      <c r="H126" s="8">
        <v>24</v>
      </c>
      <c r="I126" s="8">
        <v>3</v>
      </c>
      <c r="J126" s="8">
        <v>2</v>
      </c>
      <c r="K126" s="2">
        <f>SUM(Media[[#This Row],[VIEWS]:[SHARES]])</f>
        <v>61</v>
      </c>
      <c r="L126" s="3">
        <f>Media[[#This Row],[ENGAGEMENTS]]/Media[[#This Row],[FOLLOWERS]]</f>
        <v>1.8589059881151911E-3</v>
      </c>
      <c r="M126" t="str">
        <f>VLOOKUP(Media[[#This Row],[ENGAGEMENT RATE]],Rate_Lookup,2)</f>
        <v>Poor</v>
      </c>
      <c r="N126" s="3" t="str">
        <f>IF(OR(Media[[#This Row],[TOPIC]]="Business Attire",Media[[#This Row],[TOPIC]]="Nightwear"),"High","Low")</f>
        <v>Low</v>
      </c>
    </row>
    <row r="127" spans="2:14" x14ac:dyDescent="0.25">
      <c r="B127" s="1">
        <v>44254</v>
      </c>
      <c r="C127" t="s">
        <v>152</v>
      </c>
      <c r="D127" t="s">
        <v>12</v>
      </c>
      <c r="E127" s="7">
        <v>119162</v>
      </c>
      <c r="F127" t="s">
        <v>841</v>
      </c>
      <c r="G127" s="7">
        <v>256</v>
      </c>
      <c r="H127" s="7">
        <v>193</v>
      </c>
      <c r="I127" s="7">
        <v>20</v>
      </c>
      <c r="J127" s="7">
        <v>16</v>
      </c>
      <c r="K127" s="2">
        <f>SUM(Media[[#This Row],[VIEWS]:[SHARES]])</f>
        <v>485</v>
      </c>
      <c r="L127" s="3">
        <f>Media[[#This Row],[ENGAGEMENTS]]/Media[[#This Row],[FOLLOWERS]]</f>
        <v>4.0700894580487064E-3</v>
      </c>
      <c r="M127" t="str">
        <f>VLOOKUP(Media[[#This Row],[ENGAGEMENT RATE]],Rate_Lookup,2)</f>
        <v>Poor</v>
      </c>
      <c r="N127" s="3" t="str">
        <f>IF(OR(Media[[#This Row],[TOPIC]]="Business Attire",Media[[#This Row],[TOPIC]]="Nightwear"),"High","Low")</f>
        <v>High</v>
      </c>
    </row>
    <row r="128" spans="2:14" x14ac:dyDescent="0.25">
      <c r="B128" s="1">
        <v>44255</v>
      </c>
      <c r="C128" t="s">
        <v>153</v>
      </c>
      <c r="D128" t="s">
        <v>12</v>
      </c>
      <c r="E128" s="7">
        <v>119447</v>
      </c>
      <c r="F128" t="s">
        <v>858</v>
      </c>
      <c r="G128" s="7">
        <v>522</v>
      </c>
      <c r="H128" s="7">
        <v>421</v>
      </c>
      <c r="I128" s="7">
        <v>42</v>
      </c>
      <c r="J128" s="7">
        <v>33</v>
      </c>
      <c r="K128" s="2">
        <f>SUM(Media[[#This Row],[VIEWS]:[SHARES]])</f>
        <v>1018</v>
      </c>
      <c r="L128" s="3">
        <f>Media[[#This Row],[ENGAGEMENTS]]/Media[[#This Row],[FOLLOWERS]]</f>
        <v>8.522608353495692E-3</v>
      </c>
      <c r="M128" t="str">
        <f>VLOOKUP(Media[[#This Row],[ENGAGEMENT RATE]],Rate_Lookup,2)</f>
        <v>Average</v>
      </c>
      <c r="N128" s="3" t="str">
        <f>IF(OR(Media[[#This Row],[TOPIC]]="Business Attire",Media[[#This Row],[TOPIC]]="Nightwear"),"High","Low")</f>
        <v>Low</v>
      </c>
    </row>
    <row r="129" spans="2:14" x14ac:dyDescent="0.25">
      <c r="B129" s="1">
        <v>44255</v>
      </c>
      <c r="C129" t="s">
        <v>154</v>
      </c>
      <c r="D129" t="s">
        <v>13</v>
      </c>
      <c r="E129" s="8">
        <v>32800</v>
      </c>
      <c r="F129" t="s">
        <v>857</v>
      </c>
      <c r="G129" s="8">
        <v>39</v>
      </c>
      <c r="H129" s="8">
        <v>29</v>
      </c>
      <c r="I129" s="8">
        <v>3</v>
      </c>
      <c r="J129" s="8">
        <v>2</v>
      </c>
      <c r="K129" s="2">
        <f>SUM(Media[[#This Row],[VIEWS]:[SHARES]])</f>
        <v>73</v>
      </c>
      <c r="L129" s="3">
        <f>Media[[#This Row],[ENGAGEMENTS]]/Media[[#This Row],[FOLLOWERS]]</f>
        <v>2.2256097560975608E-3</v>
      </c>
      <c r="M129" t="str">
        <f>VLOOKUP(Media[[#This Row],[ENGAGEMENT RATE]],Rate_Lookup,2)</f>
        <v>Poor</v>
      </c>
      <c r="N129" s="3" t="str">
        <f>IF(OR(Media[[#This Row],[TOPIC]]="Business Attire",Media[[#This Row],[TOPIC]]="Nightwear"),"High","Low")</f>
        <v>High</v>
      </c>
    </row>
    <row r="130" spans="2:14" x14ac:dyDescent="0.25">
      <c r="B130" s="1">
        <v>44256</v>
      </c>
      <c r="C130" t="s">
        <v>155</v>
      </c>
      <c r="D130" t="s">
        <v>12</v>
      </c>
      <c r="E130" s="7">
        <v>119165</v>
      </c>
      <c r="F130" t="s">
        <v>841</v>
      </c>
      <c r="G130" s="7">
        <v>227</v>
      </c>
      <c r="H130" s="7">
        <v>183</v>
      </c>
      <c r="I130" s="7">
        <v>18</v>
      </c>
      <c r="J130" s="7">
        <v>15</v>
      </c>
      <c r="K130" s="2">
        <f>SUM(Media[[#This Row],[VIEWS]:[SHARES]])</f>
        <v>443</v>
      </c>
      <c r="L130" s="3">
        <f>Media[[#This Row],[ENGAGEMENTS]]/Media[[#This Row],[FOLLOWERS]]</f>
        <v>3.7175345109721814E-3</v>
      </c>
      <c r="M130" t="str">
        <f>VLOOKUP(Media[[#This Row],[ENGAGEMENT RATE]],Rate_Lookup,2)</f>
        <v>Poor</v>
      </c>
      <c r="N130" s="3" t="str">
        <f>IF(OR(Media[[#This Row],[TOPIC]]="Business Attire",Media[[#This Row],[TOPIC]]="Nightwear"),"High","Low")</f>
        <v>High</v>
      </c>
    </row>
    <row r="131" spans="2:14" x14ac:dyDescent="0.25">
      <c r="B131" s="1">
        <v>44256</v>
      </c>
      <c r="C131" t="s">
        <v>156</v>
      </c>
      <c r="D131" t="s">
        <v>14</v>
      </c>
      <c r="E131" s="8">
        <v>63886</v>
      </c>
      <c r="F131" t="s">
        <v>840</v>
      </c>
      <c r="G131" s="8">
        <v>220</v>
      </c>
      <c r="H131" s="8">
        <v>197</v>
      </c>
      <c r="I131" s="8">
        <v>31</v>
      </c>
      <c r="J131" s="8">
        <v>22</v>
      </c>
      <c r="K131" s="2">
        <f>SUM(Media[[#This Row],[VIEWS]:[SHARES]])</f>
        <v>470</v>
      </c>
      <c r="L131" s="3">
        <f>Media[[#This Row],[ENGAGEMENTS]]/Media[[#This Row],[FOLLOWERS]]</f>
        <v>7.3568543968944682E-3</v>
      </c>
      <c r="M131" t="str">
        <f>VLOOKUP(Media[[#This Row],[ENGAGEMENT RATE]],Rate_Lookup,2)</f>
        <v>Average</v>
      </c>
      <c r="N131" s="3" t="str">
        <f>IF(OR(Media[[#This Row],[TOPIC]]="Business Attire",Media[[#This Row],[TOPIC]]="Nightwear"),"High","Low")</f>
        <v>Low</v>
      </c>
    </row>
    <row r="132" spans="2:14" x14ac:dyDescent="0.25">
      <c r="B132" s="1">
        <v>44257</v>
      </c>
      <c r="C132" t="s">
        <v>157</v>
      </c>
      <c r="D132" t="s">
        <v>12</v>
      </c>
      <c r="E132" s="7">
        <v>118773</v>
      </c>
      <c r="F132" t="s">
        <v>858</v>
      </c>
      <c r="G132" s="7">
        <v>349</v>
      </c>
      <c r="H132" s="7">
        <v>285</v>
      </c>
      <c r="I132" s="7">
        <v>34</v>
      </c>
      <c r="J132" s="7">
        <v>26</v>
      </c>
      <c r="K132" s="2">
        <f>SUM(Media[[#This Row],[VIEWS]:[SHARES]])</f>
        <v>694</v>
      </c>
      <c r="L132" s="3">
        <f>Media[[#This Row],[ENGAGEMENTS]]/Media[[#This Row],[FOLLOWERS]]</f>
        <v>5.8430788142086161E-3</v>
      </c>
      <c r="M132" t="str">
        <f>VLOOKUP(Media[[#This Row],[ENGAGEMENT RATE]],Rate_Lookup,2)</f>
        <v>Average</v>
      </c>
      <c r="N132" s="3" t="str">
        <f>IF(OR(Media[[#This Row],[TOPIC]]="Business Attire",Media[[#This Row],[TOPIC]]="Nightwear"),"High","Low")</f>
        <v>Low</v>
      </c>
    </row>
    <row r="133" spans="2:14" x14ac:dyDescent="0.25">
      <c r="B133" s="1">
        <v>44257</v>
      </c>
      <c r="C133" t="s">
        <v>158</v>
      </c>
      <c r="D133" t="s">
        <v>14</v>
      </c>
      <c r="E133" s="8">
        <v>63685</v>
      </c>
      <c r="F133" t="s">
        <v>840</v>
      </c>
      <c r="G133" s="8">
        <v>326</v>
      </c>
      <c r="H133" s="8">
        <v>271</v>
      </c>
      <c r="I133" s="8">
        <v>44</v>
      </c>
      <c r="J133" s="8">
        <v>29</v>
      </c>
      <c r="K133" s="2">
        <f>SUM(Media[[#This Row],[VIEWS]:[SHARES]])</f>
        <v>670</v>
      </c>
      <c r="L133" s="3">
        <f>Media[[#This Row],[ENGAGEMENTS]]/Media[[#This Row],[FOLLOWERS]]</f>
        <v>1.0520530737222266E-2</v>
      </c>
      <c r="M133" t="str">
        <f>VLOOKUP(Media[[#This Row],[ENGAGEMENT RATE]],Rate_Lookup,2)</f>
        <v>Good</v>
      </c>
      <c r="N133" s="3" t="str">
        <f>IF(OR(Media[[#This Row],[TOPIC]]="Business Attire",Media[[#This Row],[TOPIC]]="Nightwear"),"High","Low")</f>
        <v>Low</v>
      </c>
    </row>
    <row r="134" spans="2:14" x14ac:dyDescent="0.25">
      <c r="B134" s="1">
        <v>44257</v>
      </c>
      <c r="C134" t="s">
        <v>159</v>
      </c>
      <c r="D134" t="s">
        <v>13</v>
      </c>
      <c r="E134" s="8">
        <v>32819</v>
      </c>
      <c r="F134" t="s">
        <v>841</v>
      </c>
      <c r="G134" s="8">
        <v>21</v>
      </c>
      <c r="H134" s="8">
        <v>16</v>
      </c>
      <c r="I134" s="8">
        <v>2</v>
      </c>
      <c r="J134" s="8">
        <v>1</v>
      </c>
      <c r="K134" s="2">
        <f>SUM(Media[[#This Row],[VIEWS]:[SHARES]])</f>
        <v>40</v>
      </c>
      <c r="L134" s="3">
        <f>Media[[#This Row],[ENGAGEMENTS]]/Media[[#This Row],[FOLLOWERS]]</f>
        <v>1.2188061793473293E-3</v>
      </c>
      <c r="M134" t="str">
        <f>VLOOKUP(Media[[#This Row],[ENGAGEMENT RATE]],Rate_Lookup,2)</f>
        <v>Poor</v>
      </c>
      <c r="N134" s="3" t="str">
        <f>IF(OR(Media[[#This Row],[TOPIC]]="Business Attire",Media[[#This Row],[TOPIC]]="Nightwear"),"High","Low")</f>
        <v>High</v>
      </c>
    </row>
    <row r="135" spans="2:14" x14ac:dyDescent="0.25">
      <c r="B135" s="1">
        <v>44258</v>
      </c>
      <c r="C135" t="s">
        <v>160</v>
      </c>
      <c r="D135" t="s">
        <v>12</v>
      </c>
      <c r="E135" s="7">
        <v>118679</v>
      </c>
      <c r="F135" t="s">
        <v>841</v>
      </c>
      <c r="G135" s="7">
        <v>172</v>
      </c>
      <c r="H135" s="7">
        <v>126</v>
      </c>
      <c r="I135" s="7">
        <v>15</v>
      </c>
      <c r="J135" s="7">
        <v>12</v>
      </c>
      <c r="K135" s="2">
        <f>SUM(Media[[#This Row],[VIEWS]:[SHARES]])</f>
        <v>325</v>
      </c>
      <c r="L135" s="3">
        <f>Media[[#This Row],[ENGAGEMENTS]]/Media[[#This Row],[FOLLOWERS]]</f>
        <v>2.73847942769993E-3</v>
      </c>
      <c r="M135" t="str">
        <f>VLOOKUP(Media[[#This Row],[ENGAGEMENT RATE]],Rate_Lookup,2)</f>
        <v>Poor</v>
      </c>
      <c r="N135" s="3" t="str">
        <f>IF(OR(Media[[#This Row],[TOPIC]]="Business Attire",Media[[#This Row],[TOPIC]]="Nightwear"),"High","Low")</f>
        <v>High</v>
      </c>
    </row>
    <row r="136" spans="2:14" x14ac:dyDescent="0.25">
      <c r="B136" s="1">
        <v>44258</v>
      </c>
      <c r="C136" t="s">
        <v>161</v>
      </c>
      <c r="D136" t="s">
        <v>14</v>
      </c>
      <c r="E136" s="8">
        <v>63356</v>
      </c>
      <c r="F136" t="s">
        <v>857</v>
      </c>
      <c r="G136" s="8">
        <v>404</v>
      </c>
      <c r="H136" s="8">
        <v>417</v>
      </c>
      <c r="I136" s="8">
        <v>62</v>
      </c>
      <c r="J136" s="8">
        <v>43</v>
      </c>
      <c r="K136" s="2">
        <f>SUM(Media[[#This Row],[VIEWS]:[SHARES]])</f>
        <v>926</v>
      </c>
      <c r="L136" s="3">
        <f>Media[[#This Row],[ENGAGEMENTS]]/Media[[#This Row],[FOLLOWERS]]</f>
        <v>1.4615821705915778E-2</v>
      </c>
      <c r="M136" t="str">
        <f>VLOOKUP(Media[[#This Row],[ENGAGEMENT RATE]],Rate_Lookup,2)</f>
        <v>Good</v>
      </c>
      <c r="N136" s="3" t="str">
        <f>IF(OR(Media[[#This Row],[TOPIC]]="Business Attire",Media[[#This Row],[TOPIC]]="Nightwear"),"High","Low")</f>
        <v>High</v>
      </c>
    </row>
    <row r="137" spans="2:14" x14ac:dyDescent="0.25">
      <c r="B137" s="1">
        <v>44258</v>
      </c>
      <c r="C137" t="s">
        <v>162</v>
      </c>
      <c r="D137" t="s">
        <v>13</v>
      </c>
      <c r="E137" s="8">
        <v>32848</v>
      </c>
      <c r="F137" t="s">
        <v>841</v>
      </c>
      <c r="G137" s="8">
        <v>35</v>
      </c>
      <c r="H137" s="8">
        <v>28</v>
      </c>
      <c r="I137" s="8">
        <v>3</v>
      </c>
      <c r="J137" s="8">
        <v>2</v>
      </c>
      <c r="K137" s="2">
        <f>SUM(Media[[#This Row],[VIEWS]:[SHARES]])</f>
        <v>68</v>
      </c>
      <c r="L137" s="3">
        <f>Media[[#This Row],[ENGAGEMENTS]]/Media[[#This Row],[FOLLOWERS]]</f>
        <v>2.0701412566975158E-3</v>
      </c>
      <c r="M137" t="str">
        <f>VLOOKUP(Media[[#This Row],[ENGAGEMENT RATE]],Rate_Lookup,2)</f>
        <v>Poor</v>
      </c>
      <c r="N137" s="3" t="str">
        <f>IF(OR(Media[[#This Row],[TOPIC]]="Business Attire",Media[[#This Row],[TOPIC]]="Nightwear"),"High","Low")</f>
        <v>High</v>
      </c>
    </row>
    <row r="138" spans="2:14" x14ac:dyDescent="0.25">
      <c r="B138" s="1">
        <v>44259</v>
      </c>
      <c r="C138" t="s">
        <v>163</v>
      </c>
      <c r="D138" t="s">
        <v>12</v>
      </c>
      <c r="E138" s="7">
        <v>119102</v>
      </c>
      <c r="F138" t="s">
        <v>840</v>
      </c>
      <c r="G138" s="7">
        <v>160</v>
      </c>
      <c r="H138" s="7">
        <v>125</v>
      </c>
      <c r="I138" s="7">
        <v>14</v>
      </c>
      <c r="J138" s="7">
        <v>12</v>
      </c>
      <c r="K138" s="2">
        <f>SUM(Media[[#This Row],[VIEWS]:[SHARES]])</f>
        <v>311</v>
      </c>
      <c r="L138" s="3">
        <f>Media[[#This Row],[ENGAGEMENTS]]/Media[[#This Row],[FOLLOWERS]]</f>
        <v>2.6112072005507886E-3</v>
      </c>
      <c r="M138" t="str">
        <f>VLOOKUP(Media[[#This Row],[ENGAGEMENT RATE]],Rate_Lookup,2)</f>
        <v>Poor</v>
      </c>
      <c r="N138" s="3" t="str">
        <f>IF(OR(Media[[#This Row],[TOPIC]]="Business Attire",Media[[#This Row],[TOPIC]]="Nightwear"),"High","Low")</f>
        <v>Low</v>
      </c>
    </row>
    <row r="139" spans="2:14" x14ac:dyDescent="0.25">
      <c r="B139" s="1">
        <v>44260</v>
      </c>
      <c r="C139" t="s">
        <v>164</v>
      </c>
      <c r="D139" t="s">
        <v>14</v>
      </c>
      <c r="E139" s="8">
        <v>64028</v>
      </c>
      <c r="F139" t="s">
        <v>858</v>
      </c>
      <c r="G139" s="8">
        <v>400</v>
      </c>
      <c r="H139" s="8">
        <v>354</v>
      </c>
      <c r="I139" s="8">
        <v>59</v>
      </c>
      <c r="J139" s="8">
        <v>38</v>
      </c>
      <c r="K139" s="2">
        <f>SUM(Media[[#This Row],[VIEWS]:[SHARES]])</f>
        <v>851</v>
      </c>
      <c r="L139" s="3">
        <f>Media[[#This Row],[ENGAGEMENTS]]/Media[[#This Row],[FOLLOWERS]]</f>
        <v>1.3291060161179483E-2</v>
      </c>
      <c r="M139" t="str">
        <f>VLOOKUP(Media[[#This Row],[ENGAGEMENT RATE]],Rate_Lookup,2)</f>
        <v>Good</v>
      </c>
      <c r="N139" s="3" t="str">
        <f>IF(OR(Media[[#This Row],[TOPIC]]="Business Attire",Media[[#This Row],[TOPIC]]="Nightwear"),"High","Low")</f>
        <v>Low</v>
      </c>
    </row>
    <row r="140" spans="2:14" x14ac:dyDescent="0.25">
      <c r="B140" s="1">
        <v>44261</v>
      </c>
      <c r="C140" t="s">
        <v>165</v>
      </c>
      <c r="D140" t="s">
        <v>12</v>
      </c>
      <c r="E140" s="7">
        <v>119384</v>
      </c>
      <c r="F140" t="s">
        <v>857</v>
      </c>
      <c r="G140" s="7">
        <v>608</v>
      </c>
      <c r="H140" s="7">
        <v>479</v>
      </c>
      <c r="I140" s="7">
        <v>52</v>
      </c>
      <c r="J140" s="7">
        <v>39</v>
      </c>
      <c r="K140" s="2">
        <f>SUM(Media[[#This Row],[VIEWS]:[SHARES]])</f>
        <v>1178</v>
      </c>
      <c r="L140" s="3">
        <f>Media[[#This Row],[ENGAGEMENTS]]/Media[[#This Row],[FOLLOWERS]]</f>
        <v>9.8673189037056901E-3</v>
      </c>
      <c r="M140" t="str">
        <f>VLOOKUP(Media[[#This Row],[ENGAGEMENT RATE]],Rate_Lookup,2)</f>
        <v>Average</v>
      </c>
      <c r="N140" s="3" t="str">
        <f>IF(OR(Media[[#This Row],[TOPIC]]="Business Attire",Media[[#This Row],[TOPIC]]="Nightwear"),"High","Low")</f>
        <v>High</v>
      </c>
    </row>
    <row r="141" spans="2:14" x14ac:dyDescent="0.25">
      <c r="B141" s="1">
        <v>44261</v>
      </c>
      <c r="C141" t="s">
        <v>166</v>
      </c>
      <c r="D141" t="s">
        <v>14</v>
      </c>
      <c r="E141" s="8">
        <v>63601</v>
      </c>
      <c r="F141" t="s">
        <v>840</v>
      </c>
      <c r="G141" s="8">
        <v>286</v>
      </c>
      <c r="H141" s="8">
        <v>233</v>
      </c>
      <c r="I141" s="8">
        <v>37</v>
      </c>
      <c r="J141" s="8">
        <v>26</v>
      </c>
      <c r="K141" s="2">
        <f>SUM(Media[[#This Row],[VIEWS]:[SHARES]])</f>
        <v>582</v>
      </c>
      <c r="L141" s="3">
        <f>Media[[#This Row],[ENGAGEMENTS]]/Media[[#This Row],[FOLLOWERS]]</f>
        <v>9.1507995157308845E-3</v>
      </c>
      <c r="M141" t="str">
        <f>VLOOKUP(Media[[#This Row],[ENGAGEMENT RATE]],Rate_Lookup,2)</f>
        <v>Average</v>
      </c>
      <c r="N141" s="3" t="str">
        <f>IF(OR(Media[[#This Row],[TOPIC]]="Business Attire",Media[[#This Row],[TOPIC]]="Nightwear"),"High","Low")</f>
        <v>Low</v>
      </c>
    </row>
    <row r="142" spans="2:14" x14ac:dyDescent="0.25">
      <c r="B142" s="1">
        <v>44262</v>
      </c>
      <c r="C142" t="s">
        <v>167</v>
      </c>
      <c r="D142" t="s">
        <v>12</v>
      </c>
      <c r="E142" s="7">
        <v>119864</v>
      </c>
      <c r="F142" t="s">
        <v>840</v>
      </c>
      <c r="G142" s="7">
        <v>151</v>
      </c>
      <c r="H142" s="7">
        <v>119</v>
      </c>
      <c r="I142" s="7">
        <v>13</v>
      </c>
      <c r="J142" s="7">
        <v>10</v>
      </c>
      <c r="K142" s="2">
        <f>SUM(Media[[#This Row],[VIEWS]:[SHARES]])</f>
        <v>293</v>
      </c>
      <c r="L142" s="3">
        <f>Media[[#This Row],[ENGAGEMENTS]]/Media[[#This Row],[FOLLOWERS]]</f>
        <v>2.44443702863245E-3</v>
      </c>
      <c r="M142" t="str">
        <f>VLOOKUP(Media[[#This Row],[ENGAGEMENT RATE]],Rate_Lookup,2)</f>
        <v>Poor</v>
      </c>
      <c r="N142" s="3" t="str">
        <f>IF(OR(Media[[#This Row],[TOPIC]]="Business Attire",Media[[#This Row],[TOPIC]]="Nightwear"),"High","Low")</f>
        <v>Low</v>
      </c>
    </row>
    <row r="143" spans="2:14" x14ac:dyDescent="0.25">
      <c r="B143" s="1">
        <v>44262</v>
      </c>
      <c r="C143" t="s">
        <v>168</v>
      </c>
      <c r="D143" t="s">
        <v>14</v>
      </c>
      <c r="E143" s="8">
        <v>63947</v>
      </c>
      <c r="F143" t="s">
        <v>857</v>
      </c>
      <c r="G143" s="8">
        <v>411</v>
      </c>
      <c r="H143" s="8">
        <v>327</v>
      </c>
      <c r="I143" s="8">
        <v>51</v>
      </c>
      <c r="J143" s="8">
        <v>38</v>
      </c>
      <c r="K143" s="2">
        <f>SUM(Media[[#This Row],[VIEWS]:[SHARES]])</f>
        <v>827</v>
      </c>
      <c r="L143" s="3">
        <f>Media[[#This Row],[ENGAGEMENTS]]/Media[[#This Row],[FOLLOWERS]]</f>
        <v>1.2932584796784838E-2</v>
      </c>
      <c r="M143" t="str">
        <f>VLOOKUP(Media[[#This Row],[ENGAGEMENT RATE]],Rate_Lookup,2)</f>
        <v>Good</v>
      </c>
      <c r="N143" s="3" t="str">
        <f>IF(OR(Media[[#This Row],[TOPIC]]="Business Attire",Media[[#This Row],[TOPIC]]="Nightwear"),"High","Low")</f>
        <v>High</v>
      </c>
    </row>
    <row r="144" spans="2:14" x14ac:dyDescent="0.25">
      <c r="B144" s="1">
        <v>44263</v>
      </c>
      <c r="C144" t="s">
        <v>169</v>
      </c>
      <c r="D144" t="s">
        <v>12</v>
      </c>
      <c r="E144" s="7">
        <v>119808</v>
      </c>
      <c r="F144" t="s">
        <v>841</v>
      </c>
      <c r="G144" s="7">
        <v>212</v>
      </c>
      <c r="H144" s="7">
        <v>177</v>
      </c>
      <c r="I144" s="7">
        <v>21</v>
      </c>
      <c r="J144" s="7">
        <v>16</v>
      </c>
      <c r="K144" s="2">
        <f>SUM(Media[[#This Row],[VIEWS]:[SHARES]])</f>
        <v>426</v>
      </c>
      <c r="L144" s="3">
        <f>Media[[#This Row],[ENGAGEMENTS]]/Media[[#This Row],[FOLLOWERS]]</f>
        <v>3.5556891025641025E-3</v>
      </c>
      <c r="M144" t="str">
        <f>VLOOKUP(Media[[#This Row],[ENGAGEMENT RATE]],Rate_Lookup,2)</f>
        <v>Poor</v>
      </c>
      <c r="N144" s="3" t="str">
        <f>IF(OR(Media[[#This Row],[TOPIC]]="Business Attire",Media[[#This Row],[TOPIC]]="Nightwear"),"High","Low")</f>
        <v>High</v>
      </c>
    </row>
    <row r="145" spans="2:14" x14ac:dyDescent="0.25">
      <c r="B145" s="1">
        <v>44263</v>
      </c>
      <c r="C145" t="s">
        <v>170</v>
      </c>
      <c r="D145" t="s">
        <v>13</v>
      </c>
      <c r="E145" s="8">
        <v>32860</v>
      </c>
      <c r="F145" t="s">
        <v>857</v>
      </c>
      <c r="G145" s="8">
        <v>46</v>
      </c>
      <c r="H145" s="8">
        <v>35</v>
      </c>
      <c r="I145" s="8">
        <v>4</v>
      </c>
      <c r="J145" s="8">
        <v>3</v>
      </c>
      <c r="K145" s="2">
        <f>SUM(Media[[#This Row],[VIEWS]:[SHARES]])</f>
        <v>88</v>
      </c>
      <c r="L145" s="3">
        <f>Media[[#This Row],[ENGAGEMENTS]]/Media[[#This Row],[FOLLOWERS]]</f>
        <v>2.6780279975654291E-3</v>
      </c>
      <c r="M145" t="str">
        <f>VLOOKUP(Media[[#This Row],[ENGAGEMENT RATE]],Rate_Lookup,2)</f>
        <v>Poor</v>
      </c>
      <c r="N145" s="3" t="str">
        <f>IF(OR(Media[[#This Row],[TOPIC]]="Business Attire",Media[[#This Row],[TOPIC]]="Nightwear"),"High","Low")</f>
        <v>High</v>
      </c>
    </row>
    <row r="146" spans="2:14" x14ac:dyDescent="0.25">
      <c r="B146" s="1">
        <v>44264</v>
      </c>
      <c r="C146" t="s">
        <v>171</v>
      </c>
      <c r="D146" t="s">
        <v>12</v>
      </c>
      <c r="E146" s="7">
        <v>119741</v>
      </c>
      <c r="F146" t="s">
        <v>841</v>
      </c>
      <c r="G146" s="7">
        <v>303</v>
      </c>
      <c r="H146" s="7">
        <v>214</v>
      </c>
      <c r="I146" s="7">
        <v>24</v>
      </c>
      <c r="J146" s="7">
        <v>20</v>
      </c>
      <c r="K146" s="2">
        <f>SUM(Media[[#This Row],[VIEWS]:[SHARES]])</f>
        <v>561</v>
      </c>
      <c r="L146" s="3">
        <f>Media[[#This Row],[ENGAGEMENTS]]/Media[[#This Row],[FOLLOWERS]]</f>
        <v>4.685112033472244E-3</v>
      </c>
      <c r="M146" t="str">
        <f>VLOOKUP(Media[[#This Row],[ENGAGEMENT RATE]],Rate_Lookup,2)</f>
        <v>Poor</v>
      </c>
      <c r="N146" s="3" t="str">
        <f>IF(OR(Media[[#This Row],[TOPIC]]="Business Attire",Media[[#This Row],[TOPIC]]="Nightwear"),"High","Low")</f>
        <v>High</v>
      </c>
    </row>
    <row r="147" spans="2:14" x14ac:dyDescent="0.25">
      <c r="B147" s="1">
        <v>44264</v>
      </c>
      <c r="C147" t="s">
        <v>172</v>
      </c>
      <c r="D147" t="s">
        <v>14</v>
      </c>
      <c r="E147" s="8">
        <v>63903</v>
      </c>
      <c r="F147" t="s">
        <v>857</v>
      </c>
      <c r="G147" s="8">
        <v>438</v>
      </c>
      <c r="H147" s="8">
        <v>346</v>
      </c>
      <c r="I147" s="8">
        <v>60</v>
      </c>
      <c r="J147" s="8">
        <v>39</v>
      </c>
      <c r="K147" s="2">
        <f>SUM(Media[[#This Row],[VIEWS]:[SHARES]])</f>
        <v>883</v>
      </c>
      <c r="L147" s="3">
        <f>Media[[#This Row],[ENGAGEMENTS]]/Media[[#This Row],[FOLLOWERS]]</f>
        <v>1.3817817629845235E-2</v>
      </c>
      <c r="M147" t="str">
        <f>VLOOKUP(Media[[#This Row],[ENGAGEMENT RATE]],Rate_Lookup,2)</f>
        <v>Good</v>
      </c>
      <c r="N147" s="3" t="str">
        <f>IF(OR(Media[[#This Row],[TOPIC]]="Business Attire",Media[[#This Row],[TOPIC]]="Nightwear"),"High","Low")</f>
        <v>High</v>
      </c>
    </row>
    <row r="148" spans="2:14" x14ac:dyDescent="0.25">
      <c r="B148" s="1">
        <v>44264</v>
      </c>
      <c r="C148" t="s">
        <v>173</v>
      </c>
      <c r="D148" t="s">
        <v>13</v>
      </c>
      <c r="E148" s="8">
        <v>32873</v>
      </c>
      <c r="F148" t="s">
        <v>841</v>
      </c>
      <c r="G148" s="8">
        <v>31</v>
      </c>
      <c r="H148" s="8">
        <v>25</v>
      </c>
      <c r="I148" s="8">
        <v>3</v>
      </c>
      <c r="J148" s="8">
        <v>2</v>
      </c>
      <c r="K148" s="2">
        <f>SUM(Media[[#This Row],[VIEWS]:[SHARES]])</f>
        <v>61</v>
      </c>
      <c r="L148" s="3">
        <f>Media[[#This Row],[ENGAGEMENTS]]/Media[[#This Row],[FOLLOWERS]]</f>
        <v>1.8556261977915006E-3</v>
      </c>
      <c r="M148" t="str">
        <f>VLOOKUP(Media[[#This Row],[ENGAGEMENT RATE]],Rate_Lookup,2)</f>
        <v>Poor</v>
      </c>
      <c r="N148" s="3" t="str">
        <f>IF(OR(Media[[#This Row],[TOPIC]]="Business Attire",Media[[#This Row],[TOPIC]]="Nightwear"),"High","Low")</f>
        <v>High</v>
      </c>
    </row>
    <row r="149" spans="2:14" x14ac:dyDescent="0.25">
      <c r="B149" s="1">
        <v>44265</v>
      </c>
      <c r="C149" t="s">
        <v>174</v>
      </c>
      <c r="D149" t="s">
        <v>14</v>
      </c>
      <c r="E149" s="8">
        <v>63737</v>
      </c>
      <c r="F149" t="s">
        <v>841</v>
      </c>
      <c r="G149" s="8">
        <v>182</v>
      </c>
      <c r="H149" s="8">
        <v>153</v>
      </c>
      <c r="I149" s="8">
        <v>26</v>
      </c>
      <c r="J149" s="8">
        <v>15</v>
      </c>
      <c r="K149" s="2">
        <f>SUM(Media[[#This Row],[VIEWS]:[SHARES]])</f>
        <v>376</v>
      </c>
      <c r="L149" s="3">
        <f>Media[[#This Row],[ENGAGEMENTS]]/Media[[#This Row],[FOLLOWERS]]</f>
        <v>5.8992421984090876E-3</v>
      </c>
      <c r="M149" t="str">
        <f>VLOOKUP(Media[[#This Row],[ENGAGEMENT RATE]],Rate_Lookup,2)</f>
        <v>Average</v>
      </c>
      <c r="N149" s="3" t="str">
        <f>IF(OR(Media[[#This Row],[TOPIC]]="Business Attire",Media[[#This Row],[TOPIC]]="Nightwear"),"High","Low")</f>
        <v>High</v>
      </c>
    </row>
    <row r="150" spans="2:14" x14ac:dyDescent="0.25">
      <c r="B150" s="1">
        <v>44266</v>
      </c>
      <c r="C150" t="s">
        <v>175</v>
      </c>
      <c r="D150" t="s">
        <v>12</v>
      </c>
      <c r="E150" s="7">
        <v>119188</v>
      </c>
      <c r="F150" t="s">
        <v>857</v>
      </c>
      <c r="G150" s="7">
        <v>509</v>
      </c>
      <c r="H150" s="7">
        <v>398</v>
      </c>
      <c r="I150" s="7">
        <v>46</v>
      </c>
      <c r="J150" s="7">
        <v>32</v>
      </c>
      <c r="K150" s="2">
        <f>SUM(Media[[#This Row],[VIEWS]:[SHARES]])</f>
        <v>985</v>
      </c>
      <c r="L150" s="3">
        <f>Media[[#This Row],[ENGAGEMENTS]]/Media[[#This Row],[FOLLOWERS]]</f>
        <v>8.2642547907507465E-3</v>
      </c>
      <c r="M150" t="str">
        <f>VLOOKUP(Media[[#This Row],[ENGAGEMENT RATE]],Rate_Lookup,2)</f>
        <v>Average</v>
      </c>
      <c r="N150" s="3" t="str">
        <f>IF(OR(Media[[#This Row],[TOPIC]]="Business Attire",Media[[#This Row],[TOPIC]]="Nightwear"),"High","Low")</f>
        <v>High</v>
      </c>
    </row>
    <row r="151" spans="2:14" x14ac:dyDescent="0.25">
      <c r="B151" s="1">
        <v>44266</v>
      </c>
      <c r="C151" t="s">
        <v>176</v>
      </c>
      <c r="D151" t="s">
        <v>13</v>
      </c>
      <c r="E151" s="8">
        <v>32894</v>
      </c>
      <c r="F151" t="s">
        <v>840</v>
      </c>
      <c r="G151" s="8">
        <v>26</v>
      </c>
      <c r="H151" s="8">
        <v>22</v>
      </c>
      <c r="I151" s="8">
        <v>3</v>
      </c>
      <c r="J151" s="8">
        <v>2</v>
      </c>
      <c r="K151" s="2">
        <f>SUM(Media[[#This Row],[VIEWS]:[SHARES]])</f>
        <v>53</v>
      </c>
      <c r="L151" s="3">
        <f>Media[[#This Row],[ENGAGEMENTS]]/Media[[#This Row],[FOLLOWERS]]</f>
        <v>1.6112360916884538E-3</v>
      </c>
      <c r="M151" t="str">
        <f>VLOOKUP(Media[[#This Row],[ENGAGEMENT RATE]],Rate_Lookup,2)</f>
        <v>Poor</v>
      </c>
      <c r="N151" s="3" t="str">
        <f>IF(OR(Media[[#This Row],[TOPIC]]="Business Attire",Media[[#This Row],[TOPIC]]="Nightwear"),"High","Low")</f>
        <v>Low</v>
      </c>
    </row>
    <row r="152" spans="2:14" x14ac:dyDescent="0.25">
      <c r="B152" s="1">
        <v>44267</v>
      </c>
      <c r="C152" t="s">
        <v>177</v>
      </c>
      <c r="D152" t="s">
        <v>12</v>
      </c>
      <c r="E152" s="7">
        <v>119139</v>
      </c>
      <c r="F152" t="s">
        <v>840</v>
      </c>
      <c r="G152" s="7">
        <v>197</v>
      </c>
      <c r="H152" s="7">
        <v>163</v>
      </c>
      <c r="I152" s="7">
        <v>19</v>
      </c>
      <c r="J152" s="7">
        <v>14</v>
      </c>
      <c r="K152" s="2">
        <f>SUM(Media[[#This Row],[VIEWS]:[SHARES]])</f>
        <v>393</v>
      </c>
      <c r="L152" s="3">
        <f>Media[[#This Row],[ENGAGEMENTS]]/Media[[#This Row],[FOLLOWERS]]</f>
        <v>3.2986679424873468E-3</v>
      </c>
      <c r="M152" t="str">
        <f>VLOOKUP(Media[[#This Row],[ENGAGEMENT RATE]],Rate_Lookup,2)</f>
        <v>Poor</v>
      </c>
      <c r="N152" s="3" t="str">
        <f>IF(OR(Media[[#This Row],[TOPIC]]="Business Attire",Media[[#This Row],[TOPIC]]="Nightwear"),"High","Low")</f>
        <v>Low</v>
      </c>
    </row>
    <row r="153" spans="2:14" x14ac:dyDescent="0.25">
      <c r="B153" s="1">
        <v>44267</v>
      </c>
      <c r="C153" t="s">
        <v>178</v>
      </c>
      <c r="D153" t="s">
        <v>14</v>
      </c>
      <c r="E153" s="8">
        <v>63857</v>
      </c>
      <c r="F153" t="s">
        <v>857</v>
      </c>
      <c r="G153" s="8">
        <v>504</v>
      </c>
      <c r="H153" s="8">
        <v>445</v>
      </c>
      <c r="I153" s="8">
        <v>74</v>
      </c>
      <c r="J153" s="8">
        <v>48</v>
      </c>
      <c r="K153" s="2">
        <f>SUM(Media[[#This Row],[VIEWS]:[SHARES]])</f>
        <v>1071</v>
      </c>
      <c r="L153" s="3">
        <f>Media[[#This Row],[ENGAGEMENTS]]/Media[[#This Row],[FOLLOWERS]]</f>
        <v>1.6771849601453247E-2</v>
      </c>
      <c r="M153" t="str">
        <f>VLOOKUP(Media[[#This Row],[ENGAGEMENT RATE]],Rate_Lookup,2)</f>
        <v>Very Good</v>
      </c>
      <c r="N153" s="3" t="str">
        <f>IF(OR(Media[[#This Row],[TOPIC]]="Business Attire",Media[[#This Row],[TOPIC]]="Nightwear"),"High","Low")</f>
        <v>High</v>
      </c>
    </row>
    <row r="154" spans="2:14" x14ac:dyDescent="0.25">
      <c r="B154" s="1">
        <v>44268</v>
      </c>
      <c r="C154" t="s">
        <v>179</v>
      </c>
      <c r="D154" t="s">
        <v>12</v>
      </c>
      <c r="E154" s="7">
        <v>119212</v>
      </c>
      <c r="F154" t="s">
        <v>858</v>
      </c>
      <c r="G154" s="7">
        <v>376</v>
      </c>
      <c r="H154" s="7">
        <v>321</v>
      </c>
      <c r="I154" s="7">
        <v>36</v>
      </c>
      <c r="J154" s="7">
        <v>26</v>
      </c>
      <c r="K154" s="2">
        <f>SUM(Media[[#This Row],[VIEWS]:[SHARES]])</f>
        <v>759</v>
      </c>
      <c r="L154" s="3">
        <f>Media[[#This Row],[ENGAGEMENTS]]/Media[[#This Row],[FOLLOWERS]]</f>
        <v>6.3668087105324964E-3</v>
      </c>
      <c r="M154" t="str">
        <f>VLOOKUP(Media[[#This Row],[ENGAGEMENT RATE]],Rate_Lookup,2)</f>
        <v>Average</v>
      </c>
      <c r="N154" s="3" t="str">
        <f>IF(OR(Media[[#This Row],[TOPIC]]="Business Attire",Media[[#This Row],[TOPIC]]="Nightwear"),"High","Low")</f>
        <v>Low</v>
      </c>
    </row>
    <row r="155" spans="2:14" x14ac:dyDescent="0.25">
      <c r="B155" s="1">
        <v>44268</v>
      </c>
      <c r="C155" t="s">
        <v>180</v>
      </c>
      <c r="D155" t="s">
        <v>14</v>
      </c>
      <c r="E155" s="8">
        <v>63578</v>
      </c>
      <c r="F155" t="s">
        <v>840</v>
      </c>
      <c r="G155" s="8">
        <v>283</v>
      </c>
      <c r="H155" s="8">
        <v>236</v>
      </c>
      <c r="I155" s="8">
        <v>40</v>
      </c>
      <c r="J155" s="8">
        <v>25</v>
      </c>
      <c r="K155" s="2">
        <f>SUM(Media[[#This Row],[VIEWS]:[SHARES]])</f>
        <v>584</v>
      </c>
      <c r="L155" s="3">
        <f>Media[[#This Row],[ENGAGEMENTS]]/Media[[#This Row],[FOLLOWERS]]</f>
        <v>9.1855673346126019E-3</v>
      </c>
      <c r="M155" t="str">
        <f>VLOOKUP(Media[[#This Row],[ENGAGEMENT RATE]],Rate_Lookup,2)</f>
        <v>Average</v>
      </c>
      <c r="N155" s="3" t="str">
        <f>IF(OR(Media[[#This Row],[TOPIC]]="Business Attire",Media[[#This Row],[TOPIC]]="Nightwear"),"High","Low")</f>
        <v>Low</v>
      </c>
    </row>
    <row r="156" spans="2:14" x14ac:dyDescent="0.25">
      <c r="B156" s="1">
        <v>44268</v>
      </c>
      <c r="C156" t="s">
        <v>181</v>
      </c>
      <c r="D156" t="s">
        <v>13</v>
      </c>
      <c r="E156" s="8">
        <v>32906</v>
      </c>
      <c r="F156" t="s">
        <v>840</v>
      </c>
      <c r="G156" s="8">
        <v>32</v>
      </c>
      <c r="H156" s="8">
        <v>24</v>
      </c>
      <c r="I156" s="8">
        <v>3</v>
      </c>
      <c r="J156" s="8">
        <v>2</v>
      </c>
      <c r="K156" s="2">
        <f>SUM(Media[[#This Row],[VIEWS]:[SHARES]])</f>
        <v>61</v>
      </c>
      <c r="L156" s="3">
        <f>Media[[#This Row],[ENGAGEMENTS]]/Media[[#This Row],[FOLLOWERS]]</f>
        <v>1.8537652707712878E-3</v>
      </c>
      <c r="M156" t="str">
        <f>VLOOKUP(Media[[#This Row],[ENGAGEMENT RATE]],Rate_Lookup,2)</f>
        <v>Poor</v>
      </c>
      <c r="N156" s="3" t="str">
        <f>IF(OR(Media[[#This Row],[TOPIC]]="Business Attire",Media[[#This Row],[TOPIC]]="Nightwear"),"High","Low")</f>
        <v>Low</v>
      </c>
    </row>
    <row r="157" spans="2:14" x14ac:dyDescent="0.25">
      <c r="B157" s="1">
        <v>44269</v>
      </c>
      <c r="C157" t="s">
        <v>182</v>
      </c>
      <c r="D157" t="s">
        <v>12</v>
      </c>
      <c r="E157" s="7">
        <v>119255</v>
      </c>
      <c r="F157" t="s">
        <v>857</v>
      </c>
      <c r="G157" s="7">
        <v>358</v>
      </c>
      <c r="H157" s="7">
        <v>253</v>
      </c>
      <c r="I157" s="7">
        <v>30</v>
      </c>
      <c r="J157" s="7">
        <v>22</v>
      </c>
      <c r="K157" s="2">
        <f>SUM(Media[[#This Row],[VIEWS]:[SHARES]])</f>
        <v>663</v>
      </c>
      <c r="L157" s="3">
        <f>Media[[#This Row],[ENGAGEMENTS]]/Media[[#This Row],[FOLLOWERS]]</f>
        <v>5.5595153243050604E-3</v>
      </c>
      <c r="M157" t="str">
        <f>VLOOKUP(Media[[#This Row],[ENGAGEMENT RATE]],Rate_Lookup,2)</f>
        <v>Average</v>
      </c>
      <c r="N157" s="3" t="str">
        <f>IF(OR(Media[[#This Row],[TOPIC]]="Business Attire",Media[[#This Row],[TOPIC]]="Nightwear"),"High","Low")</f>
        <v>High</v>
      </c>
    </row>
    <row r="158" spans="2:14" x14ac:dyDescent="0.25">
      <c r="B158" s="1">
        <v>44269</v>
      </c>
      <c r="C158" t="s">
        <v>183</v>
      </c>
      <c r="D158" t="s">
        <v>14</v>
      </c>
      <c r="E158" s="8">
        <v>63192</v>
      </c>
      <c r="F158" t="s">
        <v>841</v>
      </c>
      <c r="G158" s="8">
        <v>217</v>
      </c>
      <c r="H158" s="8">
        <v>203</v>
      </c>
      <c r="I158" s="8">
        <v>30</v>
      </c>
      <c r="J158" s="8">
        <v>21</v>
      </c>
      <c r="K158" s="2">
        <f>SUM(Media[[#This Row],[VIEWS]:[SHARES]])</f>
        <v>471</v>
      </c>
      <c r="L158" s="3">
        <f>Media[[#This Row],[ENGAGEMENTS]]/Media[[#This Row],[FOLLOWERS]]</f>
        <v>7.4534751234333462E-3</v>
      </c>
      <c r="M158" t="str">
        <f>VLOOKUP(Media[[#This Row],[ENGAGEMENT RATE]],Rate_Lookup,2)</f>
        <v>Average</v>
      </c>
      <c r="N158" s="3" t="str">
        <f>IF(OR(Media[[#This Row],[TOPIC]]="Business Attire",Media[[#This Row],[TOPIC]]="Nightwear"),"High","Low")</f>
        <v>High</v>
      </c>
    </row>
    <row r="159" spans="2:14" x14ac:dyDescent="0.25">
      <c r="B159" s="1">
        <v>44270</v>
      </c>
      <c r="C159" t="s">
        <v>184</v>
      </c>
      <c r="D159" t="s">
        <v>12</v>
      </c>
      <c r="E159" s="7">
        <v>119624</v>
      </c>
      <c r="F159" t="s">
        <v>840</v>
      </c>
      <c r="G159" s="7">
        <v>163</v>
      </c>
      <c r="H159" s="7">
        <v>138</v>
      </c>
      <c r="I159" s="7">
        <v>13</v>
      </c>
      <c r="J159" s="7">
        <v>13</v>
      </c>
      <c r="K159" s="2">
        <f>SUM(Media[[#This Row],[VIEWS]:[SHARES]])</f>
        <v>327</v>
      </c>
      <c r="L159" s="3">
        <f>Media[[#This Row],[ENGAGEMENTS]]/Media[[#This Row],[FOLLOWERS]]</f>
        <v>2.7335651708687218E-3</v>
      </c>
      <c r="M159" t="str">
        <f>VLOOKUP(Media[[#This Row],[ENGAGEMENT RATE]],Rate_Lookup,2)</f>
        <v>Poor</v>
      </c>
      <c r="N159" s="3" t="str">
        <f>IF(OR(Media[[#This Row],[TOPIC]]="Business Attire",Media[[#This Row],[TOPIC]]="Nightwear"),"High","Low")</f>
        <v>Low</v>
      </c>
    </row>
    <row r="160" spans="2:14" x14ac:dyDescent="0.25">
      <c r="B160" s="1">
        <v>44270</v>
      </c>
      <c r="C160" t="s">
        <v>185</v>
      </c>
      <c r="D160" t="s">
        <v>14</v>
      </c>
      <c r="E160" s="8">
        <v>63082</v>
      </c>
      <c r="F160" t="s">
        <v>857</v>
      </c>
      <c r="G160" s="8">
        <v>520</v>
      </c>
      <c r="H160" s="8">
        <v>572</v>
      </c>
      <c r="I160" s="8">
        <v>88</v>
      </c>
      <c r="J160" s="8">
        <v>52</v>
      </c>
      <c r="K160" s="2">
        <f>SUM(Media[[#This Row],[VIEWS]:[SHARES]])</f>
        <v>1232</v>
      </c>
      <c r="L160" s="3">
        <f>Media[[#This Row],[ENGAGEMENTS]]/Media[[#This Row],[FOLLOWERS]]</f>
        <v>1.9530135379347516E-2</v>
      </c>
      <c r="M160" t="str">
        <f>VLOOKUP(Media[[#This Row],[ENGAGEMENT RATE]],Rate_Lookup,2)</f>
        <v>Very Good</v>
      </c>
      <c r="N160" s="3" t="str">
        <f>IF(OR(Media[[#This Row],[TOPIC]]="Business Attire",Media[[#This Row],[TOPIC]]="Nightwear"),"High","Low")</f>
        <v>High</v>
      </c>
    </row>
    <row r="161" spans="2:14" x14ac:dyDescent="0.25">
      <c r="B161" s="1">
        <v>44271</v>
      </c>
      <c r="C161" t="s">
        <v>186</v>
      </c>
      <c r="D161" t="s">
        <v>12</v>
      </c>
      <c r="E161" s="7">
        <v>119531</v>
      </c>
      <c r="F161" t="s">
        <v>840</v>
      </c>
      <c r="G161" s="7">
        <v>187</v>
      </c>
      <c r="H161" s="7">
        <v>148</v>
      </c>
      <c r="I161" s="7">
        <v>18</v>
      </c>
      <c r="J161" s="7">
        <v>13</v>
      </c>
      <c r="K161" s="2">
        <f>SUM(Media[[#This Row],[VIEWS]:[SHARES]])</f>
        <v>366</v>
      </c>
      <c r="L161" s="3">
        <f>Media[[#This Row],[ENGAGEMENTS]]/Media[[#This Row],[FOLLOWERS]]</f>
        <v>3.0619671884281065E-3</v>
      </c>
      <c r="M161" t="str">
        <f>VLOOKUP(Media[[#This Row],[ENGAGEMENT RATE]],Rate_Lookup,2)</f>
        <v>Poor</v>
      </c>
      <c r="N161" s="3" t="str">
        <f>IF(OR(Media[[#This Row],[TOPIC]]="Business Attire",Media[[#This Row],[TOPIC]]="Nightwear"),"High","Low")</f>
        <v>Low</v>
      </c>
    </row>
    <row r="162" spans="2:14" x14ac:dyDescent="0.25">
      <c r="B162" s="1">
        <v>44271</v>
      </c>
      <c r="C162" t="s">
        <v>187</v>
      </c>
      <c r="D162" t="s">
        <v>14</v>
      </c>
      <c r="E162" s="8">
        <v>63160</v>
      </c>
      <c r="F162" t="s">
        <v>841</v>
      </c>
      <c r="G162" s="8">
        <v>262</v>
      </c>
      <c r="H162" s="8">
        <v>240</v>
      </c>
      <c r="I162" s="8">
        <v>36</v>
      </c>
      <c r="J162" s="8">
        <v>24</v>
      </c>
      <c r="K162" s="2">
        <f>SUM(Media[[#This Row],[VIEWS]:[SHARES]])</f>
        <v>562</v>
      </c>
      <c r="L162" s="3">
        <f>Media[[#This Row],[ENGAGEMENTS]]/Media[[#This Row],[FOLLOWERS]]</f>
        <v>8.8980367321089306E-3</v>
      </c>
      <c r="M162" t="str">
        <f>VLOOKUP(Media[[#This Row],[ENGAGEMENT RATE]],Rate_Lookup,2)</f>
        <v>Average</v>
      </c>
      <c r="N162" s="3" t="str">
        <f>IF(OR(Media[[#This Row],[TOPIC]]="Business Attire",Media[[#This Row],[TOPIC]]="Nightwear"),"High","Low")</f>
        <v>High</v>
      </c>
    </row>
    <row r="163" spans="2:14" x14ac:dyDescent="0.25">
      <c r="B163" s="1">
        <v>44271</v>
      </c>
      <c r="C163" t="s">
        <v>188</v>
      </c>
      <c r="D163" t="s">
        <v>13</v>
      </c>
      <c r="E163" s="8">
        <v>32902</v>
      </c>
      <c r="F163" t="s">
        <v>857</v>
      </c>
      <c r="G163" s="8">
        <v>31</v>
      </c>
      <c r="H163" s="8">
        <v>27</v>
      </c>
      <c r="I163" s="8">
        <v>3</v>
      </c>
      <c r="J163" s="8">
        <v>3</v>
      </c>
      <c r="K163" s="2">
        <f>SUM(Media[[#This Row],[VIEWS]:[SHARES]])</f>
        <v>64</v>
      </c>
      <c r="L163" s="3">
        <f>Media[[#This Row],[ENGAGEMENTS]]/Media[[#This Row],[FOLLOWERS]]</f>
        <v>1.9451705063521973E-3</v>
      </c>
      <c r="M163" t="str">
        <f>VLOOKUP(Media[[#This Row],[ENGAGEMENT RATE]],Rate_Lookup,2)</f>
        <v>Poor</v>
      </c>
      <c r="N163" s="3" t="str">
        <f>IF(OR(Media[[#This Row],[TOPIC]]="Business Attire",Media[[#This Row],[TOPIC]]="Nightwear"),"High","Low")</f>
        <v>High</v>
      </c>
    </row>
    <row r="164" spans="2:14" x14ac:dyDescent="0.25">
      <c r="B164" s="1">
        <v>44272</v>
      </c>
      <c r="C164" t="s">
        <v>189</v>
      </c>
      <c r="D164" t="s">
        <v>12</v>
      </c>
      <c r="E164" s="7">
        <v>119701</v>
      </c>
      <c r="F164" t="s">
        <v>840</v>
      </c>
      <c r="G164" s="7">
        <v>140</v>
      </c>
      <c r="H164" s="7">
        <v>112</v>
      </c>
      <c r="I164" s="7">
        <v>13</v>
      </c>
      <c r="J164" s="7">
        <v>10</v>
      </c>
      <c r="K164" s="2">
        <f>SUM(Media[[#This Row],[VIEWS]:[SHARES]])</f>
        <v>275</v>
      </c>
      <c r="L164" s="3">
        <f>Media[[#This Row],[ENGAGEMENTS]]/Media[[#This Row],[FOLLOWERS]]</f>
        <v>2.2973909992397724E-3</v>
      </c>
      <c r="M164" t="str">
        <f>VLOOKUP(Media[[#This Row],[ENGAGEMENT RATE]],Rate_Lookup,2)</f>
        <v>Poor</v>
      </c>
      <c r="N164" s="3" t="str">
        <f>IF(OR(Media[[#This Row],[TOPIC]]="Business Attire",Media[[#This Row],[TOPIC]]="Nightwear"),"High","Low")</f>
        <v>Low</v>
      </c>
    </row>
    <row r="165" spans="2:14" x14ac:dyDescent="0.25">
      <c r="B165" s="1">
        <v>44272</v>
      </c>
      <c r="C165" t="s">
        <v>190</v>
      </c>
      <c r="D165" t="s">
        <v>14</v>
      </c>
      <c r="E165" s="8">
        <v>63113</v>
      </c>
      <c r="F165" t="s">
        <v>840</v>
      </c>
      <c r="G165" s="8">
        <v>187</v>
      </c>
      <c r="H165" s="8">
        <v>173</v>
      </c>
      <c r="I165" s="8">
        <v>27</v>
      </c>
      <c r="J165" s="8">
        <v>19</v>
      </c>
      <c r="K165" s="2">
        <f>SUM(Media[[#This Row],[VIEWS]:[SHARES]])</f>
        <v>406</v>
      </c>
      <c r="L165" s="3">
        <f>Media[[#This Row],[ENGAGEMENTS]]/Media[[#This Row],[FOLLOWERS]]</f>
        <v>6.4329060573891277E-3</v>
      </c>
      <c r="M165" t="str">
        <f>VLOOKUP(Media[[#This Row],[ENGAGEMENT RATE]],Rate_Lookup,2)</f>
        <v>Average</v>
      </c>
      <c r="N165" s="3" t="str">
        <f>IF(OR(Media[[#This Row],[TOPIC]]="Business Attire",Media[[#This Row],[TOPIC]]="Nightwear"),"High","Low")</f>
        <v>Low</v>
      </c>
    </row>
    <row r="166" spans="2:14" x14ac:dyDescent="0.25">
      <c r="B166" s="1">
        <v>44273</v>
      </c>
      <c r="C166" t="s">
        <v>191</v>
      </c>
      <c r="D166" t="s">
        <v>12</v>
      </c>
      <c r="E166" s="7">
        <v>119848</v>
      </c>
      <c r="F166" t="s">
        <v>841</v>
      </c>
      <c r="G166" s="7">
        <v>268</v>
      </c>
      <c r="H166" s="7">
        <v>196</v>
      </c>
      <c r="I166" s="7">
        <v>22</v>
      </c>
      <c r="J166" s="7">
        <v>16</v>
      </c>
      <c r="K166" s="2">
        <f>SUM(Media[[#This Row],[VIEWS]:[SHARES]])</f>
        <v>502</v>
      </c>
      <c r="L166" s="3">
        <f>Media[[#This Row],[ENGAGEMENTS]]/Media[[#This Row],[FOLLOWERS]]</f>
        <v>4.1886389426607036E-3</v>
      </c>
      <c r="M166" t="str">
        <f>VLOOKUP(Media[[#This Row],[ENGAGEMENT RATE]],Rate_Lookup,2)</f>
        <v>Poor</v>
      </c>
      <c r="N166" s="3" t="str">
        <f>IF(OR(Media[[#This Row],[TOPIC]]="Business Attire",Media[[#This Row],[TOPIC]]="Nightwear"),"High","Low")</f>
        <v>High</v>
      </c>
    </row>
    <row r="167" spans="2:14" x14ac:dyDescent="0.25">
      <c r="B167" s="1">
        <v>44273</v>
      </c>
      <c r="C167" t="s">
        <v>192</v>
      </c>
      <c r="D167" t="s">
        <v>14</v>
      </c>
      <c r="E167" s="8">
        <v>62813</v>
      </c>
      <c r="F167" t="s">
        <v>840</v>
      </c>
      <c r="G167" s="8">
        <v>266</v>
      </c>
      <c r="H167" s="8">
        <v>220</v>
      </c>
      <c r="I167" s="8">
        <v>35</v>
      </c>
      <c r="J167" s="8">
        <v>26</v>
      </c>
      <c r="K167" s="2">
        <f>SUM(Media[[#This Row],[VIEWS]:[SHARES]])</f>
        <v>547</v>
      </c>
      <c r="L167" s="3">
        <f>Media[[#This Row],[ENGAGEMENTS]]/Media[[#This Row],[FOLLOWERS]]</f>
        <v>8.7083883909381821E-3</v>
      </c>
      <c r="M167" t="str">
        <f>VLOOKUP(Media[[#This Row],[ENGAGEMENT RATE]],Rate_Lookup,2)</f>
        <v>Average</v>
      </c>
      <c r="N167" s="3" t="str">
        <f>IF(OR(Media[[#This Row],[TOPIC]]="Business Attire",Media[[#This Row],[TOPIC]]="Nightwear"),"High","Low")</f>
        <v>Low</v>
      </c>
    </row>
    <row r="168" spans="2:14" x14ac:dyDescent="0.25">
      <c r="B168" s="1">
        <v>44273</v>
      </c>
      <c r="C168" t="s">
        <v>193</v>
      </c>
      <c r="D168" t="s">
        <v>13</v>
      </c>
      <c r="E168" s="8">
        <v>32882</v>
      </c>
      <c r="F168" t="s">
        <v>841</v>
      </c>
      <c r="G168" s="8">
        <v>31</v>
      </c>
      <c r="H168" s="8">
        <v>24</v>
      </c>
      <c r="I168" s="8">
        <v>3</v>
      </c>
      <c r="J168" s="8">
        <v>2</v>
      </c>
      <c r="K168" s="2">
        <f>SUM(Media[[#This Row],[VIEWS]:[SHARES]])</f>
        <v>60</v>
      </c>
      <c r="L168" s="3">
        <f>Media[[#This Row],[ENGAGEMENTS]]/Media[[#This Row],[FOLLOWERS]]</f>
        <v>1.8247065263670094E-3</v>
      </c>
      <c r="M168" t="str">
        <f>VLOOKUP(Media[[#This Row],[ENGAGEMENT RATE]],Rate_Lookup,2)</f>
        <v>Poor</v>
      </c>
      <c r="N168" s="3" t="str">
        <f>IF(OR(Media[[#This Row],[TOPIC]]="Business Attire",Media[[#This Row],[TOPIC]]="Nightwear"),"High","Low")</f>
        <v>High</v>
      </c>
    </row>
    <row r="169" spans="2:14" x14ac:dyDescent="0.25">
      <c r="B169" s="1">
        <v>44274</v>
      </c>
      <c r="C169" t="s">
        <v>194</v>
      </c>
      <c r="D169" t="s">
        <v>12</v>
      </c>
      <c r="E169" s="7">
        <v>119796</v>
      </c>
      <c r="F169" t="s">
        <v>857</v>
      </c>
      <c r="G169" s="7">
        <v>648</v>
      </c>
      <c r="H169" s="7">
        <v>555</v>
      </c>
      <c r="I169" s="7">
        <v>60</v>
      </c>
      <c r="J169" s="7">
        <v>45</v>
      </c>
      <c r="K169" s="2">
        <f>SUM(Media[[#This Row],[VIEWS]:[SHARES]])</f>
        <v>1308</v>
      </c>
      <c r="L169" s="3">
        <f>Media[[#This Row],[ENGAGEMENTS]]/Media[[#This Row],[FOLLOWERS]]</f>
        <v>1.0918561554642893E-2</v>
      </c>
      <c r="M169" t="str">
        <f>VLOOKUP(Media[[#This Row],[ENGAGEMENT RATE]],Rate_Lookup,2)</f>
        <v>Good</v>
      </c>
      <c r="N169" s="3" t="str">
        <f>IF(OR(Media[[#This Row],[TOPIC]]="Business Attire",Media[[#This Row],[TOPIC]]="Nightwear"),"High","Low")</f>
        <v>High</v>
      </c>
    </row>
    <row r="170" spans="2:14" x14ac:dyDescent="0.25">
      <c r="B170" s="1">
        <v>44274</v>
      </c>
      <c r="C170" t="s">
        <v>195</v>
      </c>
      <c r="D170" t="s">
        <v>14</v>
      </c>
      <c r="E170" s="8">
        <v>62711</v>
      </c>
      <c r="F170" t="s">
        <v>857</v>
      </c>
      <c r="G170" s="8">
        <v>465</v>
      </c>
      <c r="H170" s="8">
        <v>421</v>
      </c>
      <c r="I170" s="8">
        <v>73</v>
      </c>
      <c r="J170" s="8">
        <v>47</v>
      </c>
      <c r="K170" s="2">
        <f>SUM(Media[[#This Row],[VIEWS]:[SHARES]])</f>
        <v>1006</v>
      </c>
      <c r="L170" s="3">
        <f>Media[[#This Row],[ENGAGEMENTS]]/Media[[#This Row],[FOLLOWERS]]</f>
        <v>1.6041842738913428E-2</v>
      </c>
      <c r="M170" t="str">
        <f>VLOOKUP(Media[[#This Row],[ENGAGEMENT RATE]],Rate_Lookup,2)</f>
        <v>Very Good</v>
      </c>
      <c r="N170" s="3" t="str">
        <f>IF(OR(Media[[#This Row],[TOPIC]]="Business Attire",Media[[#This Row],[TOPIC]]="Nightwear"),"High","Low")</f>
        <v>High</v>
      </c>
    </row>
    <row r="171" spans="2:14" x14ac:dyDescent="0.25">
      <c r="B171" s="1">
        <v>44275</v>
      </c>
      <c r="C171" t="s">
        <v>196</v>
      </c>
      <c r="D171" t="s">
        <v>12</v>
      </c>
      <c r="E171" s="7">
        <v>120208</v>
      </c>
      <c r="F171" t="s">
        <v>857</v>
      </c>
      <c r="G171" s="7">
        <v>532</v>
      </c>
      <c r="H171" s="7">
        <v>480</v>
      </c>
      <c r="I171" s="7">
        <v>50</v>
      </c>
      <c r="J171" s="7">
        <v>37</v>
      </c>
      <c r="K171" s="2">
        <f>SUM(Media[[#This Row],[VIEWS]:[SHARES]])</f>
        <v>1099</v>
      </c>
      <c r="L171" s="3">
        <f>Media[[#This Row],[ENGAGEMENTS]]/Media[[#This Row],[FOLLOWERS]]</f>
        <v>9.1424863569812328E-3</v>
      </c>
      <c r="M171" t="str">
        <f>VLOOKUP(Media[[#This Row],[ENGAGEMENT RATE]],Rate_Lookup,2)</f>
        <v>Average</v>
      </c>
      <c r="N171" s="3" t="str">
        <f>IF(OR(Media[[#This Row],[TOPIC]]="Business Attire",Media[[#This Row],[TOPIC]]="Nightwear"),"High","Low")</f>
        <v>High</v>
      </c>
    </row>
    <row r="172" spans="2:14" x14ac:dyDescent="0.25">
      <c r="B172" s="1">
        <v>44275</v>
      </c>
      <c r="C172" t="s">
        <v>197</v>
      </c>
      <c r="D172" t="s">
        <v>13</v>
      </c>
      <c r="E172" s="8">
        <v>32841</v>
      </c>
      <c r="F172" t="s">
        <v>841</v>
      </c>
      <c r="G172" s="8">
        <v>28</v>
      </c>
      <c r="H172" s="8">
        <v>26</v>
      </c>
      <c r="I172" s="8">
        <v>3</v>
      </c>
      <c r="J172" s="8">
        <v>2</v>
      </c>
      <c r="K172" s="2">
        <f>SUM(Media[[#This Row],[VIEWS]:[SHARES]])</f>
        <v>59</v>
      </c>
      <c r="L172" s="3">
        <f>Media[[#This Row],[ENGAGEMENTS]]/Media[[#This Row],[FOLLOWERS]]</f>
        <v>1.7965348192807771E-3</v>
      </c>
      <c r="M172" t="str">
        <f>VLOOKUP(Media[[#This Row],[ENGAGEMENT RATE]],Rate_Lookup,2)</f>
        <v>Poor</v>
      </c>
      <c r="N172" s="3" t="str">
        <f>IF(OR(Media[[#This Row],[TOPIC]]="Business Attire",Media[[#This Row],[TOPIC]]="Nightwear"),"High","Low")</f>
        <v>High</v>
      </c>
    </row>
    <row r="173" spans="2:14" x14ac:dyDescent="0.25">
      <c r="B173" s="1">
        <v>44276</v>
      </c>
      <c r="C173" t="s">
        <v>198</v>
      </c>
      <c r="D173" t="s">
        <v>14</v>
      </c>
      <c r="E173" s="8">
        <v>62650</v>
      </c>
      <c r="F173" t="s">
        <v>840</v>
      </c>
      <c r="G173" s="8">
        <v>217</v>
      </c>
      <c r="H173" s="8">
        <v>218</v>
      </c>
      <c r="I173" s="8">
        <v>32</v>
      </c>
      <c r="J173" s="8">
        <v>24</v>
      </c>
      <c r="K173" s="2">
        <f>SUM(Media[[#This Row],[VIEWS]:[SHARES]])</f>
        <v>491</v>
      </c>
      <c r="L173" s="3">
        <f>Media[[#This Row],[ENGAGEMENTS]]/Media[[#This Row],[FOLLOWERS]]</f>
        <v>7.8371907422186745E-3</v>
      </c>
      <c r="M173" t="str">
        <f>VLOOKUP(Media[[#This Row],[ENGAGEMENT RATE]],Rate_Lookup,2)</f>
        <v>Average</v>
      </c>
      <c r="N173" s="3" t="str">
        <f>IF(OR(Media[[#This Row],[TOPIC]]="Business Attire",Media[[#This Row],[TOPIC]]="Nightwear"),"High","Low")</f>
        <v>Low</v>
      </c>
    </row>
    <row r="174" spans="2:14" x14ac:dyDescent="0.25">
      <c r="B174" s="1">
        <v>44277</v>
      </c>
      <c r="C174" t="s">
        <v>199</v>
      </c>
      <c r="D174" t="s">
        <v>12</v>
      </c>
      <c r="E174" s="7">
        <v>119933</v>
      </c>
      <c r="F174" t="s">
        <v>840</v>
      </c>
      <c r="G174" s="7">
        <v>175</v>
      </c>
      <c r="H174" s="7">
        <v>131</v>
      </c>
      <c r="I174" s="7">
        <v>13</v>
      </c>
      <c r="J174" s="7">
        <v>11</v>
      </c>
      <c r="K174" s="2">
        <f>SUM(Media[[#This Row],[VIEWS]:[SHARES]])</f>
        <v>330</v>
      </c>
      <c r="L174" s="3">
        <f>Media[[#This Row],[ENGAGEMENTS]]/Media[[#This Row],[FOLLOWERS]]</f>
        <v>2.7515362744198846E-3</v>
      </c>
      <c r="M174" t="str">
        <f>VLOOKUP(Media[[#This Row],[ENGAGEMENT RATE]],Rate_Lookup,2)</f>
        <v>Poor</v>
      </c>
      <c r="N174" s="3" t="str">
        <f>IF(OR(Media[[#This Row],[TOPIC]]="Business Attire",Media[[#This Row],[TOPIC]]="Nightwear"),"High","Low")</f>
        <v>Low</v>
      </c>
    </row>
    <row r="175" spans="2:14" x14ac:dyDescent="0.25">
      <c r="B175" s="1">
        <v>44277</v>
      </c>
      <c r="C175" t="s">
        <v>200</v>
      </c>
      <c r="D175" t="s">
        <v>14</v>
      </c>
      <c r="E175" s="8">
        <v>62544</v>
      </c>
      <c r="F175" t="s">
        <v>858</v>
      </c>
      <c r="G175" s="8">
        <v>355</v>
      </c>
      <c r="H175" s="8">
        <v>315</v>
      </c>
      <c r="I175" s="8">
        <v>48</v>
      </c>
      <c r="J175" s="8">
        <v>33</v>
      </c>
      <c r="K175" s="2">
        <f>SUM(Media[[#This Row],[VIEWS]:[SHARES]])</f>
        <v>751</v>
      </c>
      <c r="L175" s="3">
        <f>Media[[#This Row],[ENGAGEMENTS]]/Media[[#This Row],[FOLLOWERS]]</f>
        <v>1.2007546687132258E-2</v>
      </c>
      <c r="M175" t="str">
        <f>VLOOKUP(Media[[#This Row],[ENGAGEMENT RATE]],Rate_Lookup,2)</f>
        <v>Good</v>
      </c>
      <c r="N175" s="3" t="str">
        <f>IF(OR(Media[[#This Row],[TOPIC]]="Business Attire",Media[[#This Row],[TOPIC]]="Nightwear"),"High","Low")</f>
        <v>Low</v>
      </c>
    </row>
    <row r="176" spans="2:14" x14ac:dyDescent="0.25">
      <c r="B176" s="1">
        <v>44278</v>
      </c>
      <c r="C176" t="s">
        <v>201</v>
      </c>
      <c r="D176" t="s">
        <v>12</v>
      </c>
      <c r="E176" s="7">
        <v>120103</v>
      </c>
      <c r="F176" t="s">
        <v>841</v>
      </c>
      <c r="G176" s="7">
        <v>322</v>
      </c>
      <c r="H176" s="7">
        <v>253</v>
      </c>
      <c r="I176" s="7">
        <v>30</v>
      </c>
      <c r="J176" s="7">
        <v>22</v>
      </c>
      <c r="K176" s="2">
        <f>SUM(Media[[#This Row],[VIEWS]:[SHARES]])</f>
        <v>627</v>
      </c>
      <c r="L176" s="3">
        <f>Media[[#This Row],[ENGAGEMENTS]]/Media[[#This Row],[FOLLOWERS]]</f>
        <v>5.2205190544782395E-3</v>
      </c>
      <c r="M176" t="str">
        <f>VLOOKUP(Media[[#This Row],[ENGAGEMENT RATE]],Rate_Lookup,2)</f>
        <v>Average</v>
      </c>
      <c r="N176" s="3" t="str">
        <f>IF(OR(Media[[#This Row],[TOPIC]]="Business Attire",Media[[#This Row],[TOPIC]]="Nightwear"),"High","Low")</f>
        <v>High</v>
      </c>
    </row>
    <row r="177" spans="2:14" x14ac:dyDescent="0.25">
      <c r="B177" s="1">
        <v>44278</v>
      </c>
      <c r="C177" t="s">
        <v>202</v>
      </c>
      <c r="D177" t="s">
        <v>14</v>
      </c>
      <c r="E177" s="8">
        <v>62713</v>
      </c>
      <c r="F177" t="s">
        <v>840</v>
      </c>
      <c r="G177" s="8">
        <v>232</v>
      </c>
      <c r="H177" s="8">
        <v>203</v>
      </c>
      <c r="I177" s="8">
        <v>36</v>
      </c>
      <c r="J177" s="8">
        <v>25</v>
      </c>
      <c r="K177" s="2">
        <f>SUM(Media[[#This Row],[VIEWS]:[SHARES]])</f>
        <v>496</v>
      </c>
      <c r="L177" s="3">
        <f>Media[[#This Row],[ENGAGEMENTS]]/Media[[#This Row],[FOLLOWERS]]</f>
        <v>7.9090459713297076E-3</v>
      </c>
      <c r="M177" t="str">
        <f>VLOOKUP(Media[[#This Row],[ENGAGEMENT RATE]],Rate_Lookup,2)</f>
        <v>Average</v>
      </c>
      <c r="N177" s="3" t="str">
        <f>IF(OR(Media[[#This Row],[TOPIC]]="Business Attire",Media[[#This Row],[TOPIC]]="Nightwear"),"High","Low")</f>
        <v>Low</v>
      </c>
    </row>
    <row r="178" spans="2:14" x14ac:dyDescent="0.25">
      <c r="B178" s="1">
        <v>44278</v>
      </c>
      <c r="C178" t="s">
        <v>203</v>
      </c>
      <c r="D178" t="s">
        <v>13</v>
      </c>
      <c r="E178" s="8">
        <v>32848</v>
      </c>
      <c r="F178" t="s">
        <v>858</v>
      </c>
      <c r="G178" s="8">
        <v>34</v>
      </c>
      <c r="H178" s="8">
        <v>25</v>
      </c>
      <c r="I178" s="8">
        <v>3</v>
      </c>
      <c r="J178" s="8">
        <v>2</v>
      </c>
      <c r="K178" s="2">
        <f>SUM(Media[[#This Row],[VIEWS]:[SHARES]])</f>
        <v>64</v>
      </c>
      <c r="L178" s="3">
        <f>Media[[#This Row],[ENGAGEMENTS]]/Media[[#This Row],[FOLLOWERS]]</f>
        <v>1.948368241597662E-3</v>
      </c>
      <c r="M178" t="str">
        <f>VLOOKUP(Media[[#This Row],[ENGAGEMENT RATE]],Rate_Lookup,2)</f>
        <v>Poor</v>
      </c>
      <c r="N178" s="3" t="str">
        <f>IF(OR(Media[[#This Row],[TOPIC]]="Business Attire",Media[[#This Row],[TOPIC]]="Nightwear"),"High","Low")</f>
        <v>Low</v>
      </c>
    </row>
    <row r="179" spans="2:14" x14ac:dyDescent="0.25">
      <c r="B179" s="1">
        <v>44279</v>
      </c>
      <c r="C179" t="s">
        <v>204</v>
      </c>
      <c r="D179" t="s">
        <v>12</v>
      </c>
      <c r="E179" s="7">
        <v>120427</v>
      </c>
      <c r="F179" t="s">
        <v>840</v>
      </c>
      <c r="G179" s="7">
        <v>238</v>
      </c>
      <c r="H179" s="7">
        <v>178</v>
      </c>
      <c r="I179" s="7">
        <v>19</v>
      </c>
      <c r="J179" s="7">
        <v>15</v>
      </c>
      <c r="K179" s="2">
        <f>SUM(Media[[#This Row],[VIEWS]:[SHARES]])</f>
        <v>450</v>
      </c>
      <c r="L179" s="3">
        <f>Media[[#This Row],[ENGAGEMENTS]]/Media[[#This Row],[FOLLOWERS]]</f>
        <v>3.736703563154442E-3</v>
      </c>
      <c r="M179" t="str">
        <f>VLOOKUP(Media[[#This Row],[ENGAGEMENT RATE]],Rate_Lookup,2)</f>
        <v>Poor</v>
      </c>
      <c r="N179" s="3" t="str">
        <f>IF(OR(Media[[#This Row],[TOPIC]]="Business Attire",Media[[#This Row],[TOPIC]]="Nightwear"),"High","Low")</f>
        <v>Low</v>
      </c>
    </row>
    <row r="180" spans="2:14" x14ac:dyDescent="0.25">
      <c r="B180" s="1">
        <v>44279</v>
      </c>
      <c r="C180" t="s">
        <v>205</v>
      </c>
      <c r="D180" t="s">
        <v>14</v>
      </c>
      <c r="E180" s="8">
        <v>62881</v>
      </c>
      <c r="F180" t="s">
        <v>840</v>
      </c>
      <c r="G180" s="8">
        <v>251</v>
      </c>
      <c r="H180" s="8">
        <v>217</v>
      </c>
      <c r="I180" s="8">
        <v>35</v>
      </c>
      <c r="J180" s="8">
        <v>23</v>
      </c>
      <c r="K180" s="2">
        <f>SUM(Media[[#This Row],[VIEWS]:[SHARES]])</f>
        <v>526</v>
      </c>
      <c r="L180" s="3">
        <f>Media[[#This Row],[ENGAGEMENTS]]/Media[[#This Row],[FOLLOWERS]]</f>
        <v>8.3650069178289148E-3</v>
      </c>
      <c r="M180" t="str">
        <f>VLOOKUP(Media[[#This Row],[ENGAGEMENT RATE]],Rate_Lookup,2)</f>
        <v>Average</v>
      </c>
      <c r="N180" s="3" t="str">
        <f>IF(OR(Media[[#This Row],[TOPIC]]="Business Attire",Media[[#This Row],[TOPIC]]="Nightwear"),"High","Low")</f>
        <v>Low</v>
      </c>
    </row>
    <row r="181" spans="2:14" x14ac:dyDescent="0.25">
      <c r="B181" s="1">
        <v>44280</v>
      </c>
      <c r="C181" t="s">
        <v>206</v>
      </c>
      <c r="D181" t="s">
        <v>14</v>
      </c>
      <c r="E181" s="8">
        <v>62893</v>
      </c>
      <c r="F181" t="s">
        <v>841</v>
      </c>
      <c r="G181" s="8">
        <v>219</v>
      </c>
      <c r="H181" s="8">
        <v>217</v>
      </c>
      <c r="I181" s="8">
        <v>37</v>
      </c>
      <c r="J181" s="8">
        <v>22</v>
      </c>
      <c r="K181" s="2">
        <f>SUM(Media[[#This Row],[VIEWS]:[SHARES]])</f>
        <v>495</v>
      </c>
      <c r="L181" s="3">
        <f>Media[[#This Row],[ENGAGEMENTS]]/Media[[#This Row],[FOLLOWERS]]</f>
        <v>7.8705102316633004E-3</v>
      </c>
      <c r="M181" t="str">
        <f>VLOOKUP(Media[[#This Row],[ENGAGEMENT RATE]],Rate_Lookup,2)</f>
        <v>Average</v>
      </c>
      <c r="N181" s="3" t="str">
        <f>IF(OR(Media[[#This Row],[TOPIC]]="Business Attire",Media[[#This Row],[TOPIC]]="Nightwear"),"High","Low")</f>
        <v>High</v>
      </c>
    </row>
    <row r="182" spans="2:14" x14ac:dyDescent="0.25">
      <c r="B182" s="1">
        <v>44281</v>
      </c>
      <c r="C182" t="s">
        <v>207</v>
      </c>
      <c r="D182" t="s">
        <v>12</v>
      </c>
      <c r="E182" s="7">
        <v>120397</v>
      </c>
      <c r="F182" t="s">
        <v>840</v>
      </c>
      <c r="G182" s="7">
        <v>196</v>
      </c>
      <c r="H182" s="7">
        <v>176</v>
      </c>
      <c r="I182" s="7">
        <v>19</v>
      </c>
      <c r="J182" s="7">
        <v>14</v>
      </c>
      <c r="K182" s="2">
        <f>SUM(Media[[#This Row],[VIEWS]:[SHARES]])</f>
        <v>405</v>
      </c>
      <c r="L182" s="3">
        <f>Media[[#This Row],[ENGAGEMENTS]]/Media[[#This Row],[FOLLOWERS]]</f>
        <v>3.3638711928038073E-3</v>
      </c>
      <c r="M182" t="str">
        <f>VLOOKUP(Media[[#This Row],[ENGAGEMENT RATE]],Rate_Lookup,2)</f>
        <v>Poor</v>
      </c>
      <c r="N182" s="3" t="str">
        <f>IF(OR(Media[[#This Row],[TOPIC]]="Business Attire",Media[[#This Row],[TOPIC]]="Nightwear"),"High","Low")</f>
        <v>Low</v>
      </c>
    </row>
    <row r="183" spans="2:14" x14ac:dyDescent="0.25">
      <c r="B183" s="1">
        <v>44281</v>
      </c>
      <c r="C183" t="s">
        <v>208</v>
      </c>
      <c r="D183" t="s">
        <v>14</v>
      </c>
      <c r="E183" s="8">
        <v>62987</v>
      </c>
      <c r="F183" t="s">
        <v>858</v>
      </c>
      <c r="G183" s="8">
        <v>329</v>
      </c>
      <c r="H183" s="8">
        <v>315</v>
      </c>
      <c r="I183" s="8">
        <v>47</v>
      </c>
      <c r="J183" s="8">
        <v>33</v>
      </c>
      <c r="K183" s="2">
        <f>SUM(Media[[#This Row],[VIEWS]:[SHARES]])</f>
        <v>724</v>
      </c>
      <c r="L183" s="3">
        <f>Media[[#This Row],[ENGAGEMENTS]]/Media[[#This Row],[FOLLOWERS]]</f>
        <v>1.1494435359677395E-2</v>
      </c>
      <c r="M183" t="str">
        <f>VLOOKUP(Media[[#This Row],[ENGAGEMENT RATE]],Rate_Lookup,2)</f>
        <v>Good</v>
      </c>
      <c r="N183" s="3" t="str">
        <f>IF(OR(Media[[#This Row],[TOPIC]]="Business Attire",Media[[#This Row],[TOPIC]]="Nightwear"),"High","Low")</f>
        <v>Low</v>
      </c>
    </row>
    <row r="184" spans="2:14" x14ac:dyDescent="0.25">
      <c r="B184" s="1">
        <v>44282</v>
      </c>
      <c r="C184" t="s">
        <v>209</v>
      </c>
      <c r="D184" t="s">
        <v>12</v>
      </c>
      <c r="E184" s="7">
        <v>120422</v>
      </c>
      <c r="F184" t="s">
        <v>858</v>
      </c>
      <c r="G184" s="7">
        <v>510</v>
      </c>
      <c r="H184" s="7">
        <v>370</v>
      </c>
      <c r="I184" s="7">
        <v>44</v>
      </c>
      <c r="J184" s="7">
        <v>37</v>
      </c>
      <c r="K184" s="2">
        <f>SUM(Media[[#This Row],[VIEWS]:[SHARES]])</f>
        <v>961</v>
      </c>
      <c r="L184" s="3">
        <f>Media[[#This Row],[ENGAGEMENTS]]/Media[[#This Row],[FOLLOWERS]]</f>
        <v>7.980269385992592E-3</v>
      </c>
      <c r="M184" t="str">
        <f>VLOOKUP(Media[[#This Row],[ENGAGEMENT RATE]],Rate_Lookup,2)</f>
        <v>Average</v>
      </c>
      <c r="N184" s="3" t="str">
        <f>IF(OR(Media[[#This Row],[TOPIC]]="Business Attire",Media[[#This Row],[TOPIC]]="Nightwear"),"High","Low")</f>
        <v>Low</v>
      </c>
    </row>
    <row r="185" spans="2:14" x14ac:dyDescent="0.25">
      <c r="B185" s="1">
        <v>44282</v>
      </c>
      <c r="C185" t="s">
        <v>210</v>
      </c>
      <c r="D185" t="s">
        <v>14</v>
      </c>
      <c r="E185" s="8">
        <v>63038</v>
      </c>
      <c r="F185" t="s">
        <v>858</v>
      </c>
      <c r="G185" s="8">
        <v>425</v>
      </c>
      <c r="H185" s="8">
        <v>377</v>
      </c>
      <c r="I185" s="8">
        <v>57</v>
      </c>
      <c r="J185" s="8">
        <v>41</v>
      </c>
      <c r="K185" s="2">
        <f>SUM(Media[[#This Row],[VIEWS]:[SHARES]])</f>
        <v>900</v>
      </c>
      <c r="L185" s="3">
        <f>Media[[#This Row],[ENGAGEMENTS]]/Media[[#This Row],[FOLLOWERS]]</f>
        <v>1.4277102699958756E-2</v>
      </c>
      <c r="M185" t="str">
        <f>VLOOKUP(Media[[#This Row],[ENGAGEMENT RATE]],Rate_Lookup,2)</f>
        <v>Good</v>
      </c>
      <c r="N185" s="3" t="str">
        <f>IF(OR(Media[[#This Row],[TOPIC]]="Business Attire",Media[[#This Row],[TOPIC]]="Nightwear"),"High","Low")</f>
        <v>Low</v>
      </c>
    </row>
    <row r="186" spans="2:14" x14ac:dyDescent="0.25">
      <c r="B186" s="1">
        <v>44283</v>
      </c>
      <c r="C186" t="s">
        <v>211</v>
      </c>
      <c r="D186" t="s">
        <v>12</v>
      </c>
      <c r="E186" s="7">
        <v>120598</v>
      </c>
      <c r="F186" t="s">
        <v>858</v>
      </c>
      <c r="G186" s="7">
        <v>622</v>
      </c>
      <c r="H186" s="7">
        <v>485</v>
      </c>
      <c r="I186" s="7">
        <v>51</v>
      </c>
      <c r="J186" s="7">
        <v>39</v>
      </c>
      <c r="K186" s="2">
        <f>SUM(Media[[#This Row],[VIEWS]:[SHARES]])</f>
        <v>1197</v>
      </c>
      <c r="L186" s="3">
        <f>Media[[#This Row],[ENGAGEMENTS]]/Media[[#This Row],[FOLLOWERS]]</f>
        <v>9.9255377369442278E-3</v>
      </c>
      <c r="M186" t="str">
        <f>VLOOKUP(Media[[#This Row],[ENGAGEMENT RATE]],Rate_Lookup,2)</f>
        <v>Average</v>
      </c>
      <c r="N186" s="3" t="str">
        <f>IF(OR(Media[[#This Row],[TOPIC]]="Business Attire",Media[[#This Row],[TOPIC]]="Nightwear"),"High","Low")</f>
        <v>Low</v>
      </c>
    </row>
    <row r="187" spans="2:14" x14ac:dyDescent="0.25">
      <c r="B187" s="1">
        <v>44283</v>
      </c>
      <c r="C187" t="s">
        <v>212</v>
      </c>
      <c r="D187" t="s">
        <v>14</v>
      </c>
      <c r="E187" s="8">
        <v>62426</v>
      </c>
      <c r="F187" t="s">
        <v>840</v>
      </c>
      <c r="G187" s="8">
        <v>236</v>
      </c>
      <c r="H187" s="8">
        <v>215</v>
      </c>
      <c r="I187" s="8">
        <v>37</v>
      </c>
      <c r="J187" s="8">
        <v>22</v>
      </c>
      <c r="K187" s="2">
        <f>SUM(Media[[#This Row],[VIEWS]:[SHARES]])</f>
        <v>510</v>
      </c>
      <c r="L187" s="3">
        <f>Media[[#This Row],[ENGAGEMENTS]]/Media[[#This Row],[FOLLOWERS]]</f>
        <v>8.1696728927049631E-3</v>
      </c>
      <c r="M187" t="str">
        <f>VLOOKUP(Media[[#This Row],[ENGAGEMENT RATE]],Rate_Lookup,2)</f>
        <v>Average</v>
      </c>
      <c r="N187" s="3" t="str">
        <f>IF(OR(Media[[#This Row],[TOPIC]]="Business Attire",Media[[#This Row],[TOPIC]]="Nightwear"),"High","Low")</f>
        <v>Low</v>
      </c>
    </row>
    <row r="188" spans="2:14" x14ac:dyDescent="0.25">
      <c r="B188" s="1">
        <v>44283</v>
      </c>
      <c r="C188" t="s">
        <v>213</v>
      </c>
      <c r="D188" t="s">
        <v>13</v>
      </c>
      <c r="E188" s="8">
        <v>32880</v>
      </c>
      <c r="F188" t="s">
        <v>857</v>
      </c>
      <c r="G188" s="8">
        <v>44</v>
      </c>
      <c r="H188" s="8">
        <v>36</v>
      </c>
      <c r="I188" s="8">
        <v>4</v>
      </c>
      <c r="J188" s="8">
        <v>3</v>
      </c>
      <c r="K188" s="2">
        <f>SUM(Media[[#This Row],[VIEWS]:[SHARES]])</f>
        <v>87</v>
      </c>
      <c r="L188" s="3">
        <f>Media[[#This Row],[ENGAGEMENTS]]/Media[[#This Row],[FOLLOWERS]]</f>
        <v>2.6459854014598541E-3</v>
      </c>
      <c r="M188" t="str">
        <f>VLOOKUP(Media[[#This Row],[ENGAGEMENT RATE]],Rate_Lookup,2)</f>
        <v>Poor</v>
      </c>
      <c r="N188" s="3" t="str">
        <f>IF(OR(Media[[#This Row],[TOPIC]]="Business Attire",Media[[#This Row],[TOPIC]]="Nightwear"),"High","Low")</f>
        <v>High</v>
      </c>
    </row>
    <row r="189" spans="2:14" x14ac:dyDescent="0.25">
      <c r="B189" s="1">
        <v>44284</v>
      </c>
      <c r="C189" t="s">
        <v>214</v>
      </c>
      <c r="D189" t="s">
        <v>12</v>
      </c>
      <c r="E189" s="7">
        <v>120570</v>
      </c>
      <c r="F189" t="s">
        <v>841</v>
      </c>
      <c r="G189" s="7">
        <v>252</v>
      </c>
      <c r="H189" s="7">
        <v>210</v>
      </c>
      <c r="I189" s="7">
        <v>21</v>
      </c>
      <c r="J189" s="7">
        <v>18</v>
      </c>
      <c r="K189" s="2">
        <f>SUM(Media[[#This Row],[VIEWS]:[SHARES]])</f>
        <v>501</v>
      </c>
      <c r="L189" s="3">
        <f>Media[[#This Row],[ENGAGEMENTS]]/Media[[#This Row],[FOLLOWERS]]</f>
        <v>4.1552625031102261E-3</v>
      </c>
      <c r="M189" t="str">
        <f>VLOOKUP(Media[[#This Row],[ENGAGEMENT RATE]],Rate_Lookup,2)</f>
        <v>Poor</v>
      </c>
      <c r="N189" s="3" t="str">
        <f>IF(OR(Media[[#This Row],[TOPIC]]="Business Attire",Media[[#This Row],[TOPIC]]="Nightwear"),"High","Low")</f>
        <v>High</v>
      </c>
    </row>
    <row r="190" spans="2:14" x14ac:dyDescent="0.25">
      <c r="B190" s="1">
        <v>44284</v>
      </c>
      <c r="C190" t="s">
        <v>215</v>
      </c>
      <c r="D190" t="s">
        <v>14</v>
      </c>
      <c r="E190" s="8">
        <v>61892</v>
      </c>
      <c r="F190" t="s">
        <v>857</v>
      </c>
      <c r="G190" s="8">
        <v>467</v>
      </c>
      <c r="H190" s="8">
        <v>468</v>
      </c>
      <c r="I190" s="8">
        <v>68</v>
      </c>
      <c r="J190" s="8">
        <v>48</v>
      </c>
      <c r="K190" s="2">
        <f>SUM(Media[[#This Row],[VIEWS]:[SHARES]])</f>
        <v>1051</v>
      </c>
      <c r="L190" s="3">
        <f>Media[[#This Row],[ENGAGEMENTS]]/Media[[#This Row],[FOLLOWERS]]</f>
        <v>1.6981193045951012E-2</v>
      </c>
      <c r="M190" t="str">
        <f>VLOOKUP(Media[[#This Row],[ENGAGEMENT RATE]],Rate_Lookup,2)</f>
        <v>Very Good</v>
      </c>
      <c r="N190" s="3" t="str">
        <f>IF(OR(Media[[#This Row],[TOPIC]]="Business Attire",Media[[#This Row],[TOPIC]]="Nightwear"),"High","Low")</f>
        <v>High</v>
      </c>
    </row>
    <row r="191" spans="2:14" x14ac:dyDescent="0.25">
      <c r="B191" s="1">
        <v>44284</v>
      </c>
      <c r="C191" t="s">
        <v>216</v>
      </c>
      <c r="D191" t="s">
        <v>13</v>
      </c>
      <c r="E191" s="8">
        <v>32873</v>
      </c>
      <c r="F191" t="s">
        <v>857</v>
      </c>
      <c r="G191" s="8">
        <v>51</v>
      </c>
      <c r="H191" s="8">
        <v>38</v>
      </c>
      <c r="I191" s="8">
        <v>5</v>
      </c>
      <c r="J191" s="8">
        <v>3</v>
      </c>
      <c r="K191" s="2">
        <f>SUM(Media[[#This Row],[VIEWS]:[SHARES]])</f>
        <v>97</v>
      </c>
      <c r="L191" s="3">
        <f>Media[[#This Row],[ENGAGEMENTS]]/Media[[#This Row],[FOLLOWERS]]</f>
        <v>2.9507498555045174E-3</v>
      </c>
      <c r="M191" t="str">
        <f>VLOOKUP(Media[[#This Row],[ENGAGEMENT RATE]],Rate_Lookup,2)</f>
        <v>Poor</v>
      </c>
      <c r="N191" s="3" t="str">
        <f>IF(OR(Media[[#This Row],[TOPIC]]="Business Attire",Media[[#This Row],[TOPIC]]="Nightwear"),"High","Low")</f>
        <v>High</v>
      </c>
    </row>
    <row r="192" spans="2:14" x14ac:dyDescent="0.25">
      <c r="B192" s="1">
        <v>44285</v>
      </c>
      <c r="C192" t="s">
        <v>217</v>
      </c>
      <c r="D192" t="s">
        <v>12</v>
      </c>
      <c r="E192" s="7">
        <v>120420</v>
      </c>
      <c r="F192" t="s">
        <v>841</v>
      </c>
      <c r="G192" s="7">
        <v>234</v>
      </c>
      <c r="H192" s="7">
        <v>190</v>
      </c>
      <c r="I192" s="7">
        <v>23</v>
      </c>
      <c r="J192" s="7">
        <v>17</v>
      </c>
      <c r="K192" s="2">
        <f>SUM(Media[[#This Row],[VIEWS]:[SHARES]])</f>
        <v>464</v>
      </c>
      <c r="L192" s="3">
        <f>Media[[#This Row],[ENGAGEMENTS]]/Media[[#This Row],[FOLLOWERS]]</f>
        <v>3.8531805347948845E-3</v>
      </c>
      <c r="M192" t="str">
        <f>VLOOKUP(Media[[#This Row],[ENGAGEMENT RATE]],Rate_Lookup,2)</f>
        <v>Poor</v>
      </c>
      <c r="N192" s="3" t="str">
        <f>IF(OR(Media[[#This Row],[TOPIC]]="Business Attire",Media[[#This Row],[TOPIC]]="Nightwear"),"High","Low")</f>
        <v>High</v>
      </c>
    </row>
    <row r="193" spans="2:14" x14ac:dyDescent="0.25">
      <c r="B193" s="1">
        <v>44285</v>
      </c>
      <c r="C193" t="s">
        <v>218</v>
      </c>
      <c r="D193" t="s">
        <v>14</v>
      </c>
      <c r="E193" s="8">
        <v>62378</v>
      </c>
      <c r="F193" t="s">
        <v>858</v>
      </c>
      <c r="G193" s="8">
        <v>386</v>
      </c>
      <c r="H193" s="8">
        <v>385</v>
      </c>
      <c r="I193" s="8">
        <v>61</v>
      </c>
      <c r="J193" s="8">
        <v>41</v>
      </c>
      <c r="K193" s="2">
        <f>SUM(Media[[#This Row],[VIEWS]:[SHARES]])</f>
        <v>873</v>
      </c>
      <c r="L193" s="3">
        <f>Media[[#This Row],[ENGAGEMENTS]]/Media[[#This Row],[FOLLOWERS]]</f>
        <v>1.3995318862419443E-2</v>
      </c>
      <c r="M193" t="str">
        <f>VLOOKUP(Media[[#This Row],[ENGAGEMENT RATE]],Rate_Lookup,2)</f>
        <v>Good</v>
      </c>
      <c r="N193" s="3" t="str">
        <f>IF(OR(Media[[#This Row],[TOPIC]]="Business Attire",Media[[#This Row],[TOPIC]]="Nightwear"),"High","Low")</f>
        <v>Low</v>
      </c>
    </row>
    <row r="194" spans="2:14" x14ac:dyDescent="0.25">
      <c r="B194" s="1">
        <v>44286</v>
      </c>
      <c r="C194" t="s">
        <v>219</v>
      </c>
      <c r="D194" t="s">
        <v>12</v>
      </c>
      <c r="E194" s="7">
        <v>120459</v>
      </c>
      <c r="F194" t="s">
        <v>841</v>
      </c>
      <c r="G194" s="7">
        <v>202</v>
      </c>
      <c r="H194" s="7">
        <v>158</v>
      </c>
      <c r="I194" s="7">
        <v>17</v>
      </c>
      <c r="J194" s="7">
        <v>14</v>
      </c>
      <c r="K194" s="2">
        <f>SUM(Media[[#This Row],[VIEWS]:[SHARES]])</f>
        <v>391</v>
      </c>
      <c r="L194" s="3">
        <f>Media[[#This Row],[ENGAGEMENTS]]/Media[[#This Row],[FOLLOWERS]]</f>
        <v>3.2459176981379555E-3</v>
      </c>
      <c r="M194" t="str">
        <f>VLOOKUP(Media[[#This Row],[ENGAGEMENT RATE]],Rate_Lookup,2)</f>
        <v>Poor</v>
      </c>
      <c r="N194" s="3" t="str">
        <f>IF(OR(Media[[#This Row],[TOPIC]]="Business Attire",Media[[#This Row],[TOPIC]]="Nightwear"),"High","Low")</f>
        <v>High</v>
      </c>
    </row>
    <row r="195" spans="2:14" x14ac:dyDescent="0.25">
      <c r="B195" s="1">
        <v>44287</v>
      </c>
      <c r="C195" t="s">
        <v>220</v>
      </c>
      <c r="D195" t="s">
        <v>12</v>
      </c>
      <c r="E195" s="7">
        <v>121241</v>
      </c>
      <c r="F195" t="s">
        <v>841</v>
      </c>
      <c r="G195" s="7">
        <v>276</v>
      </c>
      <c r="H195" s="7">
        <v>222</v>
      </c>
      <c r="I195" s="7">
        <v>27</v>
      </c>
      <c r="J195" s="7">
        <v>22</v>
      </c>
      <c r="K195" s="2">
        <f>SUM(Media[[#This Row],[VIEWS]:[SHARES]])</f>
        <v>547</v>
      </c>
      <c r="L195" s="3">
        <f>Media[[#This Row],[ENGAGEMENTS]]/Media[[#This Row],[FOLLOWERS]]</f>
        <v>4.5116750934089955E-3</v>
      </c>
      <c r="M195" t="str">
        <f>VLOOKUP(Media[[#This Row],[ENGAGEMENT RATE]],Rate_Lookup,2)</f>
        <v>Poor</v>
      </c>
      <c r="N195" s="3" t="str">
        <f>IF(OR(Media[[#This Row],[TOPIC]]="Business Attire",Media[[#This Row],[TOPIC]]="Nightwear"),"High","Low")</f>
        <v>High</v>
      </c>
    </row>
    <row r="196" spans="2:14" x14ac:dyDescent="0.25">
      <c r="B196" s="1">
        <v>44287</v>
      </c>
      <c r="C196" t="s">
        <v>221</v>
      </c>
      <c r="D196" t="s">
        <v>14</v>
      </c>
      <c r="E196" s="8">
        <v>62421</v>
      </c>
      <c r="F196" t="s">
        <v>840</v>
      </c>
      <c r="G196" s="8">
        <v>255</v>
      </c>
      <c r="H196" s="8">
        <v>236</v>
      </c>
      <c r="I196" s="8">
        <v>40</v>
      </c>
      <c r="J196" s="8">
        <v>29</v>
      </c>
      <c r="K196" s="2">
        <f>SUM(Media[[#This Row],[VIEWS]:[SHARES]])</f>
        <v>560</v>
      </c>
      <c r="L196" s="3">
        <f>Media[[#This Row],[ENGAGEMENTS]]/Media[[#This Row],[FOLLOWERS]]</f>
        <v>8.9713397734736706E-3</v>
      </c>
      <c r="M196" t="str">
        <f>VLOOKUP(Media[[#This Row],[ENGAGEMENT RATE]],Rate_Lookup,2)</f>
        <v>Average</v>
      </c>
      <c r="N196" s="3" t="str">
        <f>IF(OR(Media[[#This Row],[TOPIC]]="Business Attire",Media[[#This Row],[TOPIC]]="Nightwear"),"High","Low")</f>
        <v>Low</v>
      </c>
    </row>
    <row r="197" spans="2:14" x14ac:dyDescent="0.25">
      <c r="B197" s="1">
        <v>44287</v>
      </c>
      <c r="C197" t="s">
        <v>222</v>
      </c>
      <c r="D197" t="s">
        <v>13</v>
      </c>
      <c r="E197" s="8">
        <v>32868</v>
      </c>
      <c r="F197" t="s">
        <v>858</v>
      </c>
      <c r="G197" s="8">
        <v>39</v>
      </c>
      <c r="H197" s="8">
        <v>31</v>
      </c>
      <c r="I197" s="8">
        <v>4</v>
      </c>
      <c r="J197" s="8">
        <v>3</v>
      </c>
      <c r="K197" s="2">
        <f>SUM(Media[[#This Row],[VIEWS]:[SHARES]])</f>
        <v>77</v>
      </c>
      <c r="L197" s="3">
        <f>Media[[#This Row],[ENGAGEMENTS]]/Media[[#This Row],[FOLLOWERS]]</f>
        <v>2.3427041499330657E-3</v>
      </c>
      <c r="M197" t="str">
        <f>VLOOKUP(Media[[#This Row],[ENGAGEMENT RATE]],Rate_Lookup,2)</f>
        <v>Poor</v>
      </c>
      <c r="N197" s="3" t="str">
        <f>IF(OR(Media[[#This Row],[TOPIC]]="Business Attire",Media[[#This Row],[TOPIC]]="Nightwear"),"High","Low")</f>
        <v>Low</v>
      </c>
    </row>
    <row r="198" spans="2:14" x14ac:dyDescent="0.25">
      <c r="B198" s="1">
        <v>44288</v>
      </c>
      <c r="C198" t="s">
        <v>223</v>
      </c>
      <c r="D198" t="s">
        <v>12</v>
      </c>
      <c r="E198" s="7">
        <v>121422</v>
      </c>
      <c r="F198" t="s">
        <v>858</v>
      </c>
      <c r="G198" s="7">
        <v>463</v>
      </c>
      <c r="H198" s="7">
        <v>420</v>
      </c>
      <c r="I198" s="7">
        <v>50</v>
      </c>
      <c r="J198" s="7">
        <v>37</v>
      </c>
      <c r="K198" s="2">
        <f>SUM(Media[[#This Row],[VIEWS]:[SHARES]])</f>
        <v>970</v>
      </c>
      <c r="L198" s="3">
        <f>Media[[#This Row],[ENGAGEMENTS]]/Media[[#This Row],[FOLLOWERS]]</f>
        <v>7.9886676220124846E-3</v>
      </c>
      <c r="M198" t="str">
        <f>VLOOKUP(Media[[#This Row],[ENGAGEMENT RATE]],Rate_Lookup,2)</f>
        <v>Average</v>
      </c>
      <c r="N198" s="3" t="str">
        <f>IF(OR(Media[[#This Row],[TOPIC]]="Business Attire",Media[[#This Row],[TOPIC]]="Nightwear"),"High","Low")</f>
        <v>Low</v>
      </c>
    </row>
    <row r="199" spans="2:14" x14ac:dyDescent="0.25">
      <c r="B199" s="1">
        <v>44288</v>
      </c>
      <c r="C199" t="s">
        <v>224</v>
      </c>
      <c r="D199" t="s">
        <v>14</v>
      </c>
      <c r="E199" s="8">
        <v>62025</v>
      </c>
      <c r="F199" t="s">
        <v>841</v>
      </c>
      <c r="G199" s="8">
        <v>258</v>
      </c>
      <c r="H199" s="8">
        <v>234</v>
      </c>
      <c r="I199" s="8">
        <v>39</v>
      </c>
      <c r="J199" s="8">
        <v>28</v>
      </c>
      <c r="K199" s="2">
        <f>SUM(Media[[#This Row],[VIEWS]:[SHARES]])</f>
        <v>559</v>
      </c>
      <c r="L199" s="3">
        <f>Media[[#This Row],[ENGAGEMENTS]]/Media[[#This Row],[FOLLOWERS]]</f>
        <v>9.0124949617089879E-3</v>
      </c>
      <c r="M199" t="str">
        <f>VLOOKUP(Media[[#This Row],[ENGAGEMENT RATE]],Rate_Lookup,2)</f>
        <v>Average</v>
      </c>
      <c r="N199" s="3" t="str">
        <f>IF(OR(Media[[#This Row],[TOPIC]]="Business Attire",Media[[#This Row],[TOPIC]]="Nightwear"),"High","Low")</f>
        <v>High</v>
      </c>
    </row>
    <row r="200" spans="2:14" x14ac:dyDescent="0.25">
      <c r="B200" s="1">
        <v>44289</v>
      </c>
      <c r="C200" t="s">
        <v>225</v>
      </c>
      <c r="D200" t="s">
        <v>12</v>
      </c>
      <c r="E200" s="7">
        <v>121011</v>
      </c>
      <c r="F200" t="s">
        <v>857</v>
      </c>
      <c r="G200" s="7">
        <v>850</v>
      </c>
      <c r="H200" s="7">
        <v>716</v>
      </c>
      <c r="I200" s="7">
        <v>86</v>
      </c>
      <c r="J200" s="7">
        <v>67</v>
      </c>
      <c r="K200" s="2">
        <f>SUM(Media[[#This Row],[VIEWS]:[SHARES]])</f>
        <v>1719</v>
      </c>
      <c r="L200" s="3">
        <f>Media[[#This Row],[ENGAGEMENTS]]/Media[[#This Row],[FOLLOWERS]]</f>
        <v>1.4205320177504524E-2</v>
      </c>
      <c r="M200" t="str">
        <f>VLOOKUP(Media[[#This Row],[ENGAGEMENT RATE]],Rate_Lookup,2)</f>
        <v>Good</v>
      </c>
      <c r="N200" s="3" t="str">
        <f>IF(OR(Media[[#This Row],[TOPIC]]="Business Attire",Media[[#This Row],[TOPIC]]="Nightwear"),"High","Low")</f>
        <v>High</v>
      </c>
    </row>
    <row r="201" spans="2:14" x14ac:dyDescent="0.25">
      <c r="B201" s="1">
        <v>44289</v>
      </c>
      <c r="C201" t="s">
        <v>226</v>
      </c>
      <c r="D201" t="s">
        <v>13</v>
      </c>
      <c r="E201" s="8">
        <v>32860</v>
      </c>
      <c r="F201" t="s">
        <v>840</v>
      </c>
      <c r="G201" s="8">
        <v>27</v>
      </c>
      <c r="H201" s="8">
        <v>21</v>
      </c>
      <c r="I201" s="8">
        <v>3</v>
      </c>
      <c r="J201" s="8">
        <v>2</v>
      </c>
      <c r="K201" s="2">
        <f>SUM(Media[[#This Row],[VIEWS]:[SHARES]])</f>
        <v>53</v>
      </c>
      <c r="L201" s="3">
        <f>Media[[#This Row],[ENGAGEMENTS]]/Media[[#This Row],[FOLLOWERS]]</f>
        <v>1.6129032258064516E-3</v>
      </c>
      <c r="M201" t="str">
        <f>VLOOKUP(Media[[#This Row],[ENGAGEMENT RATE]],Rate_Lookup,2)</f>
        <v>Poor</v>
      </c>
      <c r="N201" s="3" t="str">
        <f>IF(OR(Media[[#This Row],[TOPIC]]="Business Attire",Media[[#This Row],[TOPIC]]="Nightwear"),"High","Low")</f>
        <v>Low</v>
      </c>
    </row>
    <row r="202" spans="2:14" x14ac:dyDescent="0.25">
      <c r="B202" s="1">
        <v>44290</v>
      </c>
      <c r="C202" t="s">
        <v>227</v>
      </c>
      <c r="D202" t="s">
        <v>12</v>
      </c>
      <c r="E202" s="7">
        <v>121353</v>
      </c>
      <c r="F202" t="s">
        <v>857</v>
      </c>
      <c r="G202" s="7">
        <v>571</v>
      </c>
      <c r="H202" s="7">
        <v>491</v>
      </c>
      <c r="I202" s="7">
        <v>55</v>
      </c>
      <c r="J202" s="7">
        <v>43</v>
      </c>
      <c r="K202" s="2">
        <f>SUM(Media[[#This Row],[VIEWS]:[SHARES]])</f>
        <v>1160</v>
      </c>
      <c r="L202" s="3">
        <f>Media[[#This Row],[ENGAGEMENTS]]/Media[[#This Row],[FOLLOWERS]]</f>
        <v>9.558890179888424E-3</v>
      </c>
      <c r="M202" t="str">
        <f>VLOOKUP(Media[[#This Row],[ENGAGEMENT RATE]],Rate_Lookup,2)</f>
        <v>Average</v>
      </c>
      <c r="N202" s="3" t="str">
        <f>IF(OR(Media[[#This Row],[TOPIC]]="Business Attire",Media[[#This Row],[TOPIC]]="Nightwear"),"High","Low")</f>
        <v>High</v>
      </c>
    </row>
    <row r="203" spans="2:14" x14ac:dyDescent="0.25">
      <c r="B203" s="1">
        <v>44290</v>
      </c>
      <c r="C203" t="s">
        <v>228</v>
      </c>
      <c r="D203" t="s">
        <v>14</v>
      </c>
      <c r="E203" s="8">
        <v>62973</v>
      </c>
      <c r="F203" t="s">
        <v>841</v>
      </c>
      <c r="G203" s="8">
        <v>309</v>
      </c>
      <c r="H203" s="8">
        <v>253</v>
      </c>
      <c r="I203" s="8">
        <v>42</v>
      </c>
      <c r="J203" s="8">
        <v>29</v>
      </c>
      <c r="K203" s="2">
        <f>SUM(Media[[#This Row],[VIEWS]:[SHARES]])</f>
        <v>633</v>
      </c>
      <c r="L203" s="3">
        <f>Media[[#This Row],[ENGAGEMENTS]]/Media[[#This Row],[FOLLOWERS]]</f>
        <v>1.0051927016340336E-2</v>
      </c>
      <c r="M203" t="str">
        <f>VLOOKUP(Media[[#This Row],[ENGAGEMENT RATE]],Rate_Lookup,2)</f>
        <v>Good</v>
      </c>
      <c r="N203" s="3" t="str">
        <f>IF(OR(Media[[#This Row],[TOPIC]]="Business Attire",Media[[#This Row],[TOPIC]]="Nightwear"),"High","Low")</f>
        <v>High</v>
      </c>
    </row>
    <row r="204" spans="2:14" x14ac:dyDescent="0.25">
      <c r="B204" s="1">
        <v>44290</v>
      </c>
      <c r="C204" t="s">
        <v>229</v>
      </c>
      <c r="D204" t="s">
        <v>13</v>
      </c>
      <c r="E204" s="8">
        <v>32893</v>
      </c>
      <c r="F204" t="s">
        <v>857</v>
      </c>
      <c r="G204" s="8">
        <v>40</v>
      </c>
      <c r="H204" s="8">
        <v>30</v>
      </c>
      <c r="I204" s="8">
        <v>4</v>
      </c>
      <c r="J204" s="8">
        <v>3</v>
      </c>
      <c r="K204" s="2">
        <f>SUM(Media[[#This Row],[VIEWS]:[SHARES]])</f>
        <v>77</v>
      </c>
      <c r="L204" s="3">
        <f>Media[[#This Row],[ENGAGEMENTS]]/Media[[#This Row],[FOLLOWERS]]</f>
        <v>2.3409236007661204E-3</v>
      </c>
      <c r="M204" t="str">
        <f>VLOOKUP(Media[[#This Row],[ENGAGEMENT RATE]],Rate_Lookup,2)</f>
        <v>Poor</v>
      </c>
      <c r="N204" s="3" t="str">
        <f>IF(OR(Media[[#This Row],[TOPIC]]="Business Attire",Media[[#This Row],[TOPIC]]="Nightwear"),"High","Low")</f>
        <v>High</v>
      </c>
    </row>
    <row r="205" spans="2:14" x14ac:dyDescent="0.25">
      <c r="B205" s="1">
        <v>44291</v>
      </c>
      <c r="C205" t="s">
        <v>230</v>
      </c>
      <c r="D205" t="s">
        <v>12</v>
      </c>
      <c r="E205" s="7">
        <v>121299</v>
      </c>
      <c r="F205" t="s">
        <v>858</v>
      </c>
      <c r="G205" s="7">
        <v>385</v>
      </c>
      <c r="H205" s="7">
        <v>312</v>
      </c>
      <c r="I205" s="7">
        <v>43</v>
      </c>
      <c r="J205" s="7">
        <v>28</v>
      </c>
      <c r="K205" s="2">
        <f>SUM(Media[[#This Row],[VIEWS]:[SHARES]])</f>
        <v>768</v>
      </c>
      <c r="L205" s="3">
        <f>Media[[#This Row],[ENGAGEMENTS]]/Media[[#This Row],[FOLLOWERS]]</f>
        <v>6.3314619246654961E-3</v>
      </c>
      <c r="M205" t="str">
        <f>VLOOKUP(Media[[#This Row],[ENGAGEMENT RATE]],Rate_Lookup,2)</f>
        <v>Average</v>
      </c>
      <c r="N205" s="3" t="str">
        <f>IF(OR(Media[[#This Row],[TOPIC]]="Business Attire",Media[[#This Row],[TOPIC]]="Nightwear"),"High","Low")</f>
        <v>Low</v>
      </c>
    </row>
    <row r="206" spans="2:14" x14ac:dyDescent="0.25">
      <c r="B206" s="1">
        <v>44291</v>
      </c>
      <c r="C206" t="s">
        <v>231</v>
      </c>
      <c r="D206" t="s">
        <v>14</v>
      </c>
      <c r="E206" s="8">
        <v>62737</v>
      </c>
      <c r="F206" t="s">
        <v>840</v>
      </c>
      <c r="G206" s="8">
        <v>224</v>
      </c>
      <c r="H206" s="8">
        <v>213</v>
      </c>
      <c r="I206" s="8">
        <v>34</v>
      </c>
      <c r="J206" s="8">
        <v>25</v>
      </c>
      <c r="K206" s="2">
        <f>SUM(Media[[#This Row],[VIEWS]:[SHARES]])</f>
        <v>496</v>
      </c>
      <c r="L206" s="3">
        <f>Media[[#This Row],[ENGAGEMENTS]]/Media[[#This Row],[FOLLOWERS]]</f>
        <v>7.9060203707541007E-3</v>
      </c>
      <c r="M206" t="str">
        <f>VLOOKUP(Media[[#This Row],[ENGAGEMENT RATE]],Rate_Lookup,2)</f>
        <v>Average</v>
      </c>
      <c r="N206" s="3" t="str">
        <f>IF(OR(Media[[#This Row],[TOPIC]]="Business Attire",Media[[#This Row],[TOPIC]]="Nightwear"),"High","Low")</f>
        <v>Low</v>
      </c>
    </row>
    <row r="207" spans="2:14" x14ac:dyDescent="0.25">
      <c r="B207" s="1">
        <v>44292</v>
      </c>
      <c r="C207" t="s">
        <v>232</v>
      </c>
      <c r="D207" t="s">
        <v>12</v>
      </c>
      <c r="E207" s="7">
        <v>121321</v>
      </c>
      <c r="F207" t="s">
        <v>841</v>
      </c>
      <c r="G207" s="7">
        <v>313</v>
      </c>
      <c r="H207" s="7">
        <v>246</v>
      </c>
      <c r="I207" s="7">
        <v>31</v>
      </c>
      <c r="J207" s="7">
        <v>24</v>
      </c>
      <c r="K207" s="2">
        <f>SUM(Media[[#This Row],[VIEWS]:[SHARES]])</f>
        <v>614</v>
      </c>
      <c r="L207" s="3">
        <f>Media[[#This Row],[ENGAGEMENTS]]/Media[[#This Row],[FOLLOWERS]]</f>
        <v>5.0609539980712324E-3</v>
      </c>
      <c r="M207" t="str">
        <f>VLOOKUP(Media[[#This Row],[ENGAGEMENT RATE]],Rate_Lookup,2)</f>
        <v>Average</v>
      </c>
      <c r="N207" s="3" t="str">
        <f>IF(OR(Media[[#This Row],[TOPIC]]="Business Attire",Media[[#This Row],[TOPIC]]="Nightwear"),"High","Low")</f>
        <v>High</v>
      </c>
    </row>
    <row r="208" spans="2:14" x14ac:dyDescent="0.25">
      <c r="B208" s="1">
        <v>44292</v>
      </c>
      <c r="C208" t="s">
        <v>233</v>
      </c>
      <c r="D208" t="s">
        <v>14</v>
      </c>
      <c r="E208" s="8">
        <v>62895</v>
      </c>
      <c r="F208" t="s">
        <v>840</v>
      </c>
      <c r="G208" s="8">
        <v>256</v>
      </c>
      <c r="H208" s="8">
        <v>227</v>
      </c>
      <c r="I208" s="8">
        <v>37</v>
      </c>
      <c r="J208" s="8">
        <v>27</v>
      </c>
      <c r="K208" s="2">
        <f>SUM(Media[[#This Row],[VIEWS]:[SHARES]])</f>
        <v>547</v>
      </c>
      <c r="L208" s="3">
        <f>Media[[#This Row],[ENGAGEMENTS]]/Media[[#This Row],[FOLLOWERS]]</f>
        <v>8.6970347404404166E-3</v>
      </c>
      <c r="M208" t="str">
        <f>VLOOKUP(Media[[#This Row],[ENGAGEMENT RATE]],Rate_Lookup,2)</f>
        <v>Average</v>
      </c>
      <c r="N208" s="3" t="str">
        <f>IF(OR(Media[[#This Row],[TOPIC]]="Business Attire",Media[[#This Row],[TOPIC]]="Nightwear"),"High","Low")</f>
        <v>Low</v>
      </c>
    </row>
    <row r="209" spans="2:14" x14ac:dyDescent="0.25">
      <c r="B209" s="1">
        <v>44293</v>
      </c>
      <c r="C209" t="s">
        <v>234</v>
      </c>
      <c r="D209" t="s">
        <v>12</v>
      </c>
      <c r="E209" s="7">
        <v>121759</v>
      </c>
      <c r="F209" t="s">
        <v>857</v>
      </c>
      <c r="G209" s="7">
        <v>711</v>
      </c>
      <c r="H209" s="7">
        <v>529</v>
      </c>
      <c r="I209" s="7">
        <v>67</v>
      </c>
      <c r="J209" s="7">
        <v>50</v>
      </c>
      <c r="K209" s="2">
        <f>SUM(Media[[#This Row],[VIEWS]:[SHARES]])</f>
        <v>1357</v>
      </c>
      <c r="L209" s="3">
        <f>Media[[#This Row],[ENGAGEMENTS]]/Media[[#This Row],[FOLLOWERS]]</f>
        <v>1.1144966696507034E-2</v>
      </c>
      <c r="M209" t="str">
        <f>VLOOKUP(Media[[#This Row],[ENGAGEMENT RATE]],Rate_Lookup,2)</f>
        <v>Good</v>
      </c>
      <c r="N209" s="3" t="str">
        <f>IF(OR(Media[[#This Row],[TOPIC]]="Business Attire",Media[[#This Row],[TOPIC]]="Nightwear"),"High","Low")</f>
        <v>High</v>
      </c>
    </row>
    <row r="210" spans="2:14" x14ac:dyDescent="0.25">
      <c r="B210" s="1">
        <v>44293</v>
      </c>
      <c r="C210" t="s">
        <v>235</v>
      </c>
      <c r="D210" t="s">
        <v>14</v>
      </c>
      <c r="E210" s="8">
        <v>62767</v>
      </c>
      <c r="F210" t="s">
        <v>841</v>
      </c>
      <c r="G210" s="8">
        <v>280</v>
      </c>
      <c r="H210" s="8">
        <v>247</v>
      </c>
      <c r="I210" s="8">
        <v>42</v>
      </c>
      <c r="J210" s="8">
        <v>30</v>
      </c>
      <c r="K210" s="2">
        <f>SUM(Media[[#This Row],[VIEWS]:[SHARES]])</f>
        <v>599</v>
      </c>
      <c r="L210" s="3">
        <f>Media[[#This Row],[ENGAGEMENTS]]/Media[[#This Row],[FOLLOWERS]]</f>
        <v>9.5432313158188217E-3</v>
      </c>
      <c r="M210" t="str">
        <f>VLOOKUP(Media[[#This Row],[ENGAGEMENT RATE]],Rate_Lookup,2)</f>
        <v>Average</v>
      </c>
      <c r="N210" s="3" t="str">
        <f>IF(OR(Media[[#This Row],[TOPIC]]="Business Attire",Media[[#This Row],[TOPIC]]="Nightwear"),"High","Low")</f>
        <v>High</v>
      </c>
    </row>
    <row r="211" spans="2:14" x14ac:dyDescent="0.25">
      <c r="B211" s="1">
        <v>44293</v>
      </c>
      <c r="C211" t="s">
        <v>236</v>
      </c>
      <c r="D211" t="s">
        <v>13</v>
      </c>
      <c r="E211" s="8">
        <v>32928</v>
      </c>
      <c r="F211" t="s">
        <v>857</v>
      </c>
      <c r="G211" s="8">
        <v>37</v>
      </c>
      <c r="H211" s="8">
        <v>31</v>
      </c>
      <c r="I211" s="8">
        <v>3</v>
      </c>
      <c r="J211" s="8">
        <v>3</v>
      </c>
      <c r="K211" s="2">
        <f>SUM(Media[[#This Row],[VIEWS]:[SHARES]])</f>
        <v>74</v>
      </c>
      <c r="L211" s="3">
        <f>Media[[#This Row],[ENGAGEMENTS]]/Media[[#This Row],[FOLLOWERS]]</f>
        <v>2.2473275024295432E-3</v>
      </c>
      <c r="M211" t="str">
        <f>VLOOKUP(Media[[#This Row],[ENGAGEMENT RATE]],Rate_Lookup,2)</f>
        <v>Poor</v>
      </c>
      <c r="N211" s="3" t="str">
        <f>IF(OR(Media[[#This Row],[TOPIC]]="Business Attire",Media[[#This Row],[TOPIC]]="Nightwear"),"High","Low")</f>
        <v>High</v>
      </c>
    </row>
    <row r="212" spans="2:14" x14ac:dyDescent="0.25">
      <c r="B212" s="1">
        <v>44294</v>
      </c>
      <c r="C212" t="s">
        <v>237</v>
      </c>
      <c r="D212" t="s">
        <v>12</v>
      </c>
      <c r="E212" s="7">
        <v>121092</v>
      </c>
      <c r="F212" t="s">
        <v>858</v>
      </c>
      <c r="G212" s="7">
        <v>423</v>
      </c>
      <c r="H212" s="7">
        <v>324</v>
      </c>
      <c r="I212" s="7">
        <v>38</v>
      </c>
      <c r="J212" s="7">
        <v>30</v>
      </c>
      <c r="K212" s="2">
        <f>SUM(Media[[#This Row],[VIEWS]:[SHARES]])</f>
        <v>815</v>
      </c>
      <c r="L212" s="3">
        <f>Media[[#This Row],[ENGAGEMENTS]]/Media[[#This Row],[FOLLOWERS]]</f>
        <v>6.7304198460674527E-3</v>
      </c>
      <c r="M212" t="str">
        <f>VLOOKUP(Media[[#This Row],[ENGAGEMENT RATE]],Rate_Lookup,2)</f>
        <v>Average</v>
      </c>
      <c r="N212" s="3" t="str">
        <f>IF(OR(Media[[#This Row],[TOPIC]]="Business Attire",Media[[#This Row],[TOPIC]]="Nightwear"),"High","Low")</f>
        <v>Low</v>
      </c>
    </row>
    <row r="213" spans="2:14" x14ac:dyDescent="0.25">
      <c r="B213" s="1">
        <v>44294</v>
      </c>
      <c r="C213" t="s">
        <v>238</v>
      </c>
      <c r="D213" t="s">
        <v>14</v>
      </c>
      <c r="E213" s="8">
        <v>62804</v>
      </c>
      <c r="F213" t="s">
        <v>857</v>
      </c>
      <c r="G213" s="8">
        <v>658</v>
      </c>
      <c r="H213" s="8">
        <v>518</v>
      </c>
      <c r="I213" s="8">
        <v>94</v>
      </c>
      <c r="J213" s="8">
        <v>60</v>
      </c>
      <c r="K213" s="2">
        <f>SUM(Media[[#This Row],[VIEWS]:[SHARES]])</f>
        <v>1330</v>
      </c>
      <c r="L213" s="3">
        <f>Media[[#This Row],[ENGAGEMENTS]]/Media[[#This Row],[FOLLOWERS]]</f>
        <v>2.1176995095853766E-2</v>
      </c>
      <c r="M213" t="str">
        <f>VLOOKUP(Media[[#This Row],[ENGAGEMENT RATE]],Rate_Lookup,2)</f>
        <v>Excellent</v>
      </c>
      <c r="N213" s="3" t="str">
        <f>IF(OR(Media[[#This Row],[TOPIC]]="Business Attire",Media[[#This Row],[TOPIC]]="Nightwear"),"High","Low")</f>
        <v>High</v>
      </c>
    </row>
    <row r="214" spans="2:14" x14ac:dyDescent="0.25">
      <c r="B214" s="1">
        <v>44295</v>
      </c>
      <c r="C214" t="s">
        <v>239</v>
      </c>
      <c r="D214" t="s">
        <v>12</v>
      </c>
      <c r="E214" s="7">
        <v>121258</v>
      </c>
      <c r="F214" t="s">
        <v>841</v>
      </c>
      <c r="G214" s="7">
        <v>230</v>
      </c>
      <c r="H214" s="7">
        <v>204</v>
      </c>
      <c r="I214" s="7">
        <v>24</v>
      </c>
      <c r="J214" s="7">
        <v>19</v>
      </c>
      <c r="K214" s="2">
        <f>SUM(Media[[#This Row],[VIEWS]:[SHARES]])</f>
        <v>477</v>
      </c>
      <c r="L214" s="3">
        <f>Media[[#This Row],[ENGAGEMENTS]]/Media[[#This Row],[FOLLOWERS]]</f>
        <v>3.9337610714344617E-3</v>
      </c>
      <c r="M214" t="str">
        <f>VLOOKUP(Media[[#This Row],[ENGAGEMENT RATE]],Rate_Lookup,2)</f>
        <v>Poor</v>
      </c>
      <c r="N214" s="3" t="str">
        <f>IF(OR(Media[[#This Row],[TOPIC]]="Business Attire",Media[[#This Row],[TOPIC]]="Nightwear"),"High","Low")</f>
        <v>High</v>
      </c>
    </row>
    <row r="215" spans="2:14" x14ac:dyDescent="0.25">
      <c r="B215" s="1">
        <v>44295</v>
      </c>
      <c r="C215" t="s">
        <v>240</v>
      </c>
      <c r="D215" t="s">
        <v>14</v>
      </c>
      <c r="E215" s="8">
        <v>63309</v>
      </c>
      <c r="F215" t="s">
        <v>857</v>
      </c>
      <c r="G215" s="8">
        <v>546</v>
      </c>
      <c r="H215" s="8">
        <v>463</v>
      </c>
      <c r="I215" s="8">
        <v>82</v>
      </c>
      <c r="J215" s="8">
        <v>55</v>
      </c>
      <c r="K215" s="2">
        <f>SUM(Media[[#This Row],[VIEWS]:[SHARES]])</f>
        <v>1146</v>
      </c>
      <c r="L215" s="3">
        <f>Media[[#This Row],[ENGAGEMENTS]]/Media[[#This Row],[FOLLOWERS]]</f>
        <v>1.8101691702601525E-2</v>
      </c>
      <c r="M215" t="str">
        <f>VLOOKUP(Media[[#This Row],[ENGAGEMENT RATE]],Rate_Lookup,2)</f>
        <v>Very Good</v>
      </c>
      <c r="N215" s="3" t="str">
        <f>IF(OR(Media[[#This Row],[TOPIC]]="Business Attire",Media[[#This Row],[TOPIC]]="Nightwear"),"High","Low")</f>
        <v>High</v>
      </c>
    </row>
    <row r="216" spans="2:14" x14ac:dyDescent="0.25">
      <c r="B216" s="1">
        <v>44296</v>
      </c>
      <c r="C216" t="s">
        <v>241</v>
      </c>
      <c r="D216" t="s">
        <v>12</v>
      </c>
      <c r="E216" s="7">
        <v>121252</v>
      </c>
      <c r="F216" t="s">
        <v>858</v>
      </c>
      <c r="G216" s="7">
        <v>479</v>
      </c>
      <c r="H216" s="7">
        <v>407</v>
      </c>
      <c r="I216" s="7">
        <v>51</v>
      </c>
      <c r="J216" s="7">
        <v>39</v>
      </c>
      <c r="K216" s="2">
        <f>SUM(Media[[#This Row],[VIEWS]:[SHARES]])</f>
        <v>976</v>
      </c>
      <c r="L216" s="3">
        <f>Media[[#This Row],[ENGAGEMENTS]]/Media[[#This Row],[FOLLOWERS]]</f>
        <v>8.0493517632698845E-3</v>
      </c>
      <c r="M216" t="str">
        <f>VLOOKUP(Media[[#This Row],[ENGAGEMENT RATE]],Rate_Lookup,2)</f>
        <v>Average</v>
      </c>
      <c r="N216" s="3" t="str">
        <f>IF(OR(Media[[#This Row],[TOPIC]]="Business Attire",Media[[#This Row],[TOPIC]]="Nightwear"),"High","Low")</f>
        <v>Low</v>
      </c>
    </row>
    <row r="217" spans="2:14" x14ac:dyDescent="0.25">
      <c r="B217" s="1">
        <v>44296</v>
      </c>
      <c r="C217" t="s">
        <v>242</v>
      </c>
      <c r="D217" t="s">
        <v>14</v>
      </c>
      <c r="E217" s="8">
        <v>63316</v>
      </c>
      <c r="F217" t="s">
        <v>840</v>
      </c>
      <c r="G217" s="8">
        <v>233</v>
      </c>
      <c r="H217" s="8">
        <v>207</v>
      </c>
      <c r="I217" s="8">
        <v>38</v>
      </c>
      <c r="J217" s="8">
        <v>27</v>
      </c>
      <c r="K217" s="2">
        <f>SUM(Media[[#This Row],[VIEWS]:[SHARES]])</f>
        <v>505</v>
      </c>
      <c r="L217" s="3">
        <f>Media[[#This Row],[ENGAGEMENTS]]/Media[[#This Row],[FOLLOWERS]]</f>
        <v>7.9758670794112078E-3</v>
      </c>
      <c r="M217" t="str">
        <f>VLOOKUP(Media[[#This Row],[ENGAGEMENT RATE]],Rate_Lookup,2)</f>
        <v>Average</v>
      </c>
      <c r="N217" s="3" t="str">
        <f>IF(OR(Media[[#This Row],[TOPIC]]="Business Attire",Media[[#This Row],[TOPIC]]="Nightwear"),"High","Low")</f>
        <v>Low</v>
      </c>
    </row>
    <row r="218" spans="2:14" x14ac:dyDescent="0.25">
      <c r="B218" s="1">
        <v>44297</v>
      </c>
      <c r="C218" t="s">
        <v>243</v>
      </c>
      <c r="D218" t="s">
        <v>12</v>
      </c>
      <c r="E218" s="7">
        <v>121378</v>
      </c>
      <c r="F218" t="s">
        <v>841</v>
      </c>
      <c r="G218" s="7">
        <v>294</v>
      </c>
      <c r="H218" s="7">
        <v>229</v>
      </c>
      <c r="I218" s="7">
        <v>30</v>
      </c>
      <c r="J218" s="7">
        <v>22</v>
      </c>
      <c r="K218" s="2">
        <f>SUM(Media[[#This Row],[VIEWS]:[SHARES]])</f>
        <v>575</v>
      </c>
      <c r="L218" s="3">
        <f>Media[[#This Row],[ENGAGEMENTS]]/Media[[#This Row],[FOLLOWERS]]</f>
        <v>4.7372670500420173E-3</v>
      </c>
      <c r="M218" t="str">
        <f>VLOOKUP(Media[[#This Row],[ENGAGEMENT RATE]],Rate_Lookup,2)</f>
        <v>Poor</v>
      </c>
      <c r="N218" s="3" t="str">
        <f>IF(OR(Media[[#This Row],[TOPIC]]="Business Attire",Media[[#This Row],[TOPIC]]="Nightwear"),"High","Low")</f>
        <v>High</v>
      </c>
    </row>
    <row r="219" spans="2:14" x14ac:dyDescent="0.25">
      <c r="B219" s="1">
        <v>44297</v>
      </c>
      <c r="C219" t="s">
        <v>244</v>
      </c>
      <c r="D219" t="s">
        <v>14</v>
      </c>
      <c r="E219" s="8">
        <v>63273</v>
      </c>
      <c r="F219" t="s">
        <v>840</v>
      </c>
      <c r="G219" s="8">
        <v>237</v>
      </c>
      <c r="H219" s="8">
        <v>205</v>
      </c>
      <c r="I219" s="8">
        <v>37</v>
      </c>
      <c r="J219" s="8">
        <v>24</v>
      </c>
      <c r="K219" s="2">
        <f>SUM(Media[[#This Row],[VIEWS]:[SHARES]])</f>
        <v>503</v>
      </c>
      <c r="L219" s="3">
        <f>Media[[#This Row],[ENGAGEMENTS]]/Media[[#This Row],[FOLLOWERS]]</f>
        <v>7.9496783778230835E-3</v>
      </c>
      <c r="M219" t="str">
        <f>VLOOKUP(Media[[#This Row],[ENGAGEMENT RATE]],Rate_Lookup,2)</f>
        <v>Average</v>
      </c>
      <c r="N219" s="3" t="str">
        <f>IF(OR(Media[[#This Row],[TOPIC]]="Business Attire",Media[[#This Row],[TOPIC]]="Nightwear"),"High","Low")</f>
        <v>Low</v>
      </c>
    </row>
    <row r="220" spans="2:14" x14ac:dyDescent="0.25">
      <c r="B220" s="1">
        <v>44297</v>
      </c>
      <c r="C220" t="s">
        <v>245</v>
      </c>
      <c r="D220" t="s">
        <v>13</v>
      </c>
      <c r="E220" s="8">
        <v>32916</v>
      </c>
      <c r="F220" t="s">
        <v>857</v>
      </c>
      <c r="G220" s="8">
        <v>49</v>
      </c>
      <c r="H220" s="8">
        <v>40</v>
      </c>
      <c r="I220" s="8">
        <v>5</v>
      </c>
      <c r="J220" s="8">
        <v>4</v>
      </c>
      <c r="K220" s="2">
        <f>SUM(Media[[#This Row],[VIEWS]:[SHARES]])</f>
        <v>98</v>
      </c>
      <c r="L220" s="3">
        <f>Media[[#This Row],[ENGAGEMENTS]]/Media[[#This Row],[FOLLOWERS]]</f>
        <v>2.9772754891238306E-3</v>
      </c>
      <c r="M220" t="str">
        <f>VLOOKUP(Media[[#This Row],[ENGAGEMENT RATE]],Rate_Lookup,2)</f>
        <v>Poor</v>
      </c>
      <c r="N220" s="3" t="str">
        <f>IF(OR(Media[[#This Row],[TOPIC]]="Business Attire",Media[[#This Row],[TOPIC]]="Nightwear"),"High","Low")</f>
        <v>High</v>
      </c>
    </row>
    <row r="221" spans="2:14" x14ac:dyDescent="0.25">
      <c r="B221" s="1">
        <v>44298</v>
      </c>
      <c r="C221" t="s">
        <v>246</v>
      </c>
      <c r="D221" t="s">
        <v>12</v>
      </c>
      <c r="E221" s="7">
        <v>120600</v>
      </c>
      <c r="F221" t="s">
        <v>841</v>
      </c>
      <c r="G221" s="7">
        <v>303</v>
      </c>
      <c r="H221" s="7">
        <v>246</v>
      </c>
      <c r="I221" s="7">
        <v>29</v>
      </c>
      <c r="J221" s="7">
        <v>24</v>
      </c>
      <c r="K221" s="2">
        <f>SUM(Media[[#This Row],[VIEWS]:[SHARES]])</f>
        <v>602</v>
      </c>
      <c r="L221" s="3">
        <f>Media[[#This Row],[ENGAGEMENTS]]/Media[[#This Row],[FOLLOWERS]]</f>
        <v>4.9917081260364843E-3</v>
      </c>
      <c r="M221" t="str">
        <f>VLOOKUP(Media[[#This Row],[ENGAGEMENT RATE]],Rate_Lookup,2)</f>
        <v>Poor</v>
      </c>
      <c r="N221" s="3" t="str">
        <f>IF(OR(Media[[#This Row],[TOPIC]]="Business Attire",Media[[#This Row],[TOPIC]]="Nightwear"),"High","Low")</f>
        <v>High</v>
      </c>
    </row>
    <row r="222" spans="2:14" x14ac:dyDescent="0.25">
      <c r="B222" s="1">
        <v>44298</v>
      </c>
      <c r="C222" t="s">
        <v>247</v>
      </c>
      <c r="D222" t="s">
        <v>14</v>
      </c>
      <c r="E222" s="8">
        <v>63119</v>
      </c>
      <c r="F222" t="s">
        <v>858</v>
      </c>
      <c r="G222" s="8">
        <v>545</v>
      </c>
      <c r="H222" s="8">
        <v>480</v>
      </c>
      <c r="I222" s="8">
        <v>84</v>
      </c>
      <c r="J222" s="8">
        <v>58</v>
      </c>
      <c r="K222" s="2">
        <f>SUM(Media[[#This Row],[VIEWS]:[SHARES]])</f>
        <v>1167</v>
      </c>
      <c r="L222" s="3">
        <f>Media[[#This Row],[ENGAGEMENTS]]/Media[[#This Row],[FOLLOWERS]]</f>
        <v>1.8488886072339551E-2</v>
      </c>
      <c r="M222" t="str">
        <f>VLOOKUP(Media[[#This Row],[ENGAGEMENT RATE]],Rate_Lookup,2)</f>
        <v>Very Good</v>
      </c>
      <c r="N222" s="3" t="str">
        <f>IF(OR(Media[[#This Row],[TOPIC]]="Business Attire",Media[[#This Row],[TOPIC]]="Nightwear"),"High","Low")</f>
        <v>Low</v>
      </c>
    </row>
    <row r="223" spans="2:14" x14ac:dyDescent="0.25">
      <c r="B223" s="1">
        <v>44298</v>
      </c>
      <c r="C223" t="s">
        <v>248</v>
      </c>
      <c r="D223" t="s">
        <v>13</v>
      </c>
      <c r="E223" s="8">
        <v>32926</v>
      </c>
      <c r="F223" t="s">
        <v>840</v>
      </c>
      <c r="G223" s="8">
        <v>27</v>
      </c>
      <c r="H223" s="8">
        <v>21</v>
      </c>
      <c r="I223" s="8">
        <v>3</v>
      </c>
      <c r="J223" s="8">
        <v>2</v>
      </c>
      <c r="K223" s="2">
        <f>SUM(Media[[#This Row],[VIEWS]:[SHARES]])</f>
        <v>53</v>
      </c>
      <c r="L223" s="3">
        <f>Media[[#This Row],[ENGAGEMENTS]]/Media[[#This Row],[FOLLOWERS]]</f>
        <v>1.6096701694709348E-3</v>
      </c>
      <c r="M223" t="str">
        <f>VLOOKUP(Media[[#This Row],[ENGAGEMENT RATE]],Rate_Lookup,2)</f>
        <v>Poor</v>
      </c>
      <c r="N223" s="3" t="str">
        <f>IF(OR(Media[[#This Row],[TOPIC]]="Business Attire",Media[[#This Row],[TOPIC]]="Nightwear"),"High","Low")</f>
        <v>Low</v>
      </c>
    </row>
    <row r="224" spans="2:14" x14ac:dyDescent="0.25">
      <c r="B224" s="1">
        <v>44299</v>
      </c>
      <c r="C224" t="s">
        <v>249</v>
      </c>
      <c r="D224" t="s">
        <v>12</v>
      </c>
      <c r="E224" s="7">
        <v>120772</v>
      </c>
      <c r="F224" t="s">
        <v>841</v>
      </c>
      <c r="G224" s="7">
        <v>227</v>
      </c>
      <c r="H224" s="7">
        <v>163</v>
      </c>
      <c r="I224" s="7">
        <v>19</v>
      </c>
      <c r="J224" s="7">
        <v>16</v>
      </c>
      <c r="K224" s="2">
        <f>SUM(Media[[#This Row],[VIEWS]:[SHARES]])</f>
        <v>425</v>
      </c>
      <c r="L224" s="3">
        <f>Media[[#This Row],[ENGAGEMENTS]]/Media[[#This Row],[FOLLOWERS]]</f>
        <v>3.519027589176299E-3</v>
      </c>
      <c r="M224" t="str">
        <f>VLOOKUP(Media[[#This Row],[ENGAGEMENT RATE]],Rate_Lookup,2)</f>
        <v>Poor</v>
      </c>
      <c r="N224" s="3" t="str">
        <f>IF(OR(Media[[#This Row],[TOPIC]]="Business Attire",Media[[#This Row],[TOPIC]]="Nightwear"),"High","Low")</f>
        <v>High</v>
      </c>
    </row>
    <row r="225" spans="2:14" x14ac:dyDescent="0.25">
      <c r="B225" s="1">
        <v>44299</v>
      </c>
      <c r="C225" t="s">
        <v>250</v>
      </c>
      <c r="D225" t="s">
        <v>14</v>
      </c>
      <c r="E225" s="8">
        <v>63686</v>
      </c>
      <c r="F225" t="s">
        <v>858</v>
      </c>
      <c r="G225" s="8">
        <v>411</v>
      </c>
      <c r="H225" s="8">
        <v>392</v>
      </c>
      <c r="I225" s="8">
        <v>67</v>
      </c>
      <c r="J225" s="8">
        <v>44</v>
      </c>
      <c r="K225" s="2">
        <f>SUM(Media[[#This Row],[VIEWS]:[SHARES]])</f>
        <v>914</v>
      </c>
      <c r="L225" s="3">
        <f>Media[[#This Row],[ENGAGEMENTS]]/Media[[#This Row],[FOLLOWERS]]</f>
        <v>1.4351662845837389E-2</v>
      </c>
      <c r="M225" t="str">
        <f>VLOOKUP(Media[[#This Row],[ENGAGEMENT RATE]],Rate_Lookup,2)</f>
        <v>Good</v>
      </c>
      <c r="N225" s="3" t="str">
        <f>IF(OR(Media[[#This Row],[TOPIC]]="Business Attire",Media[[#This Row],[TOPIC]]="Nightwear"),"High","Low")</f>
        <v>Low</v>
      </c>
    </row>
    <row r="226" spans="2:14" x14ac:dyDescent="0.25">
      <c r="B226" s="1">
        <v>44300</v>
      </c>
      <c r="C226" t="s">
        <v>251</v>
      </c>
      <c r="D226" t="s">
        <v>14</v>
      </c>
      <c r="E226" s="8">
        <v>63691</v>
      </c>
      <c r="F226" t="s">
        <v>840</v>
      </c>
      <c r="G226" s="8">
        <v>275</v>
      </c>
      <c r="H226" s="8">
        <v>255</v>
      </c>
      <c r="I226" s="8">
        <v>38</v>
      </c>
      <c r="J226" s="8">
        <v>29</v>
      </c>
      <c r="K226" s="2">
        <f>SUM(Media[[#This Row],[VIEWS]:[SHARES]])</f>
        <v>597</v>
      </c>
      <c r="L226" s="3">
        <f>Media[[#This Row],[ENGAGEMENTS]]/Media[[#This Row],[FOLLOWERS]]</f>
        <v>9.3733808544378319E-3</v>
      </c>
      <c r="M226" t="str">
        <f>VLOOKUP(Media[[#This Row],[ENGAGEMENT RATE]],Rate_Lookup,2)</f>
        <v>Average</v>
      </c>
      <c r="N226" s="3" t="str">
        <f>IF(OR(Media[[#This Row],[TOPIC]]="Business Attire",Media[[#This Row],[TOPIC]]="Nightwear"),"High","Low")</f>
        <v>Low</v>
      </c>
    </row>
    <row r="227" spans="2:14" x14ac:dyDescent="0.25">
      <c r="B227" s="1">
        <v>44300</v>
      </c>
      <c r="C227" t="s">
        <v>252</v>
      </c>
      <c r="D227" t="s">
        <v>13</v>
      </c>
      <c r="E227" s="8">
        <v>32918</v>
      </c>
      <c r="F227" t="s">
        <v>840</v>
      </c>
      <c r="G227" s="8">
        <v>26</v>
      </c>
      <c r="H227" s="8">
        <v>21</v>
      </c>
      <c r="I227" s="8">
        <v>3</v>
      </c>
      <c r="J227" s="8">
        <v>2</v>
      </c>
      <c r="K227" s="2">
        <f>SUM(Media[[#This Row],[VIEWS]:[SHARES]])</f>
        <v>52</v>
      </c>
      <c r="L227" s="3">
        <f>Media[[#This Row],[ENGAGEMENTS]]/Media[[#This Row],[FOLLOWERS]]</f>
        <v>1.5796828482896896E-3</v>
      </c>
      <c r="M227" t="str">
        <f>VLOOKUP(Media[[#This Row],[ENGAGEMENT RATE]],Rate_Lookup,2)</f>
        <v>Poor</v>
      </c>
      <c r="N227" s="3" t="str">
        <f>IF(OR(Media[[#This Row],[TOPIC]]="Business Attire",Media[[#This Row],[TOPIC]]="Nightwear"),"High","Low")</f>
        <v>Low</v>
      </c>
    </row>
    <row r="228" spans="2:14" x14ac:dyDescent="0.25">
      <c r="B228" s="1">
        <v>44301</v>
      </c>
      <c r="C228" t="s">
        <v>253</v>
      </c>
      <c r="D228" t="s">
        <v>12</v>
      </c>
      <c r="E228" s="7">
        <v>119865</v>
      </c>
      <c r="F228" t="s">
        <v>840</v>
      </c>
      <c r="G228" s="7">
        <v>210</v>
      </c>
      <c r="H228" s="7">
        <v>169</v>
      </c>
      <c r="I228" s="7">
        <v>22</v>
      </c>
      <c r="J228" s="7">
        <v>16</v>
      </c>
      <c r="K228" s="2">
        <f>SUM(Media[[#This Row],[VIEWS]:[SHARES]])</f>
        <v>417</v>
      </c>
      <c r="L228" s="3">
        <f>Media[[#This Row],[ENGAGEMENTS]]/Media[[#This Row],[FOLLOWERS]]</f>
        <v>3.4789137780002503E-3</v>
      </c>
      <c r="M228" t="str">
        <f>VLOOKUP(Media[[#This Row],[ENGAGEMENT RATE]],Rate_Lookup,2)</f>
        <v>Poor</v>
      </c>
      <c r="N228" s="3" t="str">
        <f>IF(OR(Media[[#This Row],[TOPIC]]="Business Attire",Media[[#This Row],[TOPIC]]="Nightwear"),"High","Low")</f>
        <v>Low</v>
      </c>
    </row>
    <row r="229" spans="2:14" x14ac:dyDescent="0.25">
      <c r="B229" s="1">
        <v>44301</v>
      </c>
      <c r="C229" t="s">
        <v>254</v>
      </c>
      <c r="D229" t="s">
        <v>14</v>
      </c>
      <c r="E229" s="8">
        <v>63577</v>
      </c>
      <c r="F229" t="s">
        <v>858</v>
      </c>
      <c r="G229" s="8">
        <v>308</v>
      </c>
      <c r="H229" s="8">
        <v>251</v>
      </c>
      <c r="I229" s="8">
        <v>45</v>
      </c>
      <c r="J229" s="8">
        <v>29</v>
      </c>
      <c r="K229" s="2">
        <f>SUM(Media[[#This Row],[VIEWS]:[SHARES]])</f>
        <v>633</v>
      </c>
      <c r="L229" s="3">
        <f>Media[[#This Row],[ENGAGEMENTS]]/Media[[#This Row],[FOLLOWERS]]</f>
        <v>9.9564307847177444E-3</v>
      </c>
      <c r="M229" t="str">
        <f>VLOOKUP(Media[[#This Row],[ENGAGEMENT RATE]],Rate_Lookup,2)</f>
        <v>Average</v>
      </c>
      <c r="N229" s="3" t="str">
        <f>IF(OR(Media[[#This Row],[TOPIC]]="Business Attire",Media[[#This Row],[TOPIC]]="Nightwear"),"High","Low")</f>
        <v>Low</v>
      </c>
    </row>
    <row r="230" spans="2:14" x14ac:dyDescent="0.25">
      <c r="B230" s="1">
        <v>44302</v>
      </c>
      <c r="C230" t="s">
        <v>255</v>
      </c>
      <c r="D230" t="s">
        <v>12</v>
      </c>
      <c r="E230" s="7">
        <v>119901</v>
      </c>
      <c r="F230" t="s">
        <v>840</v>
      </c>
      <c r="G230" s="7">
        <v>186</v>
      </c>
      <c r="H230" s="7">
        <v>150</v>
      </c>
      <c r="I230" s="7">
        <v>19</v>
      </c>
      <c r="J230" s="7">
        <v>14</v>
      </c>
      <c r="K230" s="2">
        <f>SUM(Media[[#This Row],[VIEWS]:[SHARES]])</f>
        <v>369</v>
      </c>
      <c r="L230" s="3">
        <f>Media[[#This Row],[ENGAGEMENTS]]/Media[[#This Row],[FOLLOWERS]]</f>
        <v>3.0775389696499613E-3</v>
      </c>
      <c r="M230" t="str">
        <f>VLOOKUP(Media[[#This Row],[ENGAGEMENT RATE]],Rate_Lookup,2)</f>
        <v>Poor</v>
      </c>
      <c r="N230" s="3" t="str">
        <f>IF(OR(Media[[#This Row],[TOPIC]]="Business Attire",Media[[#This Row],[TOPIC]]="Nightwear"),"High","Low")</f>
        <v>Low</v>
      </c>
    </row>
    <row r="231" spans="2:14" x14ac:dyDescent="0.25">
      <c r="B231" s="1">
        <v>44302</v>
      </c>
      <c r="C231" t="s">
        <v>256</v>
      </c>
      <c r="D231" t="s">
        <v>14</v>
      </c>
      <c r="E231" s="8">
        <v>63047</v>
      </c>
      <c r="F231" t="s">
        <v>840</v>
      </c>
      <c r="G231" s="8">
        <v>239</v>
      </c>
      <c r="H231" s="8">
        <v>229</v>
      </c>
      <c r="I231" s="8">
        <v>38</v>
      </c>
      <c r="J231" s="8">
        <v>24</v>
      </c>
      <c r="K231" s="2">
        <f>SUM(Media[[#This Row],[VIEWS]:[SHARES]])</f>
        <v>530</v>
      </c>
      <c r="L231" s="3">
        <f>Media[[#This Row],[ENGAGEMENTS]]/Media[[#This Row],[FOLLOWERS]]</f>
        <v>8.4064269513220297E-3</v>
      </c>
      <c r="M231" t="str">
        <f>VLOOKUP(Media[[#This Row],[ENGAGEMENT RATE]],Rate_Lookup,2)</f>
        <v>Average</v>
      </c>
      <c r="N231" s="3" t="str">
        <f>IF(OR(Media[[#This Row],[TOPIC]]="Business Attire",Media[[#This Row],[TOPIC]]="Nightwear"),"High","Low")</f>
        <v>Low</v>
      </c>
    </row>
    <row r="232" spans="2:14" x14ac:dyDescent="0.25">
      <c r="B232" s="1">
        <v>44302</v>
      </c>
      <c r="C232" t="s">
        <v>257</v>
      </c>
      <c r="D232" t="s">
        <v>13</v>
      </c>
      <c r="E232" s="8">
        <v>32971</v>
      </c>
      <c r="F232" t="s">
        <v>858</v>
      </c>
      <c r="G232" s="8">
        <v>44</v>
      </c>
      <c r="H232" s="8">
        <v>31</v>
      </c>
      <c r="I232" s="8">
        <v>4</v>
      </c>
      <c r="J232" s="8">
        <v>3</v>
      </c>
      <c r="K232" s="2">
        <f>SUM(Media[[#This Row],[VIEWS]:[SHARES]])</f>
        <v>82</v>
      </c>
      <c r="L232" s="3">
        <f>Media[[#This Row],[ENGAGEMENTS]]/Media[[#This Row],[FOLLOWERS]]</f>
        <v>2.4870340602347516E-3</v>
      </c>
      <c r="M232" t="str">
        <f>VLOOKUP(Media[[#This Row],[ENGAGEMENT RATE]],Rate_Lookup,2)</f>
        <v>Poor</v>
      </c>
      <c r="N232" s="3" t="str">
        <f>IF(OR(Media[[#This Row],[TOPIC]]="Business Attire",Media[[#This Row],[TOPIC]]="Nightwear"),"High","Low")</f>
        <v>Low</v>
      </c>
    </row>
    <row r="233" spans="2:14" x14ac:dyDescent="0.25">
      <c r="B233" s="1">
        <v>44303</v>
      </c>
      <c r="C233" t="s">
        <v>258</v>
      </c>
      <c r="D233" t="s">
        <v>12</v>
      </c>
      <c r="E233" s="7">
        <v>120222</v>
      </c>
      <c r="F233" t="s">
        <v>857</v>
      </c>
      <c r="G233" s="7">
        <v>833</v>
      </c>
      <c r="H233" s="7">
        <v>679</v>
      </c>
      <c r="I233" s="7">
        <v>81</v>
      </c>
      <c r="J233" s="7">
        <v>60</v>
      </c>
      <c r="K233" s="2">
        <f>SUM(Media[[#This Row],[VIEWS]:[SHARES]])</f>
        <v>1653</v>
      </c>
      <c r="L233" s="3">
        <f>Media[[#This Row],[ENGAGEMENTS]]/Media[[#This Row],[FOLLOWERS]]</f>
        <v>1.3749563307880422E-2</v>
      </c>
      <c r="M233" t="str">
        <f>VLOOKUP(Media[[#This Row],[ENGAGEMENT RATE]],Rate_Lookup,2)</f>
        <v>Good</v>
      </c>
      <c r="N233" s="3" t="str">
        <f>IF(OR(Media[[#This Row],[TOPIC]]="Business Attire",Media[[#This Row],[TOPIC]]="Nightwear"),"High","Low")</f>
        <v>High</v>
      </c>
    </row>
    <row r="234" spans="2:14" x14ac:dyDescent="0.25">
      <c r="B234" s="1">
        <v>44303</v>
      </c>
      <c r="C234" t="s">
        <v>259</v>
      </c>
      <c r="D234" t="s">
        <v>14</v>
      </c>
      <c r="E234" s="8">
        <v>63055</v>
      </c>
      <c r="F234" t="s">
        <v>857</v>
      </c>
      <c r="G234" s="8">
        <v>418</v>
      </c>
      <c r="H234" s="8">
        <v>329</v>
      </c>
      <c r="I234" s="8">
        <v>62</v>
      </c>
      <c r="J234" s="8">
        <v>42</v>
      </c>
      <c r="K234" s="2">
        <f>SUM(Media[[#This Row],[VIEWS]:[SHARES]])</f>
        <v>851</v>
      </c>
      <c r="L234" s="3">
        <f>Media[[#This Row],[ENGAGEMENTS]]/Media[[#This Row],[FOLLOWERS]]</f>
        <v>1.3496154151137895E-2</v>
      </c>
      <c r="M234" t="str">
        <f>VLOOKUP(Media[[#This Row],[ENGAGEMENT RATE]],Rate_Lookup,2)</f>
        <v>Good</v>
      </c>
      <c r="N234" s="3" t="str">
        <f>IF(OR(Media[[#This Row],[TOPIC]]="Business Attire",Media[[#This Row],[TOPIC]]="Nightwear"),"High","Low")</f>
        <v>High</v>
      </c>
    </row>
    <row r="235" spans="2:14" x14ac:dyDescent="0.25">
      <c r="B235" s="1">
        <v>44303</v>
      </c>
      <c r="C235" t="s">
        <v>260</v>
      </c>
      <c r="D235" t="s">
        <v>13</v>
      </c>
      <c r="E235" s="8">
        <v>32957</v>
      </c>
      <c r="F235" t="s">
        <v>858</v>
      </c>
      <c r="G235" s="8">
        <v>43</v>
      </c>
      <c r="H235" s="8">
        <v>33</v>
      </c>
      <c r="I235" s="8">
        <v>4</v>
      </c>
      <c r="J235" s="8">
        <v>3</v>
      </c>
      <c r="K235" s="2">
        <f>SUM(Media[[#This Row],[VIEWS]:[SHARES]])</f>
        <v>83</v>
      </c>
      <c r="L235" s="3">
        <f>Media[[#This Row],[ENGAGEMENTS]]/Media[[#This Row],[FOLLOWERS]]</f>
        <v>2.518433109809752E-3</v>
      </c>
      <c r="M235" t="str">
        <f>VLOOKUP(Media[[#This Row],[ENGAGEMENT RATE]],Rate_Lookup,2)</f>
        <v>Poor</v>
      </c>
      <c r="N235" s="3" t="str">
        <f>IF(OR(Media[[#This Row],[TOPIC]]="Business Attire",Media[[#This Row],[TOPIC]]="Nightwear"),"High","Low")</f>
        <v>Low</v>
      </c>
    </row>
    <row r="236" spans="2:14" x14ac:dyDescent="0.25">
      <c r="B236" s="1">
        <v>44304</v>
      </c>
      <c r="C236" t="s">
        <v>261</v>
      </c>
      <c r="D236" t="s">
        <v>12</v>
      </c>
      <c r="E236" s="7">
        <v>120285</v>
      </c>
      <c r="F236" t="s">
        <v>857</v>
      </c>
      <c r="G236" s="7">
        <v>744</v>
      </c>
      <c r="H236" s="7">
        <v>521</v>
      </c>
      <c r="I236" s="7">
        <v>62</v>
      </c>
      <c r="J236" s="7">
        <v>55</v>
      </c>
      <c r="K236" s="2">
        <f>SUM(Media[[#This Row],[VIEWS]:[SHARES]])</f>
        <v>1382</v>
      </c>
      <c r="L236" s="3">
        <f>Media[[#This Row],[ENGAGEMENTS]]/Media[[#This Row],[FOLLOWERS]]</f>
        <v>1.1489379390613959E-2</v>
      </c>
      <c r="M236" t="str">
        <f>VLOOKUP(Media[[#This Row],[ENGAGEMENT RATE]],Rate_Lookup,2)</f>
        <v>Good</v>
      </c>
      <c r="N236" s="3" t="str">
        <f>IF(OR(Media[[#This Row],[TOPIC]]="Business Attire",Media[[#This Row],[TOPIC]]="Nightwear"),"High","Low")</f>
        <v>High</v>
      </c>
    </row>
    <row r="237" spans="2:14" x14ac:dyDescent="0.25">
      <c r="B237" s="1">
        <v>44304</v>
      </c>
      <c r="C237" t="s">
        <v>262</v>
      </c>
      <c r="D237" t="s">
        <v>14</v>
      </c>
      <c r="E237" s="8">
        <v>63424</v>
      </c>
      <c r="F237" t="s">
        <v>857</v>
      </c>
      <c r="G237" s="8">
        <v>551</v>
      </c>
      <c r="H237" s="8">
        <v>478</v>
      </c>
      <c r="I237" s="8">
        <v>75</v>
      </c>
      <c r="J237" s="8">
        <v>51</v>
      </c>
      <c r="K237" s="2">
        <f>SUM(Media[[#This Row],[VIEWS]:[SHARES]])</f>
        <v>1155</v>
      </c>
      <c r="L237" s="3">
        <f>Media[[#This Row],[ENGAGEMENTS]]/Media[[#This Row],[FOLLOWERS]]</f>
        <v>1.8210771947527751E-2</v>
      </c>
      <c r="M237" t="str">
        <f>VLOOKUP(Media[[#This Row],[ENGAGEMENT RATE]],Rate_Lookup,2)</f>
        <v>Very Good</v>
      </c>
      <c r="N237" s="3" t="str">
        <f>IF(OR(Media[[#This Row],[TOPIC]]="Business Attire",Media[[#This Row],[TOPIC]]="Nightwear"),"High","Low")</f>
        <v>High</v>
      </c>
    </row>
    <row r="238" spans="2:14" x14ac:dyDescent="0.25">
      <c r="B238" s="1">
        <v>44305</v>
      </c>
      <c r="C238" t="s">
        <v>263</v>
      </c>
      <c r="D238" t="s">
        <v>12</v>
      </c>
      <c r="E238" s="7">
        <v>120008</v>
      </c>
      <c r="F238" t="s">
        <v>857</v>
      </c>
      <c r="G238" s="7">
        <v>529</v>
      </c>
      <c r="H238" s="7">
        <v>410</v>
      </c>
      <c r="I238" s="7">
        <v>55</v>
      </c>
      <c r="J238" s="7">
        <v>44</v>
      </c>
      <c r="K238" s="2">
        <f>SUM(Media[[#This Row],[VIEWS]:[SHARES]])</f>
        <v>1038</v>
      </c>
      <c r="L238" s="3">
        <f>Media[[#This Row],[ENGAGEMENTS]]/Media[[#This Row],[FOLLOWERS]]</f>
        <v>8.6494233717752146E-3</v>
      </c>
      <c r="M238" t="str">
        <f>VLOOKUP(Media[[#This Row],[ENGAGEMENT RATE]],Rate_Lookup,2)</f>
        <v>Average</v>
      </c>
      <c r="N238" s="3" t="str">
        <f>IF(OR(Media[[#This Row],[TOPIC]]="Business Attire",Media[[#This Row],[TOPIC]]="Nightwear"),"High","Low")</f>
        <v>High</v>
      </c>
    </row>
    <row r="239" spans="2:14" x14ac:dyDescent="0.25">
      <c r="B239" s="1">
        <v>44305</v>
      </c>
      <c r="C239" t="s">
        <v>264</v>
      </c>
      <c r="D239" t="s">
        <v>14</v>
      </c>
      <c r="E239" s="8">
        <v>64058</v>
      </c>
      <c r="F239" t="s">
        <v>858</v>
      </c>
      <c r="G239" s="8">
        <v>300</v>
      </c>
      <c r="H239" s="8">
        <v>259</v>
      </c>
      <c r="I239" s="8">
        <v>47</v>
      </c>
      <c r="J239" s="8">
        <v>32</v>
      </c>
      <c r="K239" s="2">
        <f>SUM(Media[[#This Row],[VIEWS]:[SHARES]])</f>
        <v>638</v>
      </c>
      <c r="L239" s="3">
        <f>Media[[#This Row],[ENGAGEMENTS]]/Media[[#This Row],[FOLLOWERS]]</f>
        <v>9.9597240001248876E-3</v>
      </c>
      <c r="M239" t="str">
        <f>VLOOKUP(Media[[#This Row],[ENGAGEMENT RATE]],Rate_Lookup,2)</f>
        <v>Average</v>
      </c>
      <c r="N239" s="3" t="str">
        <f>IF(OR(Media[[#This Row],[TOPIC]]="Business Attire",Media[[#This Row],[TOPIC]]="Nightwear"),"High","Low")</f>
        <v>Low</v>
      </c>
    </row>
    <row r="240" spans="2:14" x14ac:dyDescent="0.25">
      <c r="B240" s="1">
        <v>44306</v>
      </c>
      <c r="C240" t="s">
        <v>265</v>
      </c>
      <c r="D240" t="s">
        <v>12</v>
      </c>
      <c r="E240" s="7">
        <v>120126</v>
      </c>
      <c r="F240" t="s">
        <v>841</v>
      </c>
      <c r="G240" s="7">
        <v>343</v>
      </c>
      <c r="H240" s="7">
        <v>260</v>
      </c>
      <c r="I240" s="7">
        <v>31</v>
      </c>
      <c r="J240" s="7">
        <v>27</v>
      </c>
      <c r="K240" s="2">
        <f>SUM(Media[[#This Row],[VIEWS]:[SHARES]])</f>
        <v>661</v>
      </c>
      <c r="L240" s="3">
        <f>Media[[#This Row],[ENGAGEMENTS]]/Media[[#This Row],[FOLLOWERS]]</f>
        <v>5.502555649900937E-3</v>
      </c>
      <c r="M240" t="str">
        <f>VLOOKUP(Media[[#This Row],[ENGAGEMENT RATE]],Rate_Lookup,2)</f>
        <v>Average</v>
      </c>
      <c r="N240" s="3" t="str">
        <f>IF(OR(Media[[#This Row],[TOPIC]]="Business Attire",Media[[#This Row],[TOPIC]]="Nightwear"),"High","Low")</f>
        <v>High</v>
      </c>
    </row>
    <row r="241" spans="2:14" x14ac:dyDescent="0.25">
      <c r="B241" s="1">
        <v>44307</v>
      </c>
      <c r="C241" t="s">
        <v>266</v>
      </c>
      <c r="D241" t="s">
        <v>12</v>
      </c>
      <c r="E241" s="7">
        <v>120067</v>
      </c>
      <c r="F241" t="s">
        <v>857</v>
      </c>
      <c r="G241" s="7">
        <v>750</v>
      </c>
      <c r="H241" s="7">
        <v>599</v>
      </c>
      <c r="I241" s="7">
        <v>65</v>
      </c>
      <c r="J241" s="7">
        <v>54</v>
      </c>
      <c r="K241" s="2">
        <f>SUM(Media[[#This Row],[VIEWS]:[SHARES]])</f>
        <v>1468</v>
      </c>
      <c r="L241" s="3">
        <f>Media[[#This Row],[ENGAGEMENTS]]/Media[[#This Row],[FOLLOWERS]]</f>
        <v>1.2226506866999259E-2</v>
      </c>
      <c r="M241" t="str">
        <f>VLOOKUP(Media[[#This Row],[ENGAGEMENT RATE]],Rate_Lookup,2)</f>
        <v>Good</v>
      </c>
      <c r="N241" s="3" t="str">
        <f>IF(OR(Media[[#This Row],[TOPIC]]="Business Attire",Media[[#This Row],[TOPIC]]="Nightwear"),"High","Low")</f>
        <v>High</v>
      </c>
    </row>
    <row r="242" spans="2:14" x14ac:dyDescent="0.25">
      <c r="B242" s="1">
        <v>44307</v>
      </c>
      <c r="C242" t="s">
        <v>267</v>
      </c>
      <c r="D242" t="s">
        <v>14</v>
      </c>
      <c r="E242" s="8">
        <v>63996</v>
      </c>
      <c r="F242" t="s">
        <v>858</v>
      </c>
      <c r="G242" s="8">
        <v>446</v>
      </c>
      <c r="H242" s="8">
        <v>434</v>
      </c>
      <c r="I242" s="8">
        <v>71</v>
      </c>
      <c r="J242" s="8">
        <v>42</v>
      </c>
      <c r="K242" s="2">
        <f>SUM(Media[[#This Row],[VIEWS]:[SHARES]])</f>
        <v>993</v>
      </c>
      <c r="L242" s="3">
        <f>Media[[#This Row],[ENGAGEMENTS]]/Media[[#This Row],[FOLLOWERS]]</f>
        <v>1.5516594787174199E-2</v>
      </c>
      <c r="M242" t="str">
        <f>VLOOKUP(Media[[#This Row],[ENGAGEMENT RATE]],Rate_Lookup,2)</f>
        <v>Very Good</v>
      </c>
      <c r="N242" s="3" t="str">
        <f>IF(OR(Media[[#This Row],[TOPIC]]="Business Attire",Media[[#This Row],[TOPIC]]="Nightwear"),"High","Low")</f>
        <v>Low</v>
      </c>
    </row>
    <row r="243" spans="2:14" x14ac:dyDescent="0.25">
      <c r="B243" s="1">
        <v>44307</v>
      </c>
      <c r="C243" t="s">
        <v>268</v>
      </c>
      <c r="D243" t="s">
        <v>13</v>
      </c>
      <c r="E243" s="8">
        <v>33010</v>
      </c>
      <c r="F243" t="s">
        <v>840</v>
      </c>
      <c r="G243" s="8">
        <v>36</v>
      </c>
      <c r="H243" s="8">
        <v>27</v>
      </c>
      <c r="I243" s="8">
        <v>3</v>
      </c>
      <c r="J243" s="8">
        <v>3</v>
      </c>
      <c r="K243" s="2">
        <f>SUM(Media[[#This Row],[VIEWS]:[SHARES]])</f>
        <v>69</v>
      </c>
      <c r="L243" s="3">
        <f>Media[[#This Row],[ENGAGEMENTS]]/Media[[#This Row],[FOLLOWERS]]</f>
        <v>2.0902756740381703E-3</v>
      </c>
      <c r="M243" t="str">
        <f>VLOOKUP(Media[[#This Row],[ENGAGEMENT RATE]],Rate_Lookup,2)</f>
        <v>Poor</v>
      </c>
      <c r="N243" s="3" t="str">
        <f>IF(OR(Media[[#This Row],[TOPIC]]="Business Attire",Media[[#This Row],[TOPIC]]="Nightwear"),"High","Low")</f>
        <v>Low</v>
      </c>
    </row>
    <row r="244" spans="2:14" x14ac:dyDescent="0.25">
      <c r="B244" s="1">
        <v>44308</v>
      </c>
      <c r="C244" t="s">
        <v>269</v>
      </c>
      <c r="D244" t="s">
        <v>12</v>
      </c>
      <c r="E244" s="7">
        <v>119737</v>
      </c>
      <c r="F244" t="s">
        <v>858</v>
      </c>
      <c r="G244" s="7">
        <v>519</v>
      </c>
      <c r="H244" s="7">
        <v>411</v>
      </c>
      <c r="I244" s="7">
        <v>49</v>
      </c>
      <c r="J244" s="7">
        <v>41</v>
      </c>
      <c r="K244" s="2">
        <f>SUM(Media[[#This Row],[VIEWS]:[SHARES]])</f>
        <v>1020</v>
      </c>
      <c r="L244" s="3">
        <f>Media[[#This Row],[ENGAGEMENTS]]/Media[[#This Row],[FOLLOWERS]]</f>
        <v>8.518670085270217E-3</v>
      </c>
      <c r="M244" t="str">
        <f>VLOOKUP(Media[[#This Row],[ENGAGEMENT RATE]],Rate_Lookup,2)</f>
        <v>Average</v>
      </c>
      <c r="N244" s="3" t="str">
        <f>IF(OR(Media[[#This Row],[TOPIC]]="Business Attire",Media[[#This Row],[TOPIC]]="Nightwear"),"High","Low")</f>
        <v>Low</v>
      </c>
    </row>
    <row r="245" spans="2:14" x14ac:dyDescent="0.25">
      <c r="B245" s="1">
        <v>44308</v>
      </c>
      <c r="C245" t="s">
        <v>270</v>
      </c>
      <c r="D245" t="s">
        <v>14</v>
      </c>
      <c r="E245" s="8">
        <v>63958</v>
      </c>
      <c r="F245" t="s">
        <v>857</v>
      </c>
      <c r="G245" s="8">
        <v>563</v>
      </c>
      <c r="H245" s="8">
        <v>512</v>
      </c>
      <c r="I245" s="8">
        <v>78</v>
      </c>
      <c r="J245" s="8">
        <v>57</v>
      </c>
      <c r="K245" s="2">
        <f>SUM(Media[[#This Row],[VIEWS]:[SHARES]])</f>
        <v>1210</v>
      </c>
      <c r="L245" s="3">
        <f>Media[[#This Row],[ENGAGEMENTS]]/Media[[#This Row],[FOLLOWERS]]</f>
        <v>1.8918665374151787E-2</v>
      </c>
      <c r="M245" t="str">
        <f>VLOOKUP(Media[[#This Row],[ENGAGEMENT RATE]],Rate_Lookup,2)</f>
        <v>Very Good</v>
      </c>
      <c r="N245" s="3" t="str">
        <f>IF(OR(Media[[#This Row],[TOPIC]]="Business Attire",Media[[#This Row],[TOPIC]]="Nightwear"),"High","Low")</f>
        <v>High</v>
      </c>
    </row>
    <row r="246" spans="2:14" x14ac:dyDescent="0.25">
      <c r="B246" s="1">
        <v>44308</v>
      </c>
      <c r="C246" t="s">
        <v>271</v>
      </c>
      <c r="D246" t="s">
        <v>13</v>
      </c>
      <c r="E246" s="8">
        <v>33005</v>
      </c>
      <c r="F246" t="s">
        <v>840</v>
      </c>
      <c r="G246" s="8">
        <v>33</v>
      </c>
      <c r="H246" s="8">
        <v>24</v>
      </c>
      <c r="I246" s="8">
        <v>3</v>
      </c>
      <c r="J246" s="8">
        <v>2</v>
      </c>
      <c r="K246" s="2">
        <f>SUM(Media[[#This Row],[VIEWS]:[SHARES]])</f>
        <v>62</v>
      </c>
      <c r="L246" s="3">
        <f>Media[[#This Row],[ENGAGEMENTS]]/Media[[#This Row],[FOLLOWERS]]</f>
        <v>1.8785032570822603E-3</v>
      </c>
      <c r="M246" t="str">
        <f>VLOOKUP(Media[[#This Row],[ENGAGEMENT RATE]],Rate_Lookup,2)</f>
        <v>Poor</v>
      </c>
      <c r="N246" s="3" t="str">
        <f>IF(OR(Media[[#This Row],[TOPIC]]="Business Attire",Media[[#This Row],[TOPIC]]="Nightwear"),"High","Low")</f>
        <v>Low</v>
      </c>
    </row>
    <row r="247" spans="2:14" x14ac:dyDescent="0.25">
      <c r="B247" s="1">
        <v>44309</v>
      </c>
      <c r="C247" t="s">
        <v>272</v>
      </c>
      <c r="D247" t="s">
        <v>12</v>
      </c>
      <c r="E247" s="7">
        <v>120417</v>
      </c>
      <c r="F247" t="s">
        <v>858</v>
      </c>
      <c r="G247" s="7">
        <v>565</v>
      </c>
      <c r="H247" s="7">
        <v>445</v>
      </c>
      <c r="I247" s="7">
        <v>54</v>
      </c>
      <c r="J247" s="7">
        <v>40</v>
      </c>
      <c r="K247" s="2">
        <f>SUM(Media[[#This Row],[VIEWS]:[SHARES]])</f>
        <v>1104</v>
      </c>
      <c r="L247" s="3">
        <f>Media[[#This Row],[ENGAGEMENTS]]/Media[[#This Row],[FOLLOWERS]]</f>
        <v>9.168140711029173E-3</v>
      </c>
      <c r="M247" t="str">
        <f>VLOOKUP(Media[[#This Row],[ENGAGEMENT RATE]],Rate_Lookup,2)</f>
        <v>Average</v>
      </c>
      <c r="N247" s="3" t="str">
        <f>IF(OR(Media[[#This Row],[TOPIC]]="Business Attire",Media[[#This Row],[TOPIC]]="Nightwear"),"High","Low")</f>
        <v>Low</v>
      </c>
    </row>
    <row r="248" spans="2:14" x14ac:dyDescent="0.25">
      <c r="B248" s="1">
        <v>44310</v>
      </c>
      <c r="C248" t="s">
        <v>273</v>
      </c>
      <c r="D248" t="s">
        <v>12</v>
      </c>
      <c r="E248" s="7">
        <v>121047</v>
      </c>
      <c r="F248" t="s">
        <v>858</v>
      </c>
      <c r="G248" s="7">
        <v>602</v>
      </c>
      <c r="H248" s="7">
        <v>472</v>
      </c>
      <c r="I248" s="7">
        <v>54</v>
      </c>
      <c r="J248" s="7">
        <v>43</v>
      </c>
      <c r="K248" s="2">
        <f>SUM(Media[[#This Row],[VIEWS]:[SHARES]])</f>
        <v>1171</v>
      </c>
      <c r="L248" s="3">
        <f>Media[[#This Row],[ENGAGEMENTS]]/Media[[#This Row],[FOLLOWERS]]</f>
        <v>9.6739283088387151E-3</v>
      </c>
      <c r="M248" t="str">
        <f>VLOOKUP(Media[[#This Row],[ENGAGEMENT RATE]],Rate_Lookup,2)</f>
        <v>Average</v>
      </c>
      <c r="N248" s="3" t="str">
        <f>IF(OR(Media[[#This Row],[TOPIC]]="Business Attire",Media[[#This Row],[TOPIC]]="Nightwear"),"High","Low")</f>
        <v>Low</v>
      </c>
    </row>
    <row r="249" spans="2:14" x14ac:dyDescent="0.25">
      <c r="B249" s="1">
        <v>44310</v>
      </c>
      <c r="C249" t="s">
        <v>274</v>
      </c>
      <c r="D249" t="s">
        <v>14</v>
      </c>
      <c r="E249" s="8">
        <v>63043</v>
      </c>
      <c r="F249" t="s">
        <v>840</v>
      </c>
      <c r="G249" s="8">
        <v>223</v>
      </c>
      <c r="H249" s="8">
        <v>204</v>
      </c>
      <c r="I249" s="8">
        <v>36</v>
      </c>
      <c r="J249" s="8">
        <v>24</v>
      </c>
      <c r="K249" s="2">
        <f>SUM(Media[[#This Row],[VIEWS]:[SHARES]])</f>
        <v>487</v>
      </c>
      <c r="L249" s="3">
        <f>Media[[#This Row],[ENGAGEMENTS]]/Media[[#This Row],[FOLLOWERS]]</f>
        <v>7.7248861887917767E-3</v>
      </c>
      <c r="M249" t="str">
        <f>VLOOKUP(Media[[#This Row],[ENGAGEMENT RATE]],Rate_Lookup,2)</f>
        <v>Average</v>
      </c>
      <c r="N249" s="3" t="str">
        <f>IF(OR(Media[[#This Row],[TOPIC]]="Business Attire",Media[[#This Row],[TOPIC]]="Nightwear"),"High","Low")</f>
        <v>Low</v>
      </c>
    </row>
    <row r="250" spans="2:14" x14ac:dyDescent="0.25">
      <c r="B250" s="1">
        <v>44310</v>
      </c>
      <c r="C250" t="s">
        <v>275</v>
      </c>
      <c r="D250" t="s">
        <v>13</v>
      </c>
      <c r="E250" s="8">
        <v>32994</v>
      </c>
      <c r="F250" t="s">
        <v>841</v>
      </c>
      <c r="G250" s="8">
        <v>32</v>
      </c>
      <c r="H250" s="8">
        <v>25</v>
      </c>
      <c r="I250" s="8">
        <v>3</v>
      </c>
      <c r="J250" s="8">
        <v>3</v>
      </c>
      <c r="K250" s="2">
        <f>SUM(Media[[#This Row],[VIEWS]:[SHARES]])</f>
        <v>63</v>
      </c>
      <c r="L250" s="3">
        <f>Media[[#This Row],[ENGAGEMENTS]]/Media[[#This Row],[FOLLOWERS]]</f>
        <v>1.9094380796508457E-3</v>
      </c>
      <c r="M250" t="str">
        <f>VLOOKUP(Media[[#This Row],[ENGAGEMENT RATE]],Rate_Lookup,2)</f>
        <v>Poor</v>
      </c>
      <c r="N250" s="3" t="str">
        <f>IF(OR(Media[[#This Row],[TOPIC]]="Business Attire",Media[[#This Row],[TOPIC]]="Nightwear"),"High","Low")</f>
        <v>High</v>
      </c>
    </row>
    <row r="251" spans="2:14" x14ac:dyDescent="0.25">
      <c r="B251" s="1">
        <v>44311</v>
      </c>
      <c r="C251" t="s">
        <v>276</v>
      </c>
      <c r="D251" t="s">
        <v>12</v>
      </c>
      <c r="E251" s="7">
        <v>121149</v>
      </c>
      <c r="F251" t="s">
        <v>841</v>
      </c>
      <c r="G251" s="7">
        <v>297</v>
      </c>
      <c r="H251" s="7">
        <v>246</v>
      </c>
      <c r="I251" s="7">
        <v>27</v>
      </c>
      <c r="J251" s="7">
        <v>23</v>
      </c>
      <c r="K251" s="2">
        <f>SUM(Media[[#This Row],[VIEWS]:[SHARES]])</f>
        <v>593</v>
      </c>
      <c r="L251" s="3">
        <f>Media[[#This Row],[ENGAGEMENTS]]/Media[[#This Row],[FOLLOWERS]]</f>
        <v>4.8947989665618372E-3</v>
      </c>
      <c r="M251" t="str">
        <f>VLOOKUP(Media[[#This Row],[ENGAGEMENT RATE]],Rate_Lookup,2)</f>
        <v>Poor</v>
      </c>
      <c r="N251" s="3" t="str">
        <f>IF(OR(Media[[#This Row],[TOPIC]]="Business Attire",Media[[#This Row],[TOPIC]]="Nightwear"),"High","Low")</f>
        <v>High</v>
      </c>
    </row>
    <row r="252" spans="2:14" x14ac:dyDescent="0.25">
      <c r="B252" s="1">
        <v>44311</v>
      </c>
      <c r="C252" t="s">
        <v>277</v>
      </c>
      <c r="D252" t="s">
        <v>14</v>
      </c>
      <c r="E252" s="8">
        <v>62748</v>
      </c>
      <c r="F252" t="s">
        <v>858</v>
      </c>
      <c r="G252" s="8">
        <v>431</v>
      </c>
      <c r="H252" s="8">
        <v>354</v>
      </c>
      <c r="I252" s="8">
        <v>72</v>
      </c>
      <c r="J252" s="8">
        <v>44</v>
      </c>
      <c r="K252" s="2">
        <f>SUM(Media[[#This Row],[VIEWS]:[SHARES]])</f>
        <v>901</v>
      </c>
      <c r="L252" s="3">
        <f>Media[[#This Row],[ENGAGEMENTS]]/Media[[#This Row],[FOLLOWERS]]</f>
        <v>1.4359023395167973E-2</v>
      </c>
      <c r="M252" t="str">
        <f>VLOOKUP(Media[[#This Row],[ENGAGEMENT RATE]],Rate_Lookup,2)</f>
        <v>Good</v>
      </c>
      <c r="N252" s="3" t="str">
        <f>IF(OR(Media[[#This Row],[TOPIC]]="Business Attire",Media[[#This Row],[TOPIC]]="Nightwear"),"High","Low")</f>
        <v>Low</v>
      </c>
    </row>
    <row r="253" spans="2:14" x14ac:dyDescent="0.25">
      <c r="B253" s="1">
        <v>44312</v>
      </c>
      <c r="C253" t="s">
        <v>278</v>
      </c>
      <c r="D253" t="s">
        <v>12</v>
      </c>
      <c r="E253" s="7">
        <v>121457</v>
      </c>
      <c r="F253" t="s">
        <v>841</v>
      </c>
      <c r="G253" s="7">
        <v>288</v>
      </c>
      <c r="H253" s="7">
        <v>250</v>
      </c>
      <c r="I253" s="7">
        <v>28</v>
      </c>
      <c r="J253" s="7">
        <v>24</v>
      </c>
      <c r="K253" s="2">
        <f>SUM(Media[[#This Row],[VIEWS]:[SHARES]])</f>
        <v>590</v>
      </c>
      <c r="L253" s="3">
        <f>Media[[#This Row],[ENGAGEMENTS]]/Media[[#This Row],[FOLLOWERS]]</f>
        <v>4.8576862593345789E-3</v>
      </c>
      <c r="M253" t="str">
        <f>VLOOKUP(Media[[#This Row],[ENGAGEMENT RATE]],Rate_Lookup,2)</f>
        <v>Poor</v>
      </c>
      <c r="N253" s="3" t="str">
        <f>IF(OR(Media[[#This Row],[TOPIC]]="Business Attire",Media[[#This Row],[TOPIC]]="Nightwear"),"High","Low")</f>
        <v>High</v>
      </c>
    </row>
    <row r="254" spans="2:14" x14ac:dyDescent="0.25">
      <c r="B254" s="1">
        <v>44312</v>
      </c>
      <c r="C254" t="s">
        <v>279</v>
      </c>
      <c r="D254" t="s">
        <v>14</v>
      </c>
      <c r="E254" s="8">
        <v>63106</v>
      </c>
      <c r="F254" t="s">
        <v>858</v>
      </c>
      <c r="G254" s="8">
        <v>283</v>
      </c>
      <c r="H254" s="8">
        <v>283</v>
      </c>
      <c r="I254" s="8">
        <v>47</v>
      </c>
      <c r="J254" s="8">
        <v>33</v>
      </c>
      <c r="K254" s="2">
        <f>SUM(Media[[#This Row],[VIEWS]:[SHARES]])</f>
        <v>646</v>
      </c>
      <c r="L254" s="3">
        <f>Media[[#This Row],[ENGAGEMENTS]]/Media[[#This Row],[FOLLOWERS]]</f>
        <v>1.0236744525084778E-2</v>
      </c>
      <c r="M254" t="str">
        <f>VLOOKUP(Media[[#This Row],[ENGAGEMENT RATE]],Rate_Lookup,2)</f>
        <v>Good</v>
      </c>
      <c r="N254" s="3" t="str">
        <f>IF(OR(Media[[#This Row],[TOPIC]]="Business Attire",Media[[#This Row],[TOPIC]]="Nightwear"),"High","Low")</f>
        <v>Low</v>
      </c>
    </row>
    <row r="255" spans="2:14" x14ac:dyDescent="0.25">
      <c r="B255" s="1">
        <v>44312</v>
      </c>
      <c r="C255" t="s">
        <v>280</v>
      </c>
      <c r="D255" t="s">
        <v>13</v>
      </c>
      <c r="E255" s="8">
        <v>33034</v>
      </c>
      <c r="F255" t="s">
        <v>841</v>
      </c>
      <c r="G255" s="8">
        <v>38</v>
      </c>
      <c r="H255" s="8">
        <v>31</v>
      </c>
      <c r="I255" s="8">
        <v>4</v>
      </c>
      <c r="J255" s="8">
        <v>3</v>
      </c>
      <c r="K255" s="2">
        <f>SUM(Media[[#This Row],[VIEWS]:[SHARES]])</f>
        <v>76</v>
      </c>
      <c r="L255" s="3">
        <f>Media[[#This Row],[ENGAGEMENTS]]/Media[[#This Row],[FOLLOWERS]]</f>
        <v>2.3006599261367077E-3</v>
      </c>
      <c r="M255" t="str">
        <f>VLOOKUP(Media[[#This Row],[ENGAGEMENT RATE]],Rate_Lookup,2)</f>
        <v>Poor</v>
      </c>
      <c r="N255" s="3" t="str">
        <f>IF(OR(Media[[#This Row],[TOPIC]]="Business Attire",Media[[#This Row],[TOPIC]]="Nightwear"),"High","Low")</f>
        <v>High</v>
      </c>
    </row>
    <row r="256" spans="2:14" x14ac:dyDescent="0.25">
      <c r="B256" s="1">
        <v>44313</v>
      </c>
      <c r="C256" t="s">
        <v>281</v>
      </c>
      <c r="D256" t="s">
        <v>12</v>
      </c>
      <c r="E256" s="7">
        <v>121844</v>
      </c>
      <c r="F256" t="s">
        <v>841</v>
      </c>
      <c r="G256" s="7">
        <v>266</v>
      </c>
      <c r="H256" s="7">
        <v>233</v>
      </c>
      <c r="I256" s="7">
        <v>23</v>
      </c>
      <c r="J256" s="7">
        <v>21</v>
      </c>
      <c r="K256" s="2">
        <f>SUM(Media[[#This Row],[VIEWS]:[SHARES]])</f>
        <v>543</v>
      </c>
      <c r="L256" s="3">
        <f>Media[[#This Row],[ENGAGEMENTS]]/Media[[#This Row],[FOLLOWERS]]</f>
        <v>4.4565181707757464E-3</v>
      </c>
      <c r="M256" t="str">
        <f>VLOOKUP(Media[[#This Row],[ENGAGEMENT RATE]],Rate_Lookup,2)</f>
        <v>Poor</v>
      </c>
      <c r="N256" s="3" t="str">
        <f>IF(OR(Media[[#This Row],[TOPIC]]="Business Attire",Media[[#This Row],[TOPIC]]="Nightwear"),"High","Low")</f>
        <v>High</v>
      </c>
    </row>
    <row r="257" spans="2:14" x14ac:dyDescent="0.25">
      <c r="B257" s="1">
        <v>44313</v>
      </c>
      <c r="C257" t="s">
        <v>282</v>
      </c>
      <c r="D257" t="s">
        <v>14</v>
      </c>
      <c r="E257" s="8">
        <v>63041</v>
      </c>
      <c r="F257" t="s">
        <v>840</v>
      </c>
      <c r="G257" s="8">
        <v>270</v>
      </c>
      <c r="H257" s="8">
        <v>226</v>
      </c>
      <c r="I257" s="8">
        <v>41</v>
      </c>
      <c r="J257" s="8">
        <v>27</v>
      </c>
      <c r="K257" s="2">
        <f>SUM(Media[[#This Row],[VIEWS]:[SHARES]])</f>
        <v>564</v>
      </c>
      <c r="L257" s="3">
        <f>Media[[#This Row],[ENGAGEMENTS]]/Media[[#This Row],[FOLLOWERS]]</f>
        <v>8.9465585888548714E-3</v>
      </c>
      <c r="M257" t="str">
        <f>VLOOKUP(Media[[#This Row],[ENGAGEMENT RATE]],Rate_Lookup,2)</f>
        <v>Average</v>
      </c>
      <c r="N257" s="3" t="str">
        <f>IF(OR(Media[[#This Row],[TOPIC]]="Business Attire",Media[[#This Row],[TOPIC]]="Nightwear"),"High","Low")</f>
        <v>Low</v>
      </c>
    </row>
    <row r="258" spans="2:14" x14ac:dyDescent="0.25">
      <c r="B258" s="1">
        <v>44314</v>
      </c>
      <c r="C258" t="s">
        <v>283</v>
      </c>
      <c r="D258" t="s">
        <v>12</v>
      </c>
      <c r="E258" s="7">
        <v>122136</v>
      </c>
      <c r="F258" t="s">
        <v>840</v>
      </c>
      <c r="G258" s="7">
        <v>214</v>
      </c>
      <c r="H258" s="7">
        <v>182</v>
      </c>
      <c r="I258" s="7">
        <v>21</v>
      </c>
      <c r="J258" s="7">
        <v>16</v>
      </c>
      <c r="K258" s="2">
        <f>SUM(Media[[#This Row],[VIEWS]:[SHARES]])</f>
        <v>433</v>
      </c>
      <c r="L258" s="3">
        <f>Media[[#This Row],[ENGAGEMENTS]]/Media[[#This Row],[FOLLOWERS]]</f>
        <v>3.5452282701251064E-3</v>
      </c>
      <c r="M258" t="str">
        <f>VLOOKUP(Media[[#This Row],[ENGAGEMENT RATE]],Rate_Lookup,2)</f>
        <v>Poor</v>
      </c>
      <c r="N258" s="3" t="str">
        <f>IF(OR(Media[[#This Row],[TOPIC]]="Business Attire",Media[[#This Row],[TOPIC]]="Nightwear"),"High","Low")</f>
        <v>Low</v>
      </c>
    </row>
    <row r="259" spans="2:14" x14ac:dyDescent="0.25">
      <c r="B259" s="1">
        <v>44314</v>
      </c>
      <c r="C259" t="s">
        <v>284</v>
      </c>
      <c r="D259" t="s">
        <v>14</v>
      </c>
      <c r="E259" s="8">
        <v>63132</v>
      </c>
      <c r="F259" t="s">
        <v>840</v>
      </c>
      <c r="G259" s="8">
        <v>320</v>
      </c>
      <c r="H259" s="8">
        <v>287</v>
      </c>
      <c r="I259" s="8">
        <v>49</v>
      </c>
      <c r="J259" s="8">
        <v>32</v>
      </c>
      <c r="K259" s="2">
        <f>SUM(Media[[#This Row],[VIEWS]:[SHARES]])</f>
        <v>688</v>
      </c>
      <c r="L259" s="3">
        <f>Media[[#This Row],[ENGAGEMENTS]]/Media[[#This Row],[FOLLOWERS]]</f>
        <v>1.089780143192042E-2</v>
      </c>
      <c r="M259" t="str">
        <f>VLOOKUP(Media[[#This Row],[ENGAGEMENT RATE]],Rate_Lookup,2)</f>
        <v>Good</v>
      </c>
      <c r="N259" s="3" t="str">
        <f>IF(OR(Media[[#This Row],[TOPIC]]="Business Attire",Media[[#This Row],[TOPIC]]="Nightwear"),"High","Low")</f>
        <v>Low</v>
      </c>
    </row>
    <row r="260" spans="2:14" x14ac:dyDescent="0.25">
      <c r="B260" s="1">
        <v>44315</v>
      </c>
      <c r="C260" t="s">
        <v>285</v>
      </c>
      <c r="D260" t="s">
        <v>12</v>
      </c>
      <c r="E260" s="7">
        <v>122377</v>
      </c>
      <c r="F260" t="s">
        <v>858</v>
      </c>
      <c r="G260" s="7">
        <v>440</v>
      </c>
      <c r="H260" s="7">
        <v>326</v>
      </c>
      <c r="I260" s="7">
        <v>40</v>
      </c>
      <c r="J260" s="7">
        <v>33</v>
      </c>
      <c r="K260" s="2">
        <f>SUM(Media[[#This Row],[VIEWS]:[SHARES]])</f>
        <v>839</v>
      </c>
      <c r="L260" s="3">
        <f>Media[[#This Row],[ENGAGEMENTS]]/Media[[#This Row],[FOLLOWERS]]</f>
        <v>6.8558634383912012E-3</v>
      </c>
      <c r="M260" t="str">
        <f>VLOOKUP(Media[[#This Row],[ENGAGEMENT RATE]],Rate_Lookup,2)</f>
        <v>Average</v>
      </c>
      <c r="N260" s="3" t="str">
        <f>IF(OR(Media[[#This Row],[TOPIC]]="Business Attire",Media[[#This Row],[TOPIC]]="Nightwear"),"High","Low")</f>
        <v>Low</v>
      </c>
    </row>
    <row r="261" spans="2:14" x14ac:dyDescent="0.25">
      <c r="B261" s="1">
        <v>44316</v>
      </c>
      <c r="C261" t="s">
        <v>286</v>
      </c>
      <c r="D261" t="s">
        <v>12</v>
      </c>
      <c r="E261" s="7">
        <v>122628</v>
      </c>
      <c r="F261" t="s">
        <v>840</v>
      </c>
      <c r="G261" s="7">
        <v>260</v>
      </c>
      <c r="H261" s="7">
        <v>205</v>
      </c>
      <c r="I261" s="7">
        <v>25</v>
      </c>
      <c r="J261" s="7">
        <v>18</v>
      </c>
      <c r="K261" s="2">
        <f>SUM(Media[[#This Row],[VIEWS]:[SHARES]])</f>
        <v>508</v>
      </c>
      <c r="L261" s="3">
        <f>Media[[#This Row],[ENGAGEMENTS]]/Media[[#This Row],[FOLLOWERS]]</f>
        <v>4.1426101705972539E-3</v>
      </c>
      <c r="M261" t="str">
        <f>VLOOKUP(Media[[#This Row],[ENGAGEMENT RATE]],Rate_Lookup,2)</f>
        <v>Poor</v>
      </c>
      <c r="N261" s="3" t="str">
        <f>IF(OR(Media[[#This Row],[TOPIC]]="Business Attire",Media[[#This Row],[TOPIC]]="Nightwear"),"High","Low")</f>
        <v>Low</v>
      </c>
    </row>
    <row r="262" spans="2:14" x14ac:dyDescent="0.25">
      <c r="B262" s="1">
        <v>44316</v>
      </c>
      <c r="C262" t="s">
        <v>287</v>
      </c>
      <c r="D262" t="s">
        <v>14</v>
      </c>
      <c r="E262" s="8">
        <v>63045</v>
      </c>
      <c r="F262" t="s">
        <v>840</v>
      </c>
      <c r="G262" s="8">
        <v>315</v>
      </c>
      <c r="H262" s="8">
        <v>266</v>
      </c>
      <c r="I262" s="8">
        <v>45</v>
      </c>
      <c r="J262" s="8">
        <v>29</v>
      </c>
      <c r="K262" s="2">
        <f>SUM(Media[[#This Row],[VIEWS]:[SHARES]])</f>
        <v>655</v>
      </c>
      <c r="L262" s="3">
        <f>Media[[#This Row],[ENGAGEMENTS]]/Media[[#This Row],[FOLLOWERS]]</f>
        <v>1.038940439368705E-2</v>
      </c>
      <c r="M262" t="str">
        <f>VLOOKUP(Media[[#This Row],[ENGAGEMENT RATE]],Rate_Lookup,2)</f>
        <v>Good</v>
      </c>
      <c r="N262" s="3" t="str">
        <f>IF(OR(Media[[#This Row],[TOPIC]]="Business Attire",Media[[#This Row],[TOPIC]]="Nightwear"),"High","Low")</f>
        <v>Low</v>
      </c>
    </row>
    <row r="263" spans="2:14" x14ac:dyDescent="0.25">
      <c r="B263" s="1">
        <v>44316</v>
      </c>
      <c r="C263" t="s">
        <v>288</v>
      </c>
      <c r="D263" t="s">
        <v>13</v>
      </c>
      <c r="E263" s="8">
        <v>33060</v>
      </c>
      <c r="F263" t="s">
        <v>840</v>
      </c>
      <c r="G263" s="8">
        <v>34</v>
      </c>
      <c r="H263" s="8">
        <v>24</v>
      </c>
      <c r="I263" s="8">
        <v>3</v>
      </c>
      <c r="J263" s="8">
        <v>2</v>
      </c>
      <c r="K263" s="2">
        <f>SUM(Media[[#This Row],[VIEWS]:[SHARES]])</f>
        <v>63</v>
      </c>
      <c r="L263" s="3">
        <f>Media[[#This Row],[ENGAGEMENTS]]/Media[[#This Row],[FOLLOWERS]]</f>
        <v>1.9056261343012705E-3</v>
      </c>
      <c r="M263" t="str">
        <f>VLOOKUP(Media[[#This Row],[ENGAGEMENT RATE]],Rate_Lookup,2)</f>
        <v>Poor</v>
      </c>
      <c r="N263" s="3" t="str">
        <f>IF(OR(Media[[#This Row],[TOPIC]]="Business Attire",Media[[#This Row],[TOPIC]]="Nightwear"),"High","Low")</f>
        <v>Low</v>
      </c>
    </row>
    <row r="264" spans="2:14" x14ac:dyDescent="0.25">
      <c r="B264" s="1">
        <v>44317</v>
      </c>
      <c r="C264" t="s">
        <v>289</v>
      </c>
      <c r="D264" t="s">
        <v>12</v>
      </c>
      <c r="E264" s="7">
        <v>122896</v>
      </c>
      <c r="F264" t="s">
        <v>858</v>
      </c>
      <c r="G264" s="7">
        <v>600</v>
      </c>
      <c r="H264" s="7">
        <v>438</v>
      </c>
      <c r="I264" s="7">
        <v>59</v>
      </c>
      <c r="J264" s="7">
        <v>51</v>
      </c>
      <c r="K264" s="2">
        <f>SUM(Media[[#This Row],[VIEWS]:[SHARES]])</f>
        <v>1148</v>
      </c>
      <c r="L264" s="3">
        <f>Media[[#This Row],[ENGAGEMENTS]]/Media[[#This Row],[FOLLOWERS]]</f>
        <v>9.3412316104673869E-3</v>
      </c>
      <c r="M264" t="str">
        <f>VLOOKUP(Media[[#This Row],[ENGAGEMENT RATE]],Rate_Lookup,2)</f>
        <v>Average</v>
      </c>
      <c r="N264" s="3" t="str">
        <f>IF(OR(Media[[#This Row],[TOPIC]]="Business Attire",Media[[#This Row],[TOPIC]]="Nightwear"),"High","Low")</f>
        <v>Low</v>
      </c>
    </row>
    <row r="265" spans="2:14" x14ac:dyDescent="0.25">
      <c r="B265" s="1">
        <v>44317</v>
      </c>
      <c r="C265" t="s">
        <v>290</v>
      </c>
      <c r="D265" t="s">
        <v>14</v>
      </c>
      <c r="E265" s="8">
        <v>62962</v>
      </c>
      <c r="F265" t="s">
        <v>840</v>
      </c>
      <c r="G265" s="8">
        <v>291</v>
      </c>
      <c r="H265" s="8">
        <v>239</v>
      </c>
      <c r="I265" s="8">
        <v>46</v>
      </c>
      <c r="J265" s="8">
        <v>31</v>
      </c>
      <c r="K265" s="2">
        <f>SUM(Media[[#This Row],[VIEWS]:[SHARES]])</f>
        <v>607</v>
      </c>
      <c r="L265" s="3">
        <f>Media[[#This Row],[ENGAGEMENTS]]/Media[[#This Row],[FOLLOWERS]]</f>
        <v>9.6407356818398408E-3</v>
      </c>
      <c r="M265" t="str">
        <f>VLOOKUP(Media[[#This Row],[ENGAGEMENT RATE]],Rate_Lookup,2)</f>
        <v>Average</v>
      </c>
      <c r="N265" s="3" t="str">
        <f>IF(OR(Media[[#This Row],[TOPIC]]="Business Attire",Media[[#This Row],[TOPIC]]="Nightwear"),"High","Low")</f>
        <v>Low</v>
      </c>
    </row>
    <row r="266" spans="2:14" x14ac:dyDescent="0.25">
      <c r="B266" s="1">
        <v>44317</v>
      </c>
      <c r="C266" t="s">
        <v>291</v>
      </c>
      <c r="D266" t="s">
        <v>13</v>
      </c>
      <c r="E266" s="8">
        <v>33073</v>
      </c>
      <c r="F266" t="s">
        <v>840</v>
      </c>
      <c r="G266" s="8">
        <v>35</v>
      </c>
      <c r="H266" s="8">
        <v>26</v>
      </c>
      <c r="I266" s="8">
        <v>3</v>
      </c>
      <c r="J266" s="8">
        <v>3</v>
      </c>
      <c r="K266" s="2">
        <f>SUM(Media[[#This Row],[VIEWS]:[SHARES]])</f>
        <v>67</v>
      </c>
      <c r="L266" s="3">
        <f>Media[[#This Row],[ENGAGEMENTS]]/Media[[#This Row],[FOLLOWERS]]</f>
        <v>2.025821667220996E-3</v>
      </c>
      <c r="M266" t="str">
        <f>VLOOKUP(Media[[#This Row],[ENGAGEMENT RATE]],Rate_Lookup,2)</f>
        <v>Poor</v>
      </c>
      <c r="N266" s="3" t="str">
        <f>IF(OR(Media[[#This Row],[TOPIC]]="Business Attire",Media[[#This Row],[TOPIC]]="Nightwear"),"High","Low")</f>
        <v>Low</v>
      </c>
    </row>
    <row r="267" spans="2:14" x14ac:dyDescent="0.25">
      <c r="B267" s="1">
        <v>44318</v>
      </c>
      <c r="C267" t="s">
        <v>292</v>
      </c>
      <c r="D267" t="s">
        <v>12</v>
      </c>
      <c r="E267" s="7">
        <v>122494</v>
      </c>
      <c r="F267" t="s">
        <v>840</v>
      </c>
      <c r="G267" s="7">
        <v>299</v>
      </c>
      <c r="H267" s="7">
        <v>249</v>
      </c>
      <c r="I267" s="7">
        <v>31</v>
      </c>
      <c r="J267" s="7">
        <v>24</v>
      </c>
      <c r="K267" s="2">
        <f>SUM(Media[[#This Row],[VIEWS]:[SHARES]])</f>
        <v>603</v>
      </c>
      <c r="L267" s="3">
        <f>Media[[#This Row],[ENGAGEMENTS]]/Media[[#This Row],[FOLLOWERS]]</f>
        <v>4.9226900909432299E-3</v>
      </c>
      <c r="M267" t="str">
        <f>VLOOKUP(Media[[#This Row],[ENGAGEMENT RATE]],Rate_Lookup,2)</f>
        <v>Poor</v>
      </c>
      <c r="N267" s="3" t="str">
        <f>IF(OR(Media[[#This Row],[TOPIC]]="Business Attire",Media[[#This Row],[TOPIC]]="Nightwear"),"High","Low")</f>
        <v>Low</v>
      </c>
    </row>
    <row r="268" spans="2:14" x14ac:dyDescent="0.25">
      <c r="B268" s="1">
        <v>44318</v>
      </c>
      <c r="C268" t="s">
        <v>293</v>
      </c>
      <c r="D268" t="s">
        <v>14</v>
      </c>
      <c r="E268" s="8">
        <v>63558</v>
      </c>
      <c r="F268" t="s">
        <v>858</v>
      </c>
      <c r="G268" s="8">
        <v>229</v>
      </c>
      <c r="H268" s="8">
        <v>209</v>
      </c>
      <c r="I268" s="8">
        <v>39</v>
      </c>
      <c r="J268" s="8">
        <v>27</v>
      </c>
      <c r="K268" s="2">
        <f>SUM(Media[[#This Row],[VIEWS]:[SHARES]])</f>
        <v>504</v>
      </c>
      <c r="L268" s="3">
        <f>Media[[#This Row],[ENGAGEMENTS]]/Media[[#This Row],[FOLLOWERS]]</f>
        <v>7.9297649391107342E-3</v>
      </c>
      <c r="M268" t="str">
        <f>VLOOKUP(Media[[#This Row],[ENGAGEMENT RATE]],Rate_Lookup,2)</f>
        <v>Average</v>
      </c>
      <c r="N268" s="3" t="str">
        <f>IF(OR(Media[[#This Row],[TOPIC]]="Business Attire",Media[[#This Row],[TOPIC]]="Nightwear"),"High","Low")</f>
        <v>Low</v>
      </c>
    </row>
    <row r="269" spans="2:14" x14ac:dyDescent="0.25">
      <c r="B269" s="1">
        <v>44319</v>
      </c>
      <c r="C269" t="s">
        <v>294</v>
      </c>
      <c r="D269" t="s">
        <v>12</v>
      </c>
      <c r="E269" s="7">
        <v>122960</v>
      </c>
      <c r="F269" t="s">
        <v>857</v>
      </c>
      <c r="G269" s="7">
        <v>675</v>
      </c>
      <c r="H269" s="7">
        <v>529</v>
      </c>
      <c r="I269" s="7">
        <v>66</v>
      </c>
      <c r="J269" s="7">
        <v>54</v>
      </c>
      <c r="K269" s="2">
        <f>SUM(Media[[#This Row],[VIEWS]:[SHARES]])</f>
        <v>1324</v>
      </c>
      <c r="L269" s="3">
        <f>Media[[#This Row],[ENGAGEMENTS]]/Media[[#This Row],[FOLLOWERS]]</f>
        <v>1.0767729342875731E-2</v>
      </c>
      <c r="M269" t="str">
        <f>VLOOKUP(Media[[#This Row],[ENGAGEMENT RATE]],Rate_Lookup,2)</f>
        <v>Good</v>
      </c>
      <c r="N269" s="3" t="str">
        <f>IF(OR(Media[[#This Row],[TOPIC]]="Business Attire",Media[[#This Row],[TOPIC]]="Nightwear"),"High","Low")</f>
        <v>High</v>
      </c>
    </row>
    <row r="270" spans="2:14" x14ac:dyDescent="0.25">
      <c r="B270" s="1">
        <v>44319</v>
      </c>
      <c r="C270" t="s">
        <v>295</v>
      </c>
      <c r="D270" t="s">
        <v>14</v>
      </c>
      <c r="E270" s="8">
        <v>63369</v>
      </c>
      <c r="F270" t="s">
        <v>840</v>
      </c>
      <c r="G270" s="8">
        <v>287</v>
      </c>
      <c r="H270" s="8">
        <v>264</v>
      </c>
      <c r="I270" s="8">
        <v>46</v>
      </c>
      <c r="J270" s="8">
        <v>37</v>
      </c>
      <c r="K270" s="2">
        <f>SUM(Media[[#This Row],[VIEWS]:[SHARES]])</f>
        <v>634</v>
      </c>
      <c r="L270" s="3">
        <f>Media[[#This Row],[ENGAGEMENTS]]/Media[[#This Row],[FOLLOWERS]]</f>
        <v>1.0004891981883887E-2</v>
      </c>
      <c r="M270" t="str">
        <f>VLOOKUP(Media[[#This Row],[ENGAGEMENT RATE]],Rate_Lookup,2)</f>
        <v>Good</v>
      </c>
      <c r="N270" s="3" t="str">
        <f>IF(OR(Media[[#This Row],[TOPIC]]="Business Attire",Media[[#This Row],[TOPIC]]="Nightwear"),"High","Low")</f>
        <v>Low</v>
      </c>
    </row>
    <row r="271" spans="2:14" x14ac:dyDescent="0.25">
      <c r="B271" s="1">
        <v>44320</v>
      </c>
      <c r="C271" t="s">
        <v>296</v>
      </c>
      <c r="D271" t="s">
        <v>12</v>
      </c>
      <c r="E271" s="7">
        <v>122574</v>
      </c>
      <c r="F271" t="s">
        <v>840</v>
      </c>
      <c r="G271" s="7">
        <v>184</v>
      </c>
      <c r="H271" s="7">
        <v>163</v>
      </c>
      <c r="I271" s="7">
        <v>19</v>
      </c>
      <c r="J271" s="7">
        <v>15</v>
      </c>
      <c r="K271" s="2">
        <f>SUM(Media[[#This Row],[VIEWS]:[SHARES]])</f>
        <v>381</v>
      </c>
      <c r="L271" s="3">
        <f>Media[[#This Row],[ENGAGEMENTS]]/Media[[#This Row],[FOLLOWERS]]</f>
        <v>3.1083263987468795E-3</v>
      </c>
      <c r="M271" t="str">
        <f>VLOOKUP(Media[[#This Row],[ENGAGEMENT RATE]],Rate_Lookup,2)</f>
        <v>Poor</v>
      </c>
      <c r="N271" s="3" t="str">
        <f>IF(OR(Media[[#This Row],[TOPIC]]="Business Attire",Media[[#This Row],[TOPIC]]="Nightwear"),"High","Low")</f>
        <v>Low</v>
      </c>
    </row>
    <row r="272" spans="2:14" x14ac:dyDescent="0.25">
      <c r="B272" s="1">
        <v>44320</v>
      </c>
      <c r="C272" t="s">
        <v>297</v>
      </c>
      <c r="D272" t="s">
        <v>14</v>
      </c>
      <c r="E272" s="8">
        <v>63129</v>
      </c>
      <c r="F272" t="s">
        <v>857</v>
      </c>
      <c r="G272" s="8">
        <v>420</v>
      </c>
      <c r="H272" s="8">
        <v>349</v>
      </c>
      <c r="I272" s="8">
        <v>61</v>
      </c>
      <c r="J272" s="8">
        <v>46</v>
      </c>
      <c r="K272" s="2">
        <f>SUM(Media[[#This Row],[VIEWS]:[SHARES]])</f>
        <v>876</v>
      </c>
      <c r="L272" s="3">
        <f>Media[[#This Row],[ENGAGEMENTS]]/Media[[#This Row],[FOLLOWERS]]</f>
        <v>1.3876348429406453E-2</v>
      </c>
      <c r="M272" t="str">
        <f>VLOOKUP(Media[[#This Row],[ENGAGEMENT RATE]],Rate_Lookup,2)</f>
        <v>Good</v>
      </c>
      <c r="N272" s="3" t="str">
        <f>IF(OR(Media[[#This Row],[TOPIC]]="Business Attire",Media[[#This Row],[TOPIC]]="Nightwear"),"High","Low")</f>
        <v>High</v>
      </c>
    </row>
    <row r="273" spans="2:14" x14ac:dyDescent="0.25">
      <c r="B273" s="1">
        <v>44321</v>
      </c>
      <c r="C273" t="s">
        <v>298</v>
      </c>
      <c r="D273" t="s">
        <v>12</v>
      </c>
      <c r="E273" s="7">
        <v>122857</v>
      </c>
      <c r="F273" t="s">
        <v>857</v>
      </c>
      <c r="G273" s="7">
        <v>722</v>
      </c>
      <c r="H273" s="7">
        <v>580</v>
      </c>
      <c r="I273" s="7">
        <v>74</v>
      </c>
      <c r="J273" s="7">
        <v>52</v>
      </c>
      <c r="K273" s="2">
        <f>SUM(Media[[#This Row],[VIEWS]:[SHARES]])</f>
        <v>1428</v>
      </c>
      <c r="L273" s="3">
        <f>Media[[#This Row],[ENGAGEMENTS]]/Media[[#This Row],[FOLLOWERS]]</f>
        <v>1.1623269329382941E-2</v>
      </c>
      <c r="M273" t="str">
        <f>VLOOKUP(Media[[#This Row],[ENGAGEMENT RATE]],Rate_Lookup,2)</f>
        <v>Good</v>
      </c>
      <c r="N273" s="3" t="str">
        <f>IF(OR(Media[[#This Row],[TOPIC]]="Business Attire",Media[[#This Row],[TOPIC]]="Nightwear"),"High","Low")</f>
        <v>High</v>
      </c>
    </row>
    <row r="274" spans="2:14" x14ac:dyDescent="0.25">
      <c r="B274" s="1">
        <v>44321</v>
      </c>
      <c r="C274" t="s">
        <v>299</v>
      </c>
      <c r="D274" t="s">
        <v>14</v>
      </c>
      <c r="E274" s="8">
        <v>63598</v>
      </c>
      <c r="F274" t="s">
        <v>857</v>
      </c>
      <c r="G274" s="8">
        <v>476</v>
      </c>
      <c r="H274" s="8">
        <v>415</v>
      </c>
      <c r="I274" s="8">
        <v>78</v>
      </c>
      <c r="J274" s="8">
        <v>58</v>
      </c>
      <c r="K274" s="2">
        <f>SUM(Media[[#This Row],[VIEWS]:[SHARES]])</f>
        <v>1027</v>
      </c>
      <c r="L274" s="3">
        <f>Media[[#This Row],[ENGAGEMENTS]]/Media[[#This Row],[FOLLOWERS]]</f>
        <v>1.6148306550520457E-2</v>
      </c>
      <c r="M274" t="str">
        <f>VLOOKUP(Media[[#This Row],[ENGAGEMENT RATE]],Rate_Lookup,2)</f>
        <v>Very Good</v>
      </c>
      <c r="N274" s="3" t="str">
        <f>IF(OR(Media[[#This Row],[TOPIC]]="Business Attire",Media[[#This Row],[TOPIC]]="Nightwear"),"High","Low")</f>
        <v>High</v>
      </c>
    </row>
    <row r="275" spans="2:14" x14ac:dyDescent="0.25">
      <c r="B275" s="1">
        <v>44323</v>
      </c>
      <c r="C275" t="s">
        <v>300</v>
      </c>
      <c r="D275" t="s">
        <v>12</v>
      </c>
      <c r="E275" s="7">
        <v>122687</v>
      </c>
      <c r="F275" t="s">
        <v>840</v>
      </c>
      <c r="G275" s="7">
        <v>235</v>
      </c>
      <c r="H275" s="7">
        <v>223</v>
      </c>
      <c r="I275" s="7">
        <v>28</v>
      </c>
      <c r="J275" s="7">
        <v>20</v>
      </c>
      <c r="K275" s="2">
        <f>SUM(Media[[#This Row],[VIEWS]:[SHARES]])</f>
        <v>506</v>
      </c>
      <c r="L275" s="3">
        <f>Media[[#This Row],[ENGAGEMENTS]]/Media[[#This Row],[FOLLOWERS]]</f>
        <v>4.1243163497355056E-3</v>
      </c>
      <c r="M275" t="str">
        <f>VLOOKUP(Media[[#This Row],[ENGAGEMENT RATE]],Rate_Lookup,2)</f>
        <v>Poor</v>
      </c>
      <c r="N275" s="3" t="str">
        <f>IF(OR(Media[[#This Row],[TOPIC]]="Business Attire",Media[[#This Row],[TOPIC]]="Nightwear"),"High","Low")</f>
        <v>Low</v>
      </c>
    </row>
    <row r="276" spans="2:14" x14ac:dyDescent="0.25">
      <c r="B276" s="1">
        <v>44323</v>
      </c>
      <c r="C276" t="s">
        <v>301</v>
      </c>
      <c r="D276" t="s">
        <v>14</v>
      </c>
      <c r="E276" s="8">
        <v>62863</v>
      </c>
      <c r="F276" t="s">
        <v>858</v>
      </c>
      <c r="G276" s="8">
        <v>443</v>
      </c>
      <c r="H276" s="8">
        <v>393</v>
      </c>
      <c r="I276" s="8">
        <v>75</v>
      </c>
      <c r="J276" s="8">
        <v>50</v>
      </c>
      <c r="K276" s="2">
        <f>SUM(Media[[#This Row],[VIEWS]:[SHARES]])</f>
        <v>961</v>
      </c>
      <c r="L276" s="3">
        <f>Media[[#This Row],[ENGAGEMENTS]]/Media[[#This Row],[FOLLOWERS]]</f>
        <v>1.5287211873439066E-2</v>
      </c>
      <c r="M276" t="str">
        <f>VLOOKUP(Media[[#This Row],[ENGAGEMENT RATE]],Rate_Lookup,2)</f>
        <v>Very Good</v>
      </c>
      <c r="N276" s="3" t="str">
        <f>IF(OR(Media[[#This Row],[TOPIC]]="Business Attire",Media[[#This Row],[TOPIC]]="Nightwear"),"High","Low")</f>
        <v>Low</v>
      </c>
    </row>
    <row r="277" spans="2:14" x14ac:dyDescent="0.25">
      <c r="B277" s="1">
        <v>44324</v>
      </c>
      <c r="C277" t="s">
        <v>302</v>
      </c>
      <c r="D277" t="s">
        <v>12</v>
      </c>
      <c r="E277" s="7">
        <v>123097</v>
      </c>
      <c r="F277" t="s">
        <v>841</v>
      </c>
      <c r="G277" s="7">
        <v>313</v>
      </c>
      <c r="H277" s="7">
        <v>245</v>
      </c>
      <c r="I277" s="7">
        <v>30</v>
      </c>
      <c r="J277" s="7">
        <v>25</v>
      </c>
      <c r="K277" s="2">
        <f>SUM(Media[[#This Row],[VIEWS]:[SHARES]])</f>
        <v>613</v>
      </c>
      <c r="L277" s="3">
        <f>Media[[#This Row],[ENGAGEMENTS]]/Media[[#This Row],[FOLLOWERS]]</f>
        <v>4.9798126680585227E-3</v>
      </c>
      <c r="M277" t="str">
        <f>VLOOKUP(Media[[#This Row],[ENGAGEMENT RATE]],Rate_Lookup,2)</f>
        <v>Poor</v>
      </c>
      <c r="N277" s="3" t="str">
        <f>IF(OR(Media[[#This Row],[TOPIC]]="Business Attire",Media[[#This Row],[TOPIC]]="Nightwear"),"High","Low")</f>
        <v>High</v>
      </c>
    </row>
    <row r="278" spans="2:14" x14ac:dyDescent="0.25">
      <c r="B278" s="1">
        <v>44324</v>
      </c>
      <c r="C278" t="s">
        <v>303</v>
      </c>
      <c r="D278" t="s">
        <v>14</v>
      </c>
      <c r="E278" s="8">
        <v>63180</v>
      </c>
      <c r="F278" t="s">
        <v>841</v>
      </c>
      <c r="G278" s="8">
        <v>289</v>
      </c>
      <c r="H278" s="8">
        <v>251</v>
      </c>
      <c r="I278" s="8">
        <v>48</v>
      </c>
      <c r="J278" s="8">
        <v>27</v>
      </c>
      <c r="K278" s="2">
        <f>SUM(Media[[#This Row],[VIEWS]:[SHARES]])</f>
        <v>615</v>
      </c>
      <c r="L278" s="3">
        <f>Media[[#This Row],[ENGAGEMENTS]]/Media[[#This Row],[FOLLOWERS]]</f>
        <v>9.7340930674264005E-3</v>
      </c>
      <c r="M278" t="str">
        <f>VLOOKUP(Media[[#This Row],[ENGAGEMENT RATE]],Rate_Lookup,2)</f>
        <v>Average</v>
      </c>
      <c r="N278" s="3" t="str">
        <f>IF(OR(Media[[#This Row],[TOPIC]]="Business Attire",Media[[#This Row],[TOPIC]]="Nightwear"),"High","Low")</f>
        <v>High</v>
      </c>
    </row>
    <row r="279" spans="2:14" x14ac:dyDescent="0.25">
      <c r="B279" s="1">
        <v>44325</v>
      </c>
      <c r="C279" t="s">
        <v>304</v>
      </c>
      <c r="D279" t="s">
        <v>12</v>
      </c>
      <c r="E279" s="7">
        <v>123630</v>
      </c>
      <c r="F279" t="s">
        <v>841</v>
      </c>
      <c r="G279" s="7">
        <v>298</v>
      </c>
      <c r="H279" s="7">
        <v>221</v>
      </c>
      <c r="I279" s="7">
        <v>29</v>
      </c>
      <c r="J279" s="7">
        <v>24</v>
      </c>
      <c r="K279" s="2">
        <f>SUM(Media[[#This Row],[VIEWS]:[SHARES]])</f>
        <v>572</v>
      </c>
      <c r="L279" s="3">
        <f>Media[[#This Row],[ENGAGEMENTS]]/Media[[#This Row],[FOLLOWERS]]</f>
        <v>4.6267087276550996E-3</v>
      </c>
      <c r="M279" t="str">
        <f>VLOOKUP(Media[[#This Row],[ENGAGEMENT RATE]],Rate_Lookup,2)</f>
        <v>Poor</v>
      </c>
      <c r="N279" s="3" t="str">
        <f>IF(OR(Media[[#This Row],[TOPIC]]="Business Attire",Media[[#This Row],[TOPIC]]="Nightwear"),"High","Low")</f>
        <v>High</v>
      </c>
    </row>
    <row r="280" spans="2:14" x14ac:dyDescent="0.25">
      <c r="B280" s="1">
        <v>44325</v>
      </c>
      <c r="C280" t="s">
        <v>305</v>
      </c>
      <c r="D280" t="s">
        <v>14</v>
      </c>
      <c r="E280" s="8">
        <v>63006</v>
      </c>
      <c r="F280" t="s">
        <v>840</v>
      </c>
      <c r="G280" s="8">
        <v>363</v>
      </c>
      <c r="H280" s="8">
        <v>321</v>
      </c>
      <c r="I280" s="8">
        <v>56</v>
      </c>
      <c r="J280" s="8">
        <v>40</v>
      </c>
      <c r="K280" s="2">
        <f>SUM(Media[[#This Row],[VIEWS]:[SHARES]])</f>
        <v>780</v>
      </c>
      <c r="L280" s="3">
        <f>Media[[#This Row],[ENGAGEMENTS]]/Media[[#This Row],[FOLLOWERS]]</f>
        <v>1.2379773354918579E-2</v>
      </c>
      <c r="M280" t="str">
        <f>VLOOKUP(Media[[#This Row],[ENGAGEMENT RATE]],Rate_Lookup,2)</f>
        <v>Good</v>
      </c>
      <c r="N280" s="3" t="str">
        <f>IF(OR(Media[[#This Row],[TOPIC]]="Business Attire",Media[[#This Row],[TOPIC]]="Nightwear"),"High","Low")</f>
        <v>Low</v>
      </c>
    </row>
    <row r="281" spans="2:14" x14ac:dyDescent="0.25">
      <c r="B281" s="1">
        <v>44326</v>
      </c>
      <c r="C281" t="s">
        <v>306</v>
      </c>
      <c r="D281" t="s">
        <v>12</v>
      </c>
      <c r="E281" s="7">
        <v>123972</v>
      </c>
      <c r="F281" t="s">
        <v>858</v>
      </c>
      <c r="G281" s="7">
        <v>657</v>
      </c>
      <c r="H281" s="7">
        <v>530</v>
      </c>
      <c r="I281" s="7">
        <v>68</v>
      </c>
      <c r="J281" s="7">
        <v>51</v>
      </c>
      <c r="K281" s="2">
        <f>SUM(Media[[#This Row],[VIEWS]:[SHARES]])</f>
        <v>1306</v>
      </c>
      <c r="L281" s="3">
        <f>Media[[#This Row],[ENGAGEMENTS]]/Media[[#This Row],[FOLLOWERS]]</f>
        <v>1.0534636853483045E-2</v>
      </c>
      <c r="M281" t="str">
        <f>VLOOKUP(Media[[#This Row],[ENGAGEMENT RATE]],Rate_Lookup,2)</f>
        <v>Good</v>
      </c>
      <c r="N281" s="3" t="str">
        <f>IF(OR(Media[[#This Row],[TOPIC]]="Business Attire",Media[[#This Row],[TOPIC]]="Nightwear"),"High","Low")</f>
        <v>Low</v>
      </c>
    </row>
    <row r="282" spans="2:14" x14ac:dyDescent="0.25">
      <c r="B282" s="1">
        <v>44326</v>
      </c>
      <c r="C282" t="s">
        <v>307</v>
      </c>
      <c r="D282" t="s">
        <v>14</v>
      </c>
      <c r="E282" s="8">
        <v>63057</v>
      </c>
      <c r="F282" t="s">
        <v>858</v>
      </c>
      <c r="G282" s="8">
        <v>274</v>
      </c>
      <c r="H282" s="8">
        <v>236</v>
      </c>
      <c r="I282" s="8">
        <v>44</v>
      </c>
      <c r="J282" s="8">
        <v>30</v>
      </c>
      <c r="K282" s="2">
        <f>SUM(Media[[#This Row],[VIEWS]:[SHARES]])</f>
        <v>584</v>
      </c>
      <c r="L282" s="3">
        <f>Media[[#This Row],[ENGAGEMENTS]]/Media[[#This Row],[FOLLOWERS]]</f>
        <v>9.2614618519751973E-3</v>
      </c>
      <c r="M282" t="str">
        <f>VLOOKUP(Media[[#This Row],[ENGAGEMENT RATE]],Rate_Lookup,2)</f>
        <v>Average</v>
      </c>
      <c r="N282" s="3" t="str">
        <f>IF(OR(Media[[#This Row],[TOPIC]]="Business Attire",Media[[#This Row],[TOPIC]]="Nightwear"),"High","Low")</f>
        <v>Low</v>
      </c>
    </row>
    <row r="283" spans="2:14" x14ac:dyDescent="0.25">
      <c r="B283" s="1">
        <v>44327</v>
      </c>
      <c r="C283" t="s">
        <v>308</v>
      </c>
      <c r="D283" t="s">
        <v>12</v>
      </c>
      <c r="E283" s="7">
        <v>124215</v>
      </c>
      <c r="F283" t="s">
        <v>840</v>
      </c>
      <c r="G283" s="7">
        <v>230</v>
      </c>
      <c r="H283" s="7">
        <v>190</v>
      </c>
      <c r="I283" s="7">
        <v>24</v>
      </c>
      <c r="J283" s="7">
        <v>18</v>
      </c>
      <c r="K283" s="2">
        <f>SUM(Media[[#This Row],[VIEWS]:[SHARES]])</f>
        <v>462</v>
      </c>
      <c r="L283" s="3">
        <f>Media[[#This Row],[ENGAGEMENTS]]/Media[[#This Row],[FOLLOWERS]]</f>
        <v>3.7193575655114115E-3</v>
      </c>
      <c r="M283" t="str">
        <f>VLOOKUP(Media[[#This Row],[ENGAGEMENT RATE]],Rate_Lookup,2)</f>
        <v>Poor</v>
      </c>
      <c r="N283" s="3" t="str">
        <f>IF(OR(Media[[#This Row],[TOPIC]]="Business Attire",Media[[#This Row],[TOPIC]]="Nightwear"),"High","Low")</f>
        <v>Low</v>
      </c>
    </row>
    <row r="284" spans="2:14" x14ac:dyDescent="0.25">
      <c r="B284" s="1">
        <v>44328</v>
      </c>
      <c r="C284" t="s">
        <v>309</v>
      </c>
      <c r="D284" t="s">
        <v>12</v>
      </c>
      <c r="E284" s="7">
        <v>124730</v>
      </c>
      <c r="F284" t="s">
        <v>840</v>
      </c>
      <c r="G284" s="7">
        <v>244</v>
      </c>
      <c r="H284" s="7">
        <v>196</v>
      </c>
      <c r="I284" s="7">
        <v>23</v>
      </c>
      <c r="J284" s="7">
        <v>21</v>
      </c>
      <c r="K284" s="2">
        <f>SUM(Media[[#This Row],[VIEWS]:[SHARES]])</f>
        <v>484</v>
      </c>
      <c r="L284" s="3">
        <f>Media[[#This Row],[ENGAGEMENTS]]/Media[[#This Row],[FOLLOWERS]]</f>
        <v>3.8803816243085064E-3</v>
      </c>
      <c r="M284" t="str">
        <f>VLOOKUP(Media[[#This Row],[ENGAGEMENT RATE]],Rate_Lookup,2)</f>
        <v>Poor</v>
      </c>
      <c r="N284" s="3" t="str">
        <f>IF(OR(Media[[#This Row],[TOPIC]]="Business Attire",Media[[#This Row],[TOPIC]]="Nightwear"),"High","Low")</f>
        <v>Low</v>
      </c>
    </row>
    <row r="285" spans="2:14" x14ac:dyDescent="0.25">
      <c r="B285" s="1">
        <v>44328</v>
      </c>
      <c r="C285" t="s">
        <v>310</v>
      </c>
      <c r="D285" t="s">
        <v>14</v>
      </c>
      <c r="E285" s="8">
        <v>62672</v>
      </c>
      <c r="F285" t="s">
        <v>840</v>
      </c>
      <c r="G285" s="8">
        <v>293</v>
      </c>
      <c r="H285" s="8">
        <v>230</v>
      </c>
      <c r="I285" s="8">
        <v>46</v>
      </c>
      <c r="J285" s="8">
        <v>29</v>
      </c>
      <c r="K285" s="2">
        <f>SUM(Media[[#This Row],[VIEWS]:[SHARES]])</f>
        <v>598</v>
      </c>
      <c r="L285" s="3">
        <f>Media[[#This Row],[ENGAGEMENTS]]/Media[[#This Row],[FOLLOWERS]]</f>
        <v>9.541741128414603E-3</v>
      </c>
      <c r="M285" t="str">
        <f>VLOOKUP(Media[[#This Row],[ENGAGEMENT RATE]],Rate_Lookup,2)</f>
        <v>Average</v>
      </c>
      <c r="N285" s="3" t="str">
        <f>IF(OR(Media[[#This Row],[TOPIC]]="Business Attire",Media[[#This Row],[TOPIC]]="Nightwear"),"High","Low")</f>
        <v>Low</v>
      </c>
    </row>
    <row r="286" spans="2:14" x14ac:dyDescent="0.25">
      <c r="B286" s="1">
        <v>44329</v>
      </c>
      <c r="C286" t="s">
        <v>311</v>
      </c>
      <c r="D286" t="s">
        <v>12</v>
      </c>
      <c r="E286" s="7">
        <v>124921</v>
      </c>
      <c r="F286" t="s">
        <v>841</v>
      </c>
      <c r="G286" s="7">
        <v>236</v>
      </c>
      <c r="H286" s="7">
        <v>190</v>
      </c>
      <c r="I286" s="7">
        <v>25</v>
      </c>
      <c r="J286" s="7">
        <v>19</v>
      </c>
      <c r="K286" s="2">
        <f>SUM(Media[[#This Row],[VIEWS]:[SHARES]])</f>
        <v>470</v>
      </c>
      <c r="L286" s="3">
        <f>Media[[#This Row],[ENGAGEMENTS]]/Media[[#This Row],[FOLLOWERS]]</f>
        <v>3.7623778227839997E-3</v>
      </c>
      <c r="M286" t="str">
        <f>VLOOKUP(Media[[#This Row],[ENGAGEMENT RATE]],Rate_Lookup,2)</f>
        <v>Poor</v>
      </c>
      <c r="N286" s="3" t="str">
        <f>IF(OR(Media[[#This Row],[TOPIC]]="Business Attire",Media[[#This Row],[TOPIC]]="Nightwear"),"High","Low")</f>
        <v>High</v>
      </c>
    </row>
    <row r="287" spans="2:14" x14ac:dyDescent="0.25">
      <c r="B287" s="1">
        <v>44329</v>
      </c>
      <c r="C287" t="s">
        <v>312</v>
      </c>
      <c r="D287" t="s">
        <v>14</v>
      </c>
      <c r="E287" s="8">
        <v>62804</v>
      </c>
      <c r="F287" t="s">
        <v>840</v>
      </c>
      <c r="G287" s="8">
        <v>199</v>
      </c>
      <c r="H287" s="8">
        <v>195</v>
      </c>
      <c r="I287" s="8">
        <v>36</v>
      </c>
      <c r="J287" s="8">
        <v>24</v>
      </c>
      <c r="K287" s="2">
        <f>SUM(Media[[#This Row],[VIEWS]:[SHARES]])</f>
        <v>454</v>
      </c>
      <c r="L287" s="3">
        <f>Media[[#This Row],[ENGAGEMENTS]]/Media[[#This Row],[FOLLOWERS]]</f>
        <v>7.2288389274568496E-3</v>
      </c>
      <c r="M287" t="str">
        <f>VLOOKUP(Media[[#This Row],[ENGAGEMENT RATE]],Rate_Lookup,2)</f>
        <v>Average</v>
      </c>
      <c r="N287" s="3" t="str">
        <f>IF(OR(Media[[#This Row],[TOPIC]]="Business Attire",Media[[#This Row],[TOPIC]]="Nightwear"),"High","Low")</f>
        <v>Low</v>
      </c>
    </row>
    <row r="288" spans="2:14" x14ac:dyDescent="0.25">
      <c r="B288" s="1">
        <v>44329</v>
      </c>
      <c r="C288" t="s">
        <v>313</v>
      </c>
      <c r="D288" t="s">
        <v>13</v>
      </c>
      <c r="E288" s="8">
        <v>33189</v>
      </c>
      <c r="F288" t="s">
        <v>840</v>
      </c>
      <c r="G288" s="8">
        <v>30</v>
      </c>
      <c r="H288" s="8">
        <v>23</v>
      </c>
      <c r="I288" s="8">
        <v>3</v>
      </c>
      <c r="J288" s="8">
        <v>2</v>
      </c>
      <c r="K288" s="2">
        <f>SUM(Media[[#This Row],[VIEWS]:[SHARES]])</f>
        <v>58</v>
      </c>
      <c r="L288" s="3">
        <f>Media[[#This Row],[ENGAGEMENTS]]/Media[[#This Row],[FOLLOWERS]]</f>
        <v>1.7475669649582692E-3</v>
      </c>
      <c r="M288" t="str">
        <f>VLOOKUP(Media[[#This Row],[ENGAGEMENT RATE]],Rate_Lookup,2)</f>
        <v>Poor</v>
      </c>
      <c r="N288" s="3" t="str">
        <f>IF(OR(Media[[#This Row],[TOPIC]]="Business Attire",Media[[#This Row],[TOPIC]]="Nightwear"),"High","Low")</f>
        <v>Low</v>
      </c>
    </row>
    <row r="289" spans="2:14" x14ac:dyDescent="0.25">
      <c r="B289" s="1">
        <v>44330</v>
      </c>
      <c r="C289" t="s">
        <v>314</v>
      </c>
      <c r="D289" t="s">
        <v>12</v>
      </c>
      <c r="E289" s="7">
        <v>124991</v>
      </c>
      <c r="F289" t="s">
        <v>840</v>
      </c>
      <c r="G289" s="7">
        <v>271</v>
      </c>
      <c r="H289" s="7">
        <v>228</v>
      </c>
      <c r="I289" s="7">
        <v>25</v>
      </c>
      <c r="J289" s="7">
        <v>22</v>
      </c>
      <c r="K289" s="2">
        <f>SUM(Media[[#This Row],[VIEWS]:[SHARES]])</f>
        <v>546</v>
      </c>
      <c r="L289" s="3">
        <f>Media[[#This Row],[ENGAGEMENTS]]/Media[[#This Row],[FOLLOWERS]]</f>
        <v>4.3683145186453427E-3</v>
      </c>
      <c r="M289" t="str">
        <f>VLOOKUP(Media[[#This Row],[ENGAGEMENT RATE]],Rate_Lookup,2)</f>
        <v>Poor</v>
      </c>
      <c r="N289" s="3" t="str">
        <f>IF(OR(Media[[#This Row],[TOPIC]]="Business Attire",Media[[#This Row],[TOPIC]]="Nightwear"),"High","Low")</f>
        <v>Low</v>
      </c>
    </row>
    <row r="290" spans="2:14" x14ac:dyDescent="0.25">
      <c r="B290" s="1">
        <v>44330</v>
      </c>
      <c r="C290" t="s">
        <v>315</v>
      </c>
      <c r="D290" t="s">
        <v>14</v>
      </c>
      <c r="E290" s="8">
        <v>62575</v>
      </c>
      <c r="F290" t="s">
        <v>841</v>
      </c>
      <c r="G290" s="8">
        <v>241</v>
      </c>
      <c r="H290" s="8">
        <v>217</v>
      </c>
      <c r="I290" s="8">
        <v>41</v>
      </c>
      <c r="J290" s="8">
        <v>28</v>
      </c>
      <c r="K290" s="2">
        <f>SUM(Media[[#This Row],[VIEWS]:[SHARES]])</f>
        <v>527</v>
      </c>
      <c r="L290" s="3">
        <f>Media[[#This Row],[ENGAGEMENTS]]/Media[[#This Row],[FOLLOWERS]]</f>
        <v>8.4218937275269672E-3</v>
      </c>
      <c r="M290" t="str">
        <f>VLOOKUP(Media[[#This Row],[ENGAGEMENT RATE]],Rate_Lookup,2)</f>
        <v>Average</v>
      </c>
      <c r="N290" s="3" t="str">
        <f>IF(OR(Media[[#This Row],[TOPIC]]="Business Attire",Media[[#This Row],[TOPIC]]="Nightwear"),"High","Low")</f>
        <v>High</v>
      </c>
    </row>
    <row r="291" spans="2:14" x14ac:dyDescent="0.25">
      <c r="B291" s="1">
        <v>44331</v>
      </c>
      <c r="C291" t="s">
        <v>316</v>
      </c>
      <c r="D291" t="s">
        <v>12</v>
      </c>
      <c r="E291" s="7">
        <v>124957</v>
      </c>
      <c r="F291" t="s">
        <v>841</v>
      </c>
      <c r="G291" s="7">
        <v>308</v>
      </c>
      <c r="H291" s="7">
        <v>278</v>
      </c>
      <c r="I291" s="7">
        <v>33</v>
      </c>
      <c r="J291" s="7">
        <v>27</v>
      </c>
      <c r="K291" s="2">
        <f>SUM(Media[[#This Row],[VIEWS]:[SHARES]])</f>
        <v>646</v>
      </c>
      <c r="L291" s="3">
        <f>Media[[#This Row],[ENGAGEMENTS]]/Media[[#This Row],[FOLLOWERS]]</f>
        <v>5.1697784037708968E-3</v>
      </c>
      <c r="M291" t="str">
        <f>VLOOKUP(Media[[#This Row],[ENGAGEMENT RATE]],Rate_Lookup,2)</f>
        <v>Average</v>
      </c>
      <c r="N291" s="3" t="str">
        <f>IF(OR(Media[[#This Row],[TOPIC]]="Business Attire",Media[[#This Row],[TOPIC]]="Nightwear"),"High","Low")</f>
        <v>High</v>
      </c>
    </row>
    <row r="292" spans="2:14" x14ac:dyDescent="0.25">
      <c r="B292" s="1">
        <v>44332</v>
      </c>
      <c r="C292" t="s">
        <v>317</v>
      </c>
      <c r="D292" t="s">
        <v>12</v>
      </c>
      <c r="E292" s="7">
        <v>124751</v>
      </c>
      <c r="F292" t="s">
        <v>840</v>
      </c>
      <c r="G292" s="7">
        <v>214</v>
      </c>
      <c r="H292" s="7">
        <v>172</v>
      </c>
      <c r="I292" s="7">
        <v>23</v>
      </c>
      <c r="J292" s="7">
        <v>17</v>
      </c>
      <c r="K292" s="2">
        <f>SUM(Media[[#This Row],[VIEWS]:[SHARES]])</f>
        <v>426</v>
      </c>
      <c r="L292" s="3">
        <f>Media[[#This Row],[ENGAGEMENTS]]/Media[[#This Row],[FOLLOWERS]]</f>
        <v>3.4148022861540187E-3</v>
      </c>
      <c r="M292" t="str">
        <f>VLOOKUP(Media[[#This Row],[ENGAGEMENT RATE]],Rate_Lookup,2)</f>
        <v>Poor</v>
      </c>
      <c r="N292" s="3" t="str">
        <f>IF(OR(Media[[#This Row],[TOPIC]]="Business Attire",Media[[#This Row],[TOPIC]]="Nightwear"),"High","Low")</f>
        <v>Low</v>
      </c>
    </row>
    <row r="293" spans="2:14" x14ac:dyDescent="0.25">
      <c r="B293" s="1">
        <v>44332</v>
      </c>
      <c r="C293" t="s">
        <v>318</v>
      </c>
      <c r="D293" t="s">
        <v>13</v>
      </c>
      <c r="E293" s="8">
        <v>33179</v>
      </c>
      <c r="F293" t="s">
        <v>858</v>
      </c>
      <c r="G293" s="8">
        <v>31</v>
      </c>
      <c r="H293" s="8">
        <v>27</v>
      </c>
      <c r="I293" s="8">
        <v>4</v>
      </c>
      <c r="J293" s="8">
        <v>3</v>
      </c>
      <c r="K293" s="2">
        <f>SUM(Media[[#This Row],[VIEWS]:[SHARES]])</f>
        <v>65</v>
      </c>
      <c r="L293" s="3">
        <f>Media[[#This Row],[ENGAGEMENTS]]/Media[[#This Row],[FOLLOWERS]]</f>
        <v>1.9590704963983242E-3</v>
      </c>
      <c r="M293" t="str">
        <f>VLOOKUP(Media[[#This Row],[ENGAGEMENT RATE]],Rate_Lookup,2)</f>
        <v>Poor</v>
      </c>
      <c r="N293" s="3" t="str">
        <f>IF(OR(Media[[#This Row],[TOPIC]]="Business Attire",Media[[#This Row],[TOPIC]]="Nightwear"),"High","Low")</f>
        <v>Low</v>
      </c>
    </row>
    <row r="294" spans="2:14" x14ac:dyDescent="0.25">
      <c r="B294" s="1">
        <v>44333</v>
      </c>
      <c r="C294" t="s">
        <v>319</v>
      </c>
      <c r="D294" t="s">
        <v>12</v>
      </c>
      <c r="E294" s="7">
        <v>125009</v>
      </c>
      <c r="F294" t="s">
        <v>841</v>
      </c>
      <c r="G294" s="7">
        <v>240</v>
      </c>
      <c r="H294" s="7">
        <v>206</v>
      </c>
      <c r="I294" s="7">
        <v>26</v>
      </c>
      <c r="J294" s="7">
        <v>22</v>
      </c>
      <c r="K294" s="2">
        <f>SUM(Media[[#This Row],[VIEWS]:[SHARES]])</f>
        <v>494</v>
      </c>
      <c r="L294" s="3">
        <f>Media[[#This Row],[ENGAGEMENTS]]/Media[[#This Row],[FOLLOWERS]]</f>
        <v>3.9517154764856927E-3</v>
      </c>
      <c r="M294" t="str">
        <f>VLOOKUP(Media[[#This Row],[ENGAGEMENT RATE]],Rate_Lookup,2)</f>
        <v>Poor</v>
      </c>
      <c r="N294" s="3" t="str">
        <f>IF(OR(Media[[#This Row],[TOPIC]]="Business Attire",Media[[#This Row],[TOPIC]]="Nightwear"),"High","Low")</f>
        <v>High</v>
      </c>
    </row>
    <row r="295" spans="2:14" x14ac:dyDescent="0.25">
      <c r="B295" s="1">
        <v>44333</v>
      </c>
      <c r="C295" t="s">
        <v>320</v>
      </c>
      <c r="D295" t="s">
        <v>14</v>
      </c>
      <c r="E295" s="8">
        <v>63151</v>
      </c>
      <c r="F295" t="s">
        <v>840</v>
      </c>
      <c r="G295" s="8">
        <v>321</v>
      </c>
      <c r="H295" s="8">
        <v>285</v>
      </c>
      <c r="I295" s="8">
        <v>51</v>
      </c>
      <c r="J295" s="8">
        <v>36</v>
      </c>
      <c r="K295" s="2">
        <f>SUM(Media[[#This Row],[VIEWS]:[SHARES]])</f>
        <v>693</v>
      </c>
      <c r="L295" s="3">
        <f>Media[[#This Row],[ENGAGEMENTS]]/Media[[#This Row],[FOLLOWERS]]</f>
        <v>1.0973697962027521E-2</v>
      </c>
      <c r="M295" t="str">
        <f>VLOOKUP(Media[[#This Row],[ENGAGEMENT RATE]],Rate_Lookup,2)</f>
        <v>Good</v>
      </c>
      <c r="N295" s="3" t="str">
        <f>IF(OR(Media[[#This Row],[TOPIC]]="Business Attire",Media[[#This Row],[TOPIC]]="Nightwear"),"High","Low")</f>
        <v>Low</v>
      </c>
    </row>
    <row r="296" spans="2:14" x14ac:dyDescent="0.25">
      <c r="B296" s="1">
        <v>44334</v>
      </c>
      <c r="C296" t="s">
        <v>321</v>
      </c>
      <c r="D296" t="s">
        <v>12</v>
      </c>
      <c r="E296" s="7">
        <v>125107</v>
      </c>
      <c r="F296" t="s">
        <v>858</v>
      </c>
      <c r="G296" s="7">
        <v>540</v>
      </c>
      <c r="H296" s="7">
        <v>445</v>
      </c>
      <c r="I296" s="7">
        <v>58</v>
      </c>
      <c r="J296" s="7">
        <v>46</v>
      </c>
      <c r="K296" s="2">
        <f>SUM(Media[[#This Row],[VIEWS]:[SHARES]])</f>
        <v>1089</v>
      </c>
      <c r="L296" s="3">
        <f>Media[[#This Row],[ENGAGEMENTS]]/Media[[#This Row],[FOLLOWERS]]</f>
        <v>8.7045489061363477E-3</v>
      </c>
      <c r="M296" t="str">
        <f>VLOOKUP(Media[[#This Row],[ENGAGEMENT RATE]],Rate_Lookup,2)</f>
        <v>Average</v>
      </c>
      <c r="N296" s="3" t="str">
        <f>IF(OR(Media[[#This Row],[TOPIC]]="Business Attire",Media[[#This Row],[TOPIC]]="Nightwear"),"High","Low")</f>
        <v>Low</v>
      </c>
    </row>
    <row r="297" spans="2:14" x14ac:dyDescent="0.25">
      <c r="B297" s="1">
        <v>44334</v>
      </c>
      <c r="C297" t="s">
        <v>322</v>
      </c>
      <c r="D297" t="s">
        <v>13</v>
      </c>
      <c r="E297" s="8">
        <v>33197</v>
      </c>
      <c r="F297" t="s">
        <v>857</v>
      </c>
      <c r="G297" s="8">
        <v>38</v>
      </c>
      <c r="H297" s="8">
        <v>31</v>
      </c>
      <c r="I297" s="8">
        <v>4</v>
      </c>
      <c r="J297" s="8">
        <v>3</v>
      </c>
      <c r="K297" s="2">
        <f>SUM(Media[[#This Row],[VIEWS]:[SHARES]])</f>
        <v>76</v>
      </c>
      <c r="L297" s="3">
        <f>Media[[#This Row],[ENGAGEMENTS]]/Media[[#This Row],[FOLLOWERS]]</f>
        <v>2.2893634967015093E-3</v>
      </c>
      <c r="M297" t="str">
        <f>VLOOKUP(Media[[#This Row],[ENGAGEMENT RATE]],Rate_Lookup,2)</f>
        <v>Poor</v>
      </c>
      <c r="N297" s="3" t="str">
        <f>IF(OR(Media[[#This Row],[TOPIC]]="Business Attire",Media[[#This Row],[TOPIC]]="Nightwear"),"High","Low")</f>
        <v>High</v>
      </c>
    </row>
    <row r="298" spans="2:14" x14ac:dyDescent="0.25">
      <c r="B298" s="1">
        <v>44335</v>
      </c>
      <c r="C298" t="s">
        <v>323</v>
      </c>
      <c r="D298" t="s">
        <v>12</v>
      </c>
      <c r="E298" s="7">
        <v>125723</v>
      </c>
      <c r="F298" t="s">
        <v>857</v>
      </c>
      <c r="G298" s="7">
        <v>782</v>
      </c>
      <c r="H298" s="7">
        <v>655</v>
      </c>
      <c r="I298" s="7">
        <v>75</v>
      </c>
      <c r="J298" s="7">
        <v>66</v>
      </c>
      <c r="K298" s="2">
        <f>SUM(Media[[#This Row],[VIEWS]:[SHARES]])</f>
        <v>1578</v>
      </c>
      <c r="L298" s="3">
        <f>Media[[#This Row],[ENGAGEMENTS]]/Media[[#This Row],[FOLLOWERS]]</f>
        <v>1.2551402686859206E-2</v>
      </c>
      <c r="M298" t="str">
        <f>VLOOKUP(Media[[#This Row],[ENGAGEMENT RATE]],Rate_Lookup,2)</f>
        <v>Good</v>
      </c>
      <c r="N298" s="3" t="str">
        <f>IF(OR(Media[[#This Row],[TOPIC]]="Business Attire",Media[[#This Row],[TOPIC]]="Nightwear"),"High","Low")</f>
        <v>High</v>
      </c>
    </row>
    <row r="299" spans="2:14" x14ac:dyDescent="0.25">
      <c r="B299" s="1">
        <v>44336</v>
      </c>
      <c r="C299" t="s">
        <v>324</v>
      </c>
      <c r="D299" t="s">
        <v>12</v>
      </c>
      <c r="E299" s="7">
        <v>125842</v>
      </c>
      <c r="F299" t="s">
        <v>858</v>
      </c>
      <c r="G299" s="7">
        <v>531</v>
      </c>
      <c r="H299" s="7">
        <v>370</v>
      </c>
      <c r="I299" s="7">
        <v>49</v>
      </c>
      <c r="J299" s="7">
        <v>41</v>
      </c>
      <c r="K299" s="2">
        <f>SUM(Media[[#This Row],[VIEWS]:[SHARES]])</f>
        <v>991</v>
      </c>
      <c r="L299" s="3">
        <f>Media[[#This Row],[ENGAGEMENTS]]/Media[[#This Row],[FOLLOWERS]]</f>
        <v>7.8749543077827749E-3</v>
      </c>
      <c r="M299" t="str">
        <f>VLOOKUP(Media[[#This Row],[ENGAGEMENT RATE]],Rate_Lookup,2)</f>
        <v>Average</v>
      </c>
      <c r="N299" s="3" t="str">
        <f>IF(OR(Media[[#This Row],[TOPIC]]="Business Attire",Media[[#This Row],[TOPIC]]="Nightwear"),"High","Low")</f>
        <v>Low</v>
      </c>
    </row>
    <row r="300" spans="2:14" x14ac:dyDescent="0.25">
      <c r="B300" s="1">
        <v>44337</v>
      </c>
      <c r="C300" t="s">
        <v>325</v>
      </c>
      <c r="D300" t="s">
        <v>12</v>
      </c>
      <c r="E300" s="7">
        <v>125486</v>
      </c>
      <c r="F300" t="s">
        <v>840</v>
      </c>
      <c r="G300" s="7">
        <v>185</v>
      </c>
      <c r="H300" s="7">
        <v>148</v>
      </c>
      <c r="I300" s="7">
        <v>19</v>
      </c>
      <c r="J300" s="7">
        <v>16</v>
      </c>
      <c r="K300" s="2">
        <f>SUM(Media[[#This Row],[VIEWS]:[SHARES]])</f>
        <v>368</v>
      </c>
      <c r="L300" s="3">
        <f>Media[[#This Row],[ENGAGEMENTS]]/Media[[#This Row],[FOLLOWERS]]</f>
        <v>2.9325980587475895E-3</v>
      </c>
      <c r="M300" t="str">
        <f>VLOOKUP(Media[[#This Row],[ENGAGEMENT RATE]],Rate_Lookup,2)</f>
        <v>Poor</v>
      </c>
      <c r="N300" s="3" t="str">
        <f>IF(OR(Media[[#This Row],[TOPIC]]="Business Attire",Media[[#This Row],[TOPIC]]="Nightwear"),"High","Low")</f>
        <v>Low</v>
      </c>
    </row>
    <row r="301" spans="2:14" x14ac:dyDescent="0.25">
      <c r="B301" s="1">
        <v>44337</v>
      </c>
      <c r="C301" t="s">
        <v>326</v>
      </c>
      <c r="D301" t="s">
        <v>14</v>
      </c>
      <c r="E301" s="8">
        <v>63632</v>
      </c>
      <c r="F301" t="s">
        <v>841</v>
      </c>
      <c r="G301" s="8">
        <v>253</v>
      </c>
      <c r="H301" s="8">
        <v>211</v>
      </c>
      <c r="I301" s="8">
        <v>40</v>
      </c>
      <c r="J301" s="8">
        <v>27</v>
      </c>
      <c r="K301" s="2">
        <f>SUM(Media[[#This Row],[VIEWS]:[SHARES]])</f>
        <v>531</v>
      </c>
      <c r="L301" s="3">
        <f>Media[[#This Row],[ENGAGEMENTS]]/Media[[#This Row],[FOLLOWERS]]</f>
        <v>8.3448579331154137E-3</v>
      </c>
      <c r="M301" t="str">
        <f>VLOOKUP(Media[[#This Row],[ENGAGEMENT RATE]],Rate_Lookup,2)</f>
        <v>Average</v>
      </c>
      <c r="N301" s="3" t="str">
        <f>IF(OR(Media[[#This Row],[TOPIC]]="Business Attire",Media[[#This Row],[TOPIC]]="Nightwear"),"High","Low")</f>
        <v>High</v>
      </c>
    </row>
    <row r="302" spans="2:14" x14ac:dyDescent="0.25">
      <c r="B302" s="1">
        <v>44338</v>
      </c>
      <c r="C302" t="s">
        <v>327</v>
      </c>
      <c r="D302" t="s">
        <v>12</v>
      </c>
      <c r="E302" s="7">
        <v>125654</v>
      </c>
      <c r="F302" t="s">
        <v>857</v>
      </c>
      <c r="G302" s="7">
        <v>670</v>
      </c>
      <c r="H302" s="7">
        <v>614</v>
      </c>
      <c r="I302" s="7">
        <v>82</v>
      </c>
      <c r="J302" s="7">
        <v>57</v>
      </c>
      <c r="K302" s="2">
        <f>SUM(Media[[#This Row],[VIEWS]:[SHARES]])</f>
        <v>1423</v>
      </c>
      <c r="L302" s="3">
        <f>Media[[#This Row],[ENGAGEMENTS]]/Media[[#This Row],[FOLLOWERS]]</f>
        <v>1.1324748913683607E-2</v>
      </c>
      <c r="M302" t="str">
        <f>VLOOKUP(Media[[#This Row],[ENGAGEMENT RATE]],Rate_Lookup,2)</f>
        <v>Good</v>
      </c>
      <c r="N302" s="3" t="str">
        <f>IF(OR(Media[[#This Row],[TOPIC]]="Business Attire",Media[[#This Row],[TOPIC]]="Nightwear"),"High","Low")</f>
        <v>High</v>
      </c>
    </row>
    <row r="303" spans="2:14" x14ac:dyDescent="0.25">
      <c r="B303" s="1">
        <v>44338</v>
      </c>
      <c r="C303" t="s">
        <v>328</v>
      </c>
      <c r="D303" t="s">
        <v>14</v>
      </c>
      <c r="E303" s="8">
        <v>63608</v>
      </c>
      <c r="F303" t="s">
        <v>840</v>
      </c>
      <c r="G303" s="8">
        <v>268</v>
      </c>
      <c r="H303" s="8">
        <v>256</v>
      </c>
      <c r="I303" s="8">
        <v>44</v>
      </c>
      <c r="J303" s="8">
        <v>31</v>
      </c>
      <c r="K303" s="2">
        <f>SUM(Media[[#This Row],[VIEWS]:[SHARES]])</f>
        <v>599</v>
      </c>
      <c r="L303" s="3">
        <f>Media[[#This Row],[ENGAGEMENTS]]/Media[[#This Row],[FOLLOWERS]]</f>
        <v>9.4170544585586713E-3</v>
      </c>
      <c r="M303" t="str">
        <f>VLOOKUP(Media[[#This Row],[ENGAGEMENT RATE]],Rate_Lookup,2)</f>
        <v>Average</v>
      </c>
      <c r="N303" s="3" t="str">
        <f>IF(OR(Media[[#This Row],[TOPIC]]="Business Attire",Media[[#This Row],[TOPIC]]="Nightwear"),"High","Low")</f>
        <v>Low</v>
      </c>
    </row>
    <row r="304" spans="2:14" x14ac:dyDescent="0.25">
      <c r="B304" s="1">
        <v>44339</v>
      </c>
      <c r="C304" t="s">
        <v>329</v>
      </c>
      <c r="D304" t="s">
        <v>12</v>
      </c>
      <c r="E304" s="7">
        <v>125804</v>
      </c>
      <c r="F304" t="s">
        <v>857</v>
      </c>
      <c r="G304" s="7">
        <v>782</v>
      </c>
      <c r="H304" s="7">
        <v>595</v>
      </c>
      <c r="I304" s="7">
        <v>80</v>
      </c>
      <c r="J304" s="7">
        <v>60</v>
      </c>
      <c r="K304" s="2">
        <f>SUM(Media[[#This Row],[VIEWS]:[SHARES]])</f>
        <v>1517</v>
      </c>
      <c r="L304" s="3">
        <f>Media[[#This Row],[ENGAGEMENTS]]/Media[[#This Row],[FOLLOWERS]]</f>
        <v>1.2058440113191949E-2</v>
      </c>
      <c r="M304" t="str">
        <f>VLOOKUP(Media[[#This Row],[ENGAGEMENT RATE]],Rate_Lookup,2)</f>
        <v>Good</v>
      </c>
      <c r="N304" s="3" t="str">
        <f>IF(OR(Media[[#This Row],[TOPIC]]="Business Attire",Media[[#This Row],[TOPIC]]="Nightwear"),"High","Low")</f>
        <v>High</v>
      </c>
    </row>
    <row r="305" spans="2:14" x14ac:dyDescent="0.25">
      <c r="B305" s="1">
        <v>44339</v>
      </c>
      <c r="C305" t="s">
        <v>330</v>
      </c>
      <c r="D305" t="s">
        <v>14</v>
      </c>
      <c r="E305" s="8">
        <v>63310</v>
      </c>
      <c r="F305" t="s">
        <v>841</v>
      </c>
      <c r="G305" s="8">
        <v>237</v>
      </c>
      <c r="H305" s="8">
        <v>221</v>
      </c>
      <c r="I305" s="8">
        <v>43</v>
      </c>
      <c r="J305" s="8">
        <v>27</v>
      </c>
      <c r="K305" s="2">
        <f>SUM(Media[[#This Row],[VIEWS]:[SHARES]])</f>
        <v>528</v>
      </c>
      <c r="L305" s="3">
        <f>Media[[#This Row],[ENGAGEMENTS]]/Media[[#This Row],[FOLLOWERS]]</f>
        <v>8.3399147054177853E-3</v>
      </c>
      <c r="M305" t="str">
        <f>VLOOKUP(Media[[#This Row],[ENGAGEMENT RATE]],Rate_Lookup,2)</f>
        <v>Average</v>
      </c>
      <c r="N305" s="3" t="str">
        <f>IF(OR(Media[[#This Row],[TOPIC]]="Business Attire",Media[[#This Row],[TOPIC]]="Nightwear"),"High","Low")</f>
        <v>High</v>
      </c>
    </row>
    <row r="306" spans="2:14" x14ac:dyDescent="0.25">
      <c r="B306" s="1">
        <v>44340</v>
      </c>
      <c r="C306" t="s">
        <v>331</v>
      </c>
      <c r="D306" t="s">
        <v>12</v>
      </c>
      <c r="E306" s="7">
        <v>125306</v>
      </c>
      <c r="F306" t="s">
        <v>857</v>
      </c>
      <c r="G306" s="7">
        <v>653</v>
      </c>
      <c r="H306" s="7">
        <v>538</v>
      </c>
      <c r="I306" s="7">
        <v>73</v>
      </c>
      <c r="J306" s="7">
        <v>60</v>
      </c>
      <c r="K306" s="2">
        <f>SUM(Media[[#This Row],[VIEWS]:[SHARES]])</f>
        <v>1324</v>
      </c>
      <c r="L306" s="3">
        <f>Media[[#This Row],[ENGAGEMENTS]]/Media[[#This Row],[FOLLOWERS]]</f>
        <v>1.0566134103714108E-2</v>
      </c>
      <c r="M306" t="str">
        <f>VLOOKUP(Media[[#This Row],[ENGAGEMENT RATE]],Rate_Lookup,2)</f>
        <v>Good</v>
      </c>
      <c r="N306" s="3" t="str">
        <f>IF(OR(Media[[#This Row],[TOPIC]]="Business Attire",Media[[#This Row],[TOPIC]]="Nightwear"),"High","Low")</f>
        <v>High</v>
      </c>
    </row>
    <row r="307" spans="2:14" x14ac:dyDescent="0.25">
      <c r="B307" s="1">
        <v>44340</v>
      </c>
      <c r="C307" t="s">
        <v>332</v>
      </c>
      <c r="D307" t="s">
        <v>14</v>
      </c>
      <c r="E307" s="8">
        <v>63605</v>
      </c>
      <c r="F307" t="s">
        <v>840</v>
      </c>
      <c r="G307" s="8">
        <v>247</v>
      </c>
      <c r="H307" s="8">
        <v>236</v>
      </c>
      <c r="I307" s="8">
        <v>38</v>
      </c>
      <c r="J307" s="8">
        <v>29</v>
      </c>
      <c r="K307" s="2">
        <f>SUM(Media[[#This Row],[VIEWS]:[SHARES]])</f>
        <v>550</v>
      </c>
      <c r="L307" s="3">
        <f>Media[[#This Row],[ENGAGEMENTS]]/Media[[#This Row],[FOLLOWERS]]</f>
        <v>8.6471189371904733E-3</v>
      </c>
      <c r="M307" t="str">
        <f>VLOOKUP(Media[[#This Row],[ENGAGEMENT RATE]],Rate_Lookup,2)</f>
        <v>Average</v>
      </c>
      <c r="N307" s="3" t="str">
        <f>IF(OR(Media[[#This Row],[TOPIC]]="Business Attire",Media[[#This Row],[TOPIC]]="Nightwear"),"High","Low")</f>
        <v>Low</v>
      </c>
    </row>
    <row r="308" spans="2:14" x14ac:dyDescent="0.25">
      <c r="B308" s="1">
        <v>44341</v>
      </c>
      <c r="C308" t="s">
        <v>333</v>
      </c>
      <c r="D308" t="s">
        <v>12</v>
      </c>
      <c r="E308" s="7">
        <v>125047</v>
      </c>
      <c r="F308" t="s">
        <v>840</v>
      </c>
      <c r="G308" s="7">
        <v>248</v>
      </c>
      <c r="H308" s="7">
        <v>209</v>
      </c>
      <c r="I308" s="7">
        <v>24</v>
      </c>
      <c r="J308" s="7">
        <v>20</v>
      </c>
      <c r="K308" s="2">
        <f>SUM(Media[[#This Row],[VIEWS]:[SHARES]])</f>
        <v>501</v>
      </c>
      <c r="L308" s="3">
        <f>Media[[#This Row],[ENGAGEMENTS]]/Media[[#This Row],[FOLLOWERS]]</f>
        <v>4.0064935584220333E-3</v>
      </c>
      <c r="M308" t="str">
        <f>VLOOKUP(Media[[#This Row],[ENGAGEMENT RATE]],Rate_Lookup,2)</f>
        <v>Poor</v>
      </c>
      <c r="N308" s="3" t="str">
        <f>IF(OR(Media[[#This Row],[TOPIC]]="Business Attire",Media[[#This Row],[TOPIC]]="Nightwear"),"High","Low")</f>
        <v>Low</v>
      </c>
    </row>
    <row r="309" spans="2:14" x14ac:dyDescent="0.25">
      <c r="B309" s="1">
        <v>44342</v>
      </c>
      <c r="C309" t="s">
        <v>334</v>
      </c>
      <c r="D309" t="s">
        <v>12</v>
      </c>
      <c r="E309" s="7">
        <v>125085</v>
      </c>
      <c r="F309" t="s">
        <v>857</v>
      </c>
      <c r="G309" s="7">
        <v>905</v>
      </c>
      <c r="H309" s="7">
        <v>791</v>
      </c>
      <c r="I309" s="7">
        <v>98</v>
      </c>
      <c r="J309" s="7">
        <v>82</v>
      </c>
      <c r="K309" s="2">
        <f>SUM(Media[[#This Row],[VIEWS]:[SHARES]])</f>
        <v>1876</v>
      </c>
      <c r="L309" s="3">
        <f>Media[[#This Row],[ENGAGEMENTS]]/Media[[#This Row],[FOLLOWERS]]</f>
        <v>1.4997801494983412E-2</v>
      </c>
      <c r="M309" t="str">
        <f>VLOOKUP(Media[[#This Row],[ENGAGEMENT RATE]],Rate_Lookup,2)</f>
        <v>Good</v>
      </c>
      <c r="N309" s="3" t="str">
        <f>IF(OR(Media[[#This Row],[TOPIC]]="Business Attire",Media[[#This Row],[TOPIC]]="Nightwear"),"High","Low")</f>
        <v>High</v>
      </c>
    </row>
    <row r="310" spans="2:14" x14ac:dyDescent="0.25">
      <c r="B310" s="1">
        <v>44342</v>
      </c>
      <c r="C310" t="s">
        <v>335</v>
      </c>
      <c r="D310" t="s">
        <v>14</v>
      </c>
      <c r="E310" s="8">
        <v>63911</v>
      </c>
      <c r="F310" t="s">
        <v>841</v>
      </c>
      <c r="G310" s="8">
        <v>223</v>
      </c>
      <c r="H310" s="8">
        <v>196</v>
      </c>
      <c r="I310" s="8">
        <v>38</v>
      </c>
      <c r="J310" s="8">
        <v>25</v>
      </c>
      <c r="K310" s="2">
        <f>SUM(Media[[#This Row],[VIEWS]:[SHARES]])</f>
        <v>482</v>
      </c>
      <c r="L310" s="3">
        <f>Media[[#This Row],[ENGAGEMENTS]]/Media[[#This Row],[FOLLOWERS]]</f>
        <v>7.5417377290294312E-3</v>
      </c>
      <c r="M310" t="str">
        <f>VLOOKUP(Media[[#This Row],[ENGAGEMENT RATE]],Rate_Lookup,2)</f>
        <v>Average</v>
      </c>
      <c r="N310" s="3" t="str">
        <f>IF(OR(Media[[#This Row],[TOPIC]]="Business Attire",Media[[#This Row],[TOPIC]]="Nightwear"),"High","Low")</f>
        <v>High</v>
      </c>
    </row>
    <row r="311" spans="2:14" x14ac:dyDescent="0.25">
      <c r="B311" s="1">
        <v>44343</v>
      </c>
      <c r="C311" t="s">
        <v>336</v>
      </c>
      <c r="D311" t="s">
        <v>12</v>
      </c>
      <c r="E311" s="7">
        <v>125205</v>
      </c>
      <c r="F311" t="s">
        <v>840</v>
      </c>
      <c r="G311" s="7">
        <v>302</v>
      </c>
      <c r="H311" s="7">
        <v>212</v>
      </c>
      <c r="I311" s="7">
        <v>28</v>
      </c>
      <c r="J311" s="7">
        <v>21</v>
      </c>
      <c r="K311" s="2">
        <f>SUM(Media[[#This Row],[VIEWS]:[SHARES]])</f>
        <v>563</v>
      </c>
      <c r="L311" s="3">
        <f>Media[[#This Row],[ENGAGEMENTS]]/Media[[#This Row],[FOLLOWERS]]</f>
        <v>4.4966255341240364E-3</v>
      </c>
      <c r="M311" t="str">
        <f>VLOOKUP(Media[[#This Row],[ENGAGEMENT RATE]],Rate_Lookup,2)</f>
        <v>Poor</v>
      </c>
      <c r="N311" s="3" t="str">
        <f>IF(OR(Media[[#This Row],[TOPIC]]="Business Attire",Media[[#This Row],[TOPIC]]="Nightwear"),"High","Low")</f>
        <v>Low</v>
      </c>
    </row>
    <row r="312" spans="2:14" x14ac:dyDescent="0.25">
      <c r="B312" s="1">
        <v>44343</v>
      </c>
      <c r="C312" t="s">
        <v>337</v>
      </c>
      <c r="D312" t="s">
        <v>14</v>
      </c>
      <c r="E312" s="8">
        <v>63967</v>
      </c>
      <c r="F312" t="s">
        <v>841</v>
      </c>
      <c r="G312" s="8">
        <v>273</v>
      </c>
      <c r="H312" s="8">
        <v>249</v>
      </c>
      <c r="I312" s="8">
        <v>43</v>
      </c>
      <c r="J312" s="8">
        <v>30</v>
      </c>
      <c r="K312" s="2">
        <f>SUM(Media[[#This Row],[VIEWS]:[SHARES]])</f>
        <v>595</v>
      </c>
      <c r="L312" s="3">
        <f>Media[[#This Row],[ENGAGEMENTS]]/Media[[#This Row],[FOLLOWERS]]</f>
        <v>9.3016711741991959E-3</v>
      </c>
      <c r="M312" t="str">
        <f>VLOOKUP(Media[[#This Row],[ENGAGEMENT RATE]],Rate_Lookup,2)</f>
        <v>Average</v>
      </c>
      <c r="N312" s="3" t="str">
        <f>IF(OR(Media[[#This Row],[TOPIC]]="Business Attire",Media[[#This Row],[TOPIC]]="Nightwear"),"High","Low")</f>
        <v>High</v>
      </c>
    </row>
    <row r="313" spans="2:14" x14ac:dyDescent="0.25">
      <c r="B313" s="1">
        <v>44344</v>
      </c>
      <c r="C313" t="s">
        <v>338</v>
      </c>
      <c r="D313" t="s">
        <v>12</v>
      </c>
      <c r="E313" s="7">
        <v>125369</v>
      </c>
      <c r="F313" t="s">
        <v>840</v>
      </c>
      <c r="G313" s="7">
        <v>165</v>
      </c>
      <c r="H313" s="7">
        <v>130</v>
      </c>
      <c r="I313" s="7">
        <v>17</v>
      </c>
      <c r="J313" s="7">
        <v>14</v>
      </c>
      <c r="K313" s="2">
        <f>SUM(Media[[#This Row],[VIEWS]:[SHARES]])</f>
        <v>326</v>
      </c>
      <c r="L313" s="3">
        <f>Media[[#This Row],[ENGAGEMENTS]]/Media[[#This Row],[FOLLOWERS]]</f>
        <v>2.6003238440124752E-3</v>
      </c>
      <c r="M313" t="str">
        <f>VLOOKUP(Media[[#This Row],[ENGAGEMENT RATE]],Rate_Lookup,2)</f>
        <v>Poor</v>
      </c>
      <c r="N313" s="3" t="str">
        <f>IF(OR(Media[[#This Row],[TOPIC]]="Business Attire",Media[[#This Row],[TOPIC]]="Nightwear"),"High","Low")</f>
        <v>Low</v>
      </c>
    </row>
    <row r="314" spans="2:14" x14ac:dyDescent="0.25">
      <c r="B314" s="1">
        <v>44344</v>
      </c>
      <c r="C314" t="s">
        <v>339</v>
      </c>
      <c r="D314" t="s">
        <v>13</v>
      </c>
      <c r="E314" s="8">
        <v>33270</v>
      </c>
      <c r="F314" t="s">
        <v>841</v>
      </c>
      <c r="G314" s="8">
        <v>36</v>
      </c>
      <c r="H314" s="8">
        <v>28</v>
      </c>
      <c r="I314" s="8">
        <v>3</v>
      </c>
      <c r="J314" s="8">
        <v>3</v>
      </c>
      <c r="K314" s="2">
        <f>SUM(Media[[#This Row],[VIEWS]:[SHARES]])</f>
        <v>70</v>
      </c>
      <c r="L314" s="3">
        <f>Media[[#This Row],[ENGAGEMENTS]]/Media[[#This Row],[FOLLOWERS]]</f>
        <v>2.1039975954313195E-3</v>
      </c>
      <c r="M314" t="str">
        <f>VLOOKUP(Media[[#This Row],[ENGAGEMENT RATE]],Rate_Lookup,2)</f>
        <v>Poor</v>
      </c>
      <c r="N314" s="3" t="str">
        <f>IF(OR(Media[[#This Row],[TOPIC]]="Business Attire",Media[[#This Row],[TOPIC]]="Nightwear"),"High","Low")</f>
        <v>High</v>
      </c>
    </row>
    <row r="315" spans="2:14" x14ac:dyDescent="0.25">
      <c r="B315" s="1">
        <v>44345</v>
      </c>
      <c r="C315" t="s">
        <v>340</v>
      </c>
      <c r="D315" t="s">
        <v>12</v>
      </c>
      <c r="E315" s="7">
        <v>125417</v>
      </c>
      <c r="F315" t="s">
        <v>840</v>
      </c>
      <c r="G315" s="7">
        <v>180</v>
      </c>
      <c r="H315" s="7">
        <v>139</v>
      </c>
      <c r="I315" s="7">
        <v>17</v>
      </c>
      <c r="J315" s="7">
        <v>14</v>
      </c>
      <c r="K315" s="2">
        <f>SUM(Media[[#This Row],[VIEWS]:[SHARES]])</f>
        <v>350</v>
      </c>
      <c r="L315" s="3">
        <f>Media[[#This Row],[ENGAGEMENTS]]/Media[[#This Row],[FOLLOWERS]]</f>
        <v>2.7906902573016415E-3</v>
      </c>
      <c r="M315" t="str">
        <f>VLOOKUP(Media[[#This Row],[ENGAGEMENT RATE]],Rate_Lookup,2)</f>
        <v>Poor</v>
      </c>
      <c r="N315" s="3" t="str">
        <f>IF(OR(Media[[#This Row],[TOPIC]]="Business Attire",Media[[#This Row],[TOPIC]]="Nightwear"),"High","Low")</f>
        <v>Low</v>
      </c>
    </row>
    <row r="316" spans="2:14" x14ac:dyDescent="0.25">
      <c r="B316" s="1">
        <v>44345</v>
      </c>
      <c r="C316" t="s">
        <v>341</v>
      </c>
      <c r="D316" t="s">
        <v>14</v>
      </c>
      <c r="E316" s="8">
        <v>64325</v>
      </c>
      <c r="F316" t="s">
        <v>841</v>
      </c>
      <c r="G316" s="8">
        <v>259</v>
      </c>
      <c r="H316" s="8">
        <v>237</v>
      </c>
      <c r="I316" s="8">
        <v>43</v>
      </c>
      <c r="J316" s="8">
        <v>28</v>
      </c>
      <c r="K316" s="2">
        <f>SUM(Media[[#This Row],[VIEWS]:[SHARES]])</f>
        <v>567</v>
      </c>
      <c r="L316" s="3">
        <f>Media[[#This Row],[ENGAGEMENTS]]/Media[[#This Row],[FOLLOWERS]]</f>
        <v>8.8146132918771863E-3</v>
      </c>
      <c r="M316" t="str">
        <f>VLOOKUP(Media[[#This Row],[ENGAGEMENT RATE]],Rate_Lookup,2)</f>
        <v>Average</v>
      </c>
      <c r="N316" s="3" t="str">
        <f>IF(OR(Media[[#This Row],[TOPIC]]="Business Attire",Media[[#This Row],[TOPIC]]="Nightwear"),"High","Low")</f>
        <v>High</v>
      </c>
    </row>
    <row r="317" spans="2:14" x14ac:dyDescent="0.25">
      <c r="B317" s="1">
        <v>44346</v>
      </c>
      <c r="C317" t="s">
        <v>342</v>
      </c>
      <c r="D317" t="s">
        <v>12</v>
      </c>
      <c r="E317" s="7">
        <v>125603</v>
      </c>
      <c r="F317" t="s">
        <v>858</v>
      </c>
      <c r="G317" s="7">
        <v>743</v>
      </c>
      <c r="H317" s="7">
        <v>538</v>
      </c>
      <c r="I317" s="7">
        <v>68</v>
      </c>
      <c r="J317" s="7">
        <v>53</v>
      </c>
      <c r="K317" s="2">
        <f>SUM(Media[[#This Row],[VIEWS]:[SHARES]])</f>
        <v>1402</v>
      </c>
      <c r="L317" s="3">
        <f>Media[[#This Row],[ENGAGEMENTS]]/Media[[#This Row],[FOLLOWERS]]</f>
        <v>1.1162153770212496E-2</v>
      </c>
      <c r="M317" t="str">
        <f>VLOOKUP(Media[[#This Row],[ENGAGEMENT RATE]],Rate_Lookup,2)</f>
        <v>Good</v>
      </c>
      <c r="N317" s="3" t="str">
        <f>IF(OR(Media[[#This Row],[TOPIC]]="Business Attire",Media[[#This Row],[TOPIC]]="Nightwear"),"High","Low")</f>
        <v>Low</v>
      </c>
    </row>
    <row r="318" spans="2:14" x14ac:dyDescent="0.25">
      <c r="B318" s="1">
        <v>44346</v>
      </c>
      <c r="C318" t="s">
        <v>343</v>
      </c>
      <c r="D318" t="s">
        <v>14</v>
      </c>
      <c r="E318" s="8">
        <v>64118</v>
      </c>
      <c r="F318" t="s">
        <v>858</v>
      </c>
      <c r="G318" s="8">
        <v>437</v>
      </c>
      <c r="H318" s="8">
        <v>370</v>
      </c>
      <c r="I318" s="8">
        <v>69</v>
      </c>
      <c r="J318" s="8">
        <v>53</v>
      </c>
      <c r="K318" s="2">
        <f>SUM(Media[[#This Row],[VIEWS]:[SHARES]])</f>
        <v>929</v>
      </c>
      <c r="L318" s="3">
        <f>Media[[#This Row],[ENGAGEMENTS]]/Media[[#This Row],[FOLLOWERS]]</f>
        <v>1.4488911070214293E-2</v>
      </c>
      <c r="M318" t="str">
        <f>VLOOKUP(Media[[#This Row],[ENGAGEMENT RATE]],Rate_Lookup,2)</f>
        <v>Good</v>
      </c>
      <c r="N318" s="3" t="str">
        <f>IF(OR(Media[[#This Row],[TOPIC]]="Business Attire",Media[[#This Row],[TOPIC]]="Nightwear"),"High","Low")</f>
        <v>Low</v>
      </c>
    </row>
    <row r="319" spans="2:14" x14ac:dyDescent="0.25">
      <c r="B319" s="1">
        <v>44347</v>
      </c>
      <c r="C319" t="s">
        <v>344</v>
      </c>
      <c r="D319" t="s">
        <v>12</v>
      </c>
      <c r="E319" s="7">
        <v>125690</v>
      </c>
      <c r="F319" t="s">
        <v>858</v>
      </c>
      <c r="G319" s="7">
        <v>630</v>
      </c>
      <c r="H319" s="7">
        <v>529</v>
      </c>
      <c r="I319" s="7">
        <v>67</v>
      </c>
      <c r="J319" s="7">
        <v>47</v>
      </c>
      <c r="K319" s="2">
        <f>SUM(Media[[#This Row],[VIEWS]:[SHARES]])</f>
        <v>1273</v>
      </c>
      <c r="L319" s="3">
        <f>Media[[#This Row],[ENGAGEMENTS]]/Media[[#This Row],[FOLLOWERS]]</f>
        <v>1.0128092927042724E-2</v>
      </c>
      <c r="M319" t="str">
        <f>VLOOKUP(Media[[#This Row],[ENGAGEMENT RATE]],Rate_Lookup,2)</f>
        <v>Good</v>
      </c>
      <c r="N319" s="3" t="str">
        <f>IF(OR(Media[[#This Row],[TOPIC]]="Business Attire",Media[[#This Row],[TOPIC]]="Nightwear"),"High","Low")</f>
        <v>Low</v>
      </c>
    </row>
    <row r="320" spans="2:14" x14ac:dyDescent="0.25">
      <c r="B320" s="1">
        <v>44347</v>
      </c>
      <c r="C320" t="s">
        <v>345</v>
      </c>
      <c r="D320" t="s">
        <v>14</v>
      </c>
      <c r="E320" s="8">
        <v>64014</v>
      </c>
      <c r="F320" t="s">
        <v>858</v>
      </c>
      <c r="G320" s="8">
        <v>425</v>
      </c>
      <c r="H320" s="8">
        <v>396</v>
      </c>
      <c r="I320" s="8">
        <v>69</v>
      </c>
      <c r="J320" s="8">
        <v>48</v>
      </c>
      <c r="K320" s="2">
        <f>SUM(Media[[#This Row],[VIEWS]:[SHARES]])</f>
        <v>938</v>
      </c>
      <c r="L320" s="3">
        <f>Media[[#This Row],[ENGAGEMENTS]]/Media[[#This Row],[FOLLOWERS]]</f>
        <v>1.4653044646483582E-2</v>
      </c>
      <c r="M320" t="str">
        <f>VLOOKUP(Media[[#This Row],[ENGAGEMENT RATE]],Rate_Lookup,2)</f>
        <v>Good</v>
      </c>
      <c r="N320" s="3" t="str">
        <f>IF(OR(Media[[#This Row],[TOPIC]]="Business Attire",Media[[#This Row],[TOPIC]]="Nightwear"),"High","Low")</f>
        <v>Low</v>
      </c>
    </row>
    <row r="321" spans="2:14" x14ac:dyDescent="0.25">
      <c r="B321" s="1">
        <v>44347</v>
      </c>
      <c r="C321" t="s">
        <v>346</v>
      </c>
      <c r="D321" t="s">
        <v>13</v>
      </c>
      <c r="E321" s="8">
        <v>33266</v>
      </c>
      <c r="F321" t="s">
        <v>841</v>
      </c>
      <c r="G321" s="8">
        <v>31</v>
      </c>
      <c r="H321" s="8">
        <v>25</v>
      </c>
      <c r="I321" s="8">
        <v>3</v>
      </c>
      <c r="J321" s="8">
        <v>2</v>
      </c>
      <c r="K321" s="2">
        <f>SUM(Media[[#This Row],[VIEWS]:[SHARES]])</f>
        <v>61</v>
      </c>
      <c r="L321" s="3">
        <f>Media[[#This Row],[ENGAGEMENTS]]/Media[[#This Row],[FOLLOWERS]]</f>
        <v>1.8337040822461372E-3</v>
      </c>
      <c r="M321" t="str">
        <f>VLOOKUP(Media[[#This Row],[ENGAGEMENT RATE]],Rate_Lookup,2)</f>
        <v>Poor</v>
      </c>
      <c r="N321" s="3" t="str">
        <f>IF(OR(Media[[#This Row],[TOPIC]]="Business Attire",Media[[#This Row],[TOPIC]]="Nightwear"),"High","Low")</f>
        <v>High</v>
      </c>
    </row>
    <row r="322" spans="2:14" x14ac:dyDescent="0.25">
      <c r="B322" s="1">
        <v>44348</v>
      </c>
      <c r="C322" t="s">
        <v>347</v>
      </c>
      <c r="D322" t="s">
        <v>12</v>
      </c>
      <c r="E322" s="7">
        <v>125493</v>
      </c>
      <c r="F322" t="s">
        <v>857</v>
      </c>
      <c r="G322" s="7">
        <v>895</v>
      </c>
      <c r="H322" s="7">
        <v>730</v>
      </c>
      <c r="I322" s="7">
        <v>98</v>
      </c>
      <c r="J322" s="7">
        <v>76</v>
      </c>
      <c r="K322" s="2">
        <f>SUM(Media[[#This Row],[VIEWS]:[SHARES]])</f>
        <v>1799</v>
      </c>
      <c r="L322" s="3">
        <f>Media[[#This Row],[ENGAGEMENTS]]/Media[[#This Row],[FOLLOWERS]]</f>
        <v>1.4335460942044576E-2</v>
      </c>
      <c r="M322" t="str">
        <f>VLOOKUP(Media[[#This Row],[ENGAGEMENT RATE]],Rate_Lookup,2)</f>
        <v>Good</v>
      </c>
      <c r="N322" s="3" t="str">
        <f>IF(OR(Media[[#This Row],[TOPIC]]="Business Attire",Media[[#This Row],[TOPIC]]="Nightwear"),"High","Low")</f>
        <v>High</v>
      </c>
    </row>
    <row r="323" spans="2:14" x14ac:dyDescent="0.25">
      <c r="B323" s="1">
        <v>44348</v>
      </c>
      <c r="C323" t="s">
        <v>348</v>
      </c>
      <c r="D323" t="s">
        <v>13</v>
      </c>
      <c r="E323" s="8">
        <v>33267</v>
      </c>
      <c r="F323" t="s">
        <v>840</v>
      </c>
      <c r="G323" s="8">
        <v>33</v>
      </c>
      <c r="H323" s="8">
        <v>28</v>
      </c>
      <c r="I323" s="8">
        <v>4</v>
      </c>
      <c r="J323" s="8">
        <v>3</v>
      </c>
      <c r="K323" s="2">
        <f>SUM(Media[[#This Row],[VIEWS]:[SHARES]])</f>
        <v>68</v>
      </c>
      <c r="L323" s="3">
        <f>Media[[#This Row],[ENGAGEMENTS]]/Media[[#This Row],[FOLLOWERS]]</f>
        <v>2.0440676947124778E-3</v>
      </c>
      <c r="M323" t="str">
        <f>VLOOKUP(Media[[#This Row],[ENGAGEMENT RATE]],Rate_Lookup,2)</f>
        <v>Poor</v>
      </c>
      <c r="N323" s="3" t="str">
        <f>IF(OR(Media[[#This Row],[TOPIC]]="Business Attire",Media[[#This Row],[TOPIC]]="Nightwear"),"High","Low")</f>
        <v>Low</v>
      </c>
    </row>
    <row r="324" spans="2:14" x14ac:dyDescent="0.25">
      <c r="B324" s="1">
        <v>44349</v>
      </c>
      <c r="C324" t="s">
        <v>349</v>
      </c>
      <c r="D324" t="s">
        <v>12</v>
      </c>
      <c r="E324" s="7">
        <v>126156</v>
      </c>
      <c r="F324" t="s">
        <v>857</v>
      </c>
      <c r="G324" s="7">
        <v>538</v>
      </c>
      <c r="H324" s="7">
        <v>424</v>
      </c>
      <c r="I324" s="7">
        <v>65</v>
      </c>
      <c r="J324" s="7">
        <v>52</v>
      </c>
      <c r="K324" s="2">
        <f>SUM(Media[[#This Row],[VIEWS]:[SHARES]])</f>
        <v>1079</v>
      </c>
      <c r="L324" s="3">
        <f>Media[[#This Row],[ENGAGEMENTS]]/Media[[#This Row],[FOLLOWERS]]</f>
        <v>8.5529027553188121E-3</v>
      </c>
      <c r="M324" t="str">
        <f>VLOOKUP(Media[[#This Row],[ENGAGEMENT RATE]],Rate_Lookup,2)</f>
        <v>Average</v>
      </c>
      <c r="N324" s="3" t="str">
        <f>IF(OR(Media[[#This Row],[TOPIC]]="Business Attire",Media[[#This Row],[TOPIC]]="Nightwear"),"High","Low")</f>
        <v>High</v>
      </c>
    </row>
    <row r="325" spans="2:14" x14ac:dyDescent="0.25">
      <c r="B325" s="1">
        <v>44349</v>
      </c>
      <c r="C325" t="s">
        <v>350</v>
      </c>
      <c r="D325" t="s">
        <v>14</v>
      </c>
      <c r="E325" s="8">
        <v>63593</v>
      </c>
      <c r="F325" t="s">
        <v>857</v>
      </c>
      <c r="G325" s="8">
        <v>505</v>
      </c>
      <c r="H325" s="8">
        <v>450</v>
      </c>
      <c r="I325" s="8">
        <v>82</v>
      </c>
      <c r="J325" s="8">
        <v>60</v>
      </c>
      <c r="K325" s="2">
        <f>SUM(Media[[#This Row],[VIEWS]:[SHARES]])</f>
        <v>1097</v>
      </c>
      <c r="L325" s="3">
        <f>Media[[#This Row],[ENGAGEMENTS]]/Media[[#This Row],[FOLLOWERS]]</f>
        <v>1.7250326293774473E-2</v>
      </c>
      <c r="M325" t="str">
        <f>VLOOKUP(Media[[#This Row],[ENGAGEMENT RATE]],Rate_Lookup,2)</f>
        <v>Very Good</v>
      </c>
      <c r="N325" s="3" t="str">
        <f>IF(OR(Media[[#This Row],[TOPIC]]="Business Attire",Media[[#This Row],[TOPIC]]="Nightwear"),"High","Low")</f>
        <v>High</v>
      </c>
    </row>
    <row r="326" spans="2:14" x14ac:dyDescent="0.25">
      <c r="B326" s="1">
        <v>44350</v>
      </c>
      <c r="C326" t="s">
        <v>351</v>
      </c>
      <c r="D326" t="s">
        <v>12</v>
      </c>
      <c r="E326" s="7">
        <v>125832</v>
      </c>
      <c r="F326" t="s">
        <v>840</v>
      </c>
      <c r="G326" s="7">
        <v>187</v>
      </c>
      <c r="H326" s="7">
        <v>154</v>
      </c>
      <c r="I326" s="7">
        <v>21</v>
      </c>
      <c r="J326" s="7">
        <v>17</v>
      </c>
      <c r="K326" s="2">
        <f>SUM(Media[[#This Row],[VIEWS]:[SHARES]])</f>
        <v>379</v>
      </c>
      <c r="L326" s="3">
        <f>Media[[#This Row],[ENGAGEMENTS]]/Media[[#This Row],[FOLLOWERS]]</f>
        <v>3.0119524445292134E-3</v>
      </c>
      <c r="M326" t="str">
        <f>VLOOKUP(Media[[#This Row],[ENGAGEMENT RATE]],Rate_Lookup,2)</f>
        <v>Poor</v>
      </c>
      <c r="N326" s="3" t="str">
        <f>IF(OR(Media[[#This Row],[TOPIC]]="Business Attire",Media[[#This Row],[TOPIC]]="Nightwear"),"High","Low")</f>
        <v>Low</v>
      </c>
    </row>
    <row r="327" spans="2:14" x14ac:dyDescent="0.25">
      <c r="B327" s="1">
        <v>44350</v>
      </c>
      <c r="C327" t="s">
        <v>352</v>
      </c>
      <c r="D327" t="s">
        <v>14</v>
      </c>
      <c r="E327" s="8">
        <v>62717</v>
      </c>
      <c r="F327" t="s">
        <v>840</v>
      </c>
      <c r="G327" s="8">
        <v>310</v>
      </c>
      <c r="H327" s="8">
        <v>306</v>
      </c>
      <c r="I327" s="8">
        <v>56</v>
      </c>
      <c r="J327" s="8">
        <v>36</v>
      </c>
      <c r="K327" s="2">
        <f>SUM(Media[[#This Row],[VIEWS]:[SHARES]])</f>
        <v>708</v>
      </c>
      <c r="L327" s="3">
        <f>Media[[#This Row],[ENGAGEMENTS]]/Media[[#This Row],[FOLLOWERS]]</f>
        <v>1.1288805268109126E-2</v>
      </c>
      <c r="M327" t="str">
        <f>VLOOKUP(Media[[#This Row],[ENGAGEMENT RATE]],Rate_Lookup,2)</f>
        <v>Good</v>
      </c>
      <c r="N327" s="3" t="str">
        <f>IF(OR(Media[[#This Row],[TOPIC]]="Business Attire",Media[[#This Row],[TOPIC]]="Nightwear"),"High","Low")</f>
        <v>Low</v>
      </c>
    </row>
    <row r="328" spans="2:14" x14ac:dyDescent="0.25">
      <c r="B328" s="1">
        <v>44351</v>
      </c>
      <c r="C328" t="s">
        <v>353</v>
      </c>
      <c r="D328" t="s">
        <v>12</v>
      </c>
      <c r="E328" s="7">
        <v>125576</v>
      </c>
      <c r="F328" t="s">
        <v>857</v>
      </c>
      <c r="G328" s="7">
        <v>818</v>
      </c>
      <c r="H328" s="7">
        <v>692</v>
      </c>
      <c r="I328" s="7">
        <v>85</v>
      </c>
      <c r="J328" s="7">
        <v>73</v>
      </c>
      <c r="K328" s="2">
        <f>SUM(Media[[#This Row],[VIEWS]:[SHARES]])</f>
        <v>1668</v>
      </c>
      <c r="L328" s="3">
        <f>Media[[#This Row],[ENGAGEMENTS]]/Media[[#This Row],[FOLLOWERS]]</f>
        <v>1.3282792890361215E-2</v>
      </c>
      <c r="M328" t="str">
        <f>VLOOKUP(Media[[#This Row],[ENGAGEMENT RATE]],Rate_Lookup,2)</f>
        <v>Good</v>
      </c>
      <c r="N328" s="3" t="str">
        <f>IF(OR(Media[[#This Row],[TOPIC]]="Business Attire",Media[[#This Row],[TOPIC]]="Nightwear"),"High","Low")</f>
        <v>High</v>
      </c>
    </row>
    <row r="329" spans="2:14" x14ac:dyDescent="0.25">
      <c r="B329" s="1">
        <v>44351</v>
      </c>
      <c r="C329" t="s">
        <v>354</v>
      </c>
      <c r="D329" t="s">
        <v>14</v>
      </c>
      <c r="E329" s="8">
        <v>62869</v>
      </c>
      <c r="F329" t="s">
        <v>841</v>
      </c>
      <c r="G329" s="8">
        <v>309</v>
      </c>
      <c r="H329" s="8">
        <v>245</v>
      </c>
      <c r="I329" s="8">
        <v>47</v>
      </c>
      <c r="J329" s="8">
        <v>36</v>
      </c>
      <c r="K329" s="2">
        <f>SUM(Media[[#This Row],[VIEWS]:[SHARES]])</f>
        <v>637</v>
      </c>
      <c r="L329" s="3">
        <f>Media[[#This Row],[ENGAGEMENTS]]/Media[[#This Row],[FOLLOWERS]]</f>
        <v>1.0132179611573271E-2</v>
      </c>
      <c r="M329" t="str">
        <f>VLOOKUP(Media[[#This Row],[ENGAGEMENT RATE]],Rate_Lookup,2)</f>
        <v>Good</v>
      </c>
      <c r="N329" s="3" t="str">
        <f>IF(OR(Media[[#This Row],[TOPIC]]="Business Attire",Media[[#This Row],[TOPIC]]="Nightwear"),"High","Low")</f>
        <v>High</v>
      </c>
    </row>
    <row r="330" spans="2:14" x14ac:dyDescent="0.25">
      <c r="B330" s="1">
        <v>44352</v>
      </c>
      <c r="C330" t="s">
        <v>355</v>
      </c>
      <c r="D330" t="s">
        <v>12</v>
      </c>
      <c r="E330" s="7">
        <v>125512</v>
      </c>
      <c r="F330" t="s">
        <v>840</v>
      </c>
      <c r="G330" s="7">
        <v>188</v>
      </c>
      <c r="H330" s="7">
        <v>166</v>
      </c>
      <c r="I330" s="7">
        <v>21</v>
      </c>
      <c r="J330" s="7">
        <v>18</v>
      </c>
      <c r="K330" s="2">
        <f>SUM(Media[[#This Row],[VIEWS]:[SHARES]])</f>
        <v>393</v>
      </c>
      <c r="L330" s="3">
        <f>Media[[#This Row],[ENGAGEMENTS]]/Media[[#This Row],[FOLLOWERS]]</f>
        <v>3.1311747083944165E-3</v>
      </c>
      <c r="M330" t="str">
        <f>VLOOKUP(Media[[#This Row],[ENGAGEMENT RATE]],Rate_Lookup,2)</f>
        <v>Poor</v>
      </c>
      <c r="N330" s="3" t="str">
        <f>IF(OR(Media[[#This Row],[TOPIC]]="Business Attire",Media[[#This Row],[TOPIC]]="Nightwear"),"High","Low")</f>
        <v>Low</v>
      </c>
    </row>
    <row r="331" spans="2:14" x14ac:dyDescent="0.25">
      <c r="B331" s="1">
        <v>44352</v>
      </c>
      <c r="C331" t="s">
        <v>356</v>
      </c>
      <c r="D331" t="s">
        <v>14</v>
      </c>
      <c r="E331" s="8">
        <v>62962</v>
      </c>
      <c r="F331" t="s">
        <v>841</v>
      </c>
      <c r="G331" s="8">
        <v>282</v>
      </c>
      <c r="H331" s="8">
        <v>245</v>
      </c>
      <c r="I331" s="8">
        <v>43</v>
      </c>
      <c r="J331" s="8">
        <v>32</v>
      </c>
      <c r="K331" s="2">
        <f>SUM(Media[[#This Row],[VIEWS]:[SHARES]])</f>
        <v>602</v>
      </c>
      <c r="L331" s="3">
        <f>Media[[#This Row],[ENGAGEMENTS]]/Media[[#This Row],[FOLLOWERS]]</f>
        <v>9.5613227025825101E-3</v>
      </c>
      <c r="M331" t="str">
        <f>VLOOKUP(Media[[#This Row],[ENGAGEMENT RATE]],Rate_Lookup,2)</f>
        <v>Average</v>
      </c>
      <c r="N331" s="3" t="str">
        <f>IF(OR(Media[[#This Row],[TOPIC]]="Business Attire",Media[[#This Row],[TOPIC]]="Nightwear"),"High","Low")</f>
        <v>High</v>
      </c>
    </row>
    <row r="332" spans="2:14" x14ac:dyDescent="0.25">
      <c r="B332" s="1">
        <v>44352</v>
      </c>
      <c r="C332" t="s">
        <v>357</v>
      </c>
      <c r="D332" t="s">
        <v>13</v>
      </c>
      <c r="E332" s="8">
        <v>33302</v>
      </c>
      <c r="F332" t="s">
        <v>857</v>
      </c>
      <c r="G332" s="8">
        <v>41</v>
      </c>
      <c r="H332" s="8">
        <v>31</v>
      </c>
      <c r="I332" s="8">
        <v>4</v>
      </c>
      <c r="J332" s="8">
        <v>3</v>
      </c>
      <c r="K332" s="2">
        <f>SUM(Media[[#This Row],[VIEWS]:[SHARES]])</f>
        <v>79</v>
      </c>
      <c r="L332" s="3">
        <f>Media[[#This Row],[ENGAGEMENTS]]/Media[[#This Row],[FOLLOWERS]]</f>
        <v>2.372229896102336E-3</v>
      </c>
      <c r="M332" t="str">
        <f>VLOOKUP(Media[[#This Row],[ENGAGEMENT RATE]],Rate_Lookup,2)</f>
        <v>Poor</v>
      </c>
      <c r="N332" s="3" t="str">
        <f>IF(OR(Media[[#This Row],[TOPIC]]="Business Attire",Media[[#This Row],[TOPIC]]="Nightwear"),"High","Low")</f>
        <v>High</v>
      </c>
    </row>
    <row r="333" spans="2:14" x14ac:dyDescent="0.25">
      <c r="B333" s="1">
        <v>44353</v>
      </c>
      <c r="C333" t="s">
        <v>358</v>
      </c>
      <c r="D333" t="s">
        <v>12</v>
      </c>
      <c r="E333" s="7">
        <v>125274</v>
      </c>
      <c r="F333" t="s">
        <v>857</v>
      </c>
      <c r="G333" s="7">
        <v>470</v>
      </c>
      <c r="H333" s="7">
        <v>384</v>
      </c>
      <c r="I333" s="7">
        <v>53</v>
      </c>
      <c r="J333" s="7">
        <v>40</v>
      </c>
      <c r="K333" s="2">
        <f>SUM(Media[[#This Row],[VIEWS]:[SHARES]])</f>
        <v>947</v>
      </c>
      <c r="L333" s="3">
        <f>Media[[#This Row],[ENGAGEMENTS]]/Media[[#This Row],[FOLLOWERS]]</f>
        <v>7.5594297300317706E-3</v>
      </c>
      <c r="M333" t="str">
        <f>VLOOKUP(Media[[#This Row],[ENGAGEMENT RATE]],Rate_Lookup,2)</f>
        <v>Average</v>
      </c>
      <c r="N333" s="3" t="str">
        <f>IF(OR(Media[[#This Row],[TOPIC]]="Business Attire",Media[[#This Row],[TOPIC]]="Nightwear"),"High","Low")</f>
        <v>High</v>
      </c>
    </row>
    <row r="334" spans="2:14" x14ac:dyDescent="0.25">
      <c r="B334" s="1">
        <v>44353</v>
      </c>
      <c r="C334" t="s">
        <v>359</v>
      </c>
      <c r="D334" t="s">
        <v>13</v>
      </c>
      <c r="E334" s="8">
        <v>33336</v>
      </c>
      <c r="F334" t="s">
        <v>857</v>
      </c>
      <c r="G334" s="8">
        <v>44</v>
      </c>
      <c r="H334" s="8">
        <v>36</v>
      </c>
      <c r="I334" s="8">
        <v>5</v>
      </c>
      <c r="J334" s="8">
        <v>3</v>
      </c>
      <c r="K334" s="2">
        <f>SUM(Media[[#This Row],[VIEWS]:[SHARES]])</f>
        <v>88</v>
      </c>
      <c r="L334" s="3">
        <f>Media[[#This Row],[ENGAGEMENTS]]/Media[[#This Row],[FOLLOWERS]]</f>
        <v>2.6397888168946484E-3</v>
      </c>
      <c r="M334" t="str">
        <f>VLOOKUP(Media[[#This Row],[ENGAGEMENT RATE]],Rate_Lookup,2)</f>
        <v>Poor</v>
      </c>
      <c r="N334" s="3" t="str">
        <f>IF(OR(Media[[#This Row],[TOPIC]]="Business Attire",Media[[#This Row],[TOPIC]]="Nightwear"),"High","Low")</f>
        <v>High</v>
      </c>
    </row>
    <row r="335" spans="2:14" x14ac:dyDescent="0.25">
      <c r="B335" s="1">
        <v>44354</v>
      </c>
      <c r="C335" t="s">
        <v>360</v>
      </c>
      <c r="D335" t="s">
        <v>12</v>
      </c>
      <c r="E335" s="7">
        <v>125597</v>
      </c>
      <c r="F335" t="s">
        <v>857</v>
      </c>
      <c r="G335" s="7">
        <v>484</v>
      </c>
      <c r="H335" s="7">
        <v>352</v>
      </c>
      <c r="I335" s="7">
        <v>53</v>
      </c>
      <c r="J335" s="7">
        <v>38</v>
      </c>
      <c r="K335" s="2">
        <f>SUM(Media[[#This Row],[VIEWS]:[SHARES]])</f>
        <v>927</v>
      </c>
      <c r="L335" s="3">
        <f>Media[[#This Row],[ENGAGEMENTS]]/Media[[#This Row],[FOLLOWERS]]</f>
        <v>7.380749540196024E-3</v>
      </c>
      <c r="M335" t="str">
        <f>VLOOKUP(Media[[#This Row],[ENGAGEMENT RATE]],Rate_Lookup,2)</f>
        <v>Average</v>
      </c>
      <c r="N335" s="3" t="str">
        <f>IF(OR(Media[[#This Row],[TOPIC]]="Business Attire",Media[[#This Row],[TOPIC]]="Nightwear"),"High","Low")</f>
        <v>High</v>
      </c>
    </row>
    <row r="336" spans="2:14" x14ac:dyDescent="0.25">
      <c r="B336" s="1">
        <v>44354</v>
      </c>
      <c r="C336" t="s">
        <v>361</v>
      </c>
      <c r="D336" t="s">
        <v>14</v>
      </c>
      <c r="E336" s="8">
        <v>62712</v>
      </c>
      <c r="F336" t="s">
        <v>857</v>
      </c>
      <c r="G336" s="8">
        <v>456</v>
      </c>
      <c r="H336" s="8">
        <v>406</v>
      </c>
      <c r="I336" s="8">
        <v>70</v>
      </c>
      <c r="J336" s="8">
        <v>52</v>
      </c>
      <c r="K336" s="2">
        <f>SUM(Media[[#This Row],[VIEWS]:[SHARES]])</f>
        <v>984</v>
      </c>
      <c r="L336" s="3">
        <f>Media[[#This Row],[ENGAGEMENTS]]/Media[[#This Row],[FOLLOWERS]]</f>
        <v>1.5690776884806735E-2</v>
      </c>
      <c r="M336" t="str">
        <f>VLOOKUP(Media[[#This Row],[ENGAGEMENT RATE]],Rate_Lookup,2)</f>
        <v>Very Good</v>
      </c>
      <c r="N336" s="3" t="str">
        <f>IF(OR(Media[[#This Row],[TOPIC]]="Business Attire",Media[[#This Row],[TOPIC]]="Nightwear"),"High","Low")</f>
        <v>High</v>
      </c>
    </row>
    <row r="337" spans="2:14" x14ac:dyDescent="0.25">
      <c r="B337" s="1">
        <v>44355</v>
      </c>
      <c r="C337" t="s">
        <v>362</v>
      </c>
      <c r="D337" t="s">
        <v>12</v>
      </c>
      <c r="E337" s="7">
        <v>125202</v>
      </c>
      <c r="F337" t="s">
        <v>858</v>
      </c>
      <c r="G337" s="7">
        <v>647</v>
      </c>
      <c r="H337" s="7">
        <v>519</v>
      </c>
      <c r="I337" s="7">
        <v>72</v>
      </c>
      <c r="J337" s="7">
        <v>54</v>
      </c>
      <c r="K337" s="2">
        <f>SUM(Media[[#This Row],[VIEWS]:[SHARES]])</f>
        <v>1292</v>
      </c>
      <c r="L337" s="3">
        <f>Media[[#This Row],[ENGAGEMENTS]]/Media[[#This Row],[FOLLOWERS]]</f>
        <v>1.0319323972460505E-2</v>
      </c>
      <c r="M337" t="str">
        <f>VLOOKUP(Media[[#This Row],[ENGAGEMENT RATE]],Rate_Lookup,2)</f>
        <v>Good</v>
      </c>
      <c r="N337" s="3" t="str">
        <f>IF(OR(Media[[#This Row],[TOPIC]]="Business Attire",Media[[#This Row],[TOPIC]]="Nightwear"),"High","Low")</f>
        <v>Low</v>
      </c>
    </row>
    <row r="338" spans="2:14" x14ac:dyDescent="0.25">
      <c r="B338" s="1">
        <v>44355</v>
      </c>
      <c r="C338" t="s">
        <v>363</v>
      </c>
      <c r="D338" t="s">
        <v>14</v>
      </c>
      <c r="E338" s="8">
        <v>62622</v>
      </c>
      <c r="F338" t="s">
        <v>841</v>
      </c>
      <c r="G338" s="8">
        <v>339</v>
      </c>
      <c r="H338" s="8">
        <v>271</v>
      </c>
      <c r="I338" s="8">
        <v>48</v>
      </c>
      <c r="J338" s="8">
        <v>37</v>
      </c>
      <c r="K338" s="2">
        <f>SUM(Media[[#This Row],[VIEWS]:[SHARES]])</f>
        <v>695</v>
      </c>
      <c r="L338" s="3">
        <f>Media[[#This Row],[ENGAGEMENTS]]/Media[[#This Row],[FOLLOWERS]]</f>
        <v>1.1098336048034237E-2</v>
      </c>
      <c r="M338" t="str">
        <f>VLOOKUP(Media[[#This Row],[ENGAGEMENT RATE]],Rate_Lookup,2)</f>
        <v>Good</v>
      </c>
      <c r="N338" s="3" t="str">
        <f>IF(OR(Media[[#This Row],[TOPIC]]="Business Attire",Media[[#This Row],[TOPIC]]="Nightwear"),"High","Low")</f>
        <v>High</v>
      </c>
    </row>
    <row r="339" spans="2:14" x14ac:dyDescent="0.25">
      <c r="B339" s="1">
        <v>44356</v>
      </c>
      <c r="C339" t="s">
        <v>364</v>
      </c>
      <c r="D339" t="s">
        <v>12</v>
      </c>
      <c r="E339" s="7">
        <v>125336</v>
      </c>
      <c r="F339" t="s">
        <v>840</v>
      </c>
      <c r="G339" s="7">
        <v>213</v>
      </c>
      <c r="H339" s="7">
        <v>175</v>
      </c>
      <c r="I339" s="7">
        <v>24</v>
      </c>
      <c r="J339" s="7">
        <v>19</v>
      </c>
      <c r="K339" s="2">
        <f>SUM(Media[[#This Row],[VIEWS]:[SHARES]])</f>
        <v>431</v>
      </c>
      <c r="L339" s="3">
        <f>Media[[#This Row],[ENGAGEMENTS]]/Media[[#This Row],[FOLLOWERS]]</f>
        <v>3.4387566221995279E-3</v>
      </c>
      <c r="M339" t="str">
        <f>VLOOKUP(Media[[#This Row],[ENGAGEMENT RATE]],Rate_Lookup,2)</f>
        <v>Poor</v>
      </c>
      <c r="N339" s="3" t="str">
        <f>IF(OR(Media[[#This Row],[TOPIC]]="Business Attire",Media[[#This Row],[TOPIC]]="Nightwear"),"High","Low")</f>
        <v>Low</v>
      </c>
    </row>
    <row r="340" spans="2:14" x14ac:dyDescent="0.25">
      <c r="B340" s="1">
        <v>44356</v>
      </c>
      <c r="C340" t="s">
        <v>365</v>
      </c>
      <c r="D340" t="s">
        <v>14</v>
      </c>
      <c r="E340" s="8">
        <v>62768</v>
      </c>
      <c r="F340" t="s">
        <v>841</v>
      </c>
      <c r="G340" s="8">
        <v>307</v>
      </c>
      <c r="H340" s="8">
        <v>260</v>
      </c>
      <c r="I340" s="8">
        <v>51</v>
      </c>
      <c r="J340" s="8">
        <v>35</v>
      </c>
      <c r="K340" s="2">
        <f>SUM(Media[[#This Row],[VIEWS]:[SHARES]])</f>
        <v>653</v>
      </c>
      <c r="L340" s="3">
        <f>Media[[#This Row],[ENGAGEMENTS]]/Media[[#This Row],[FOLLOWERS]]</f>
        <v>1.0403390262554168E-2</v>
      </c>
      <c r="M340" t="str">
        <f>VLOOKUP(Media[[#This Row],[ENGAGEMENT RATE]],Rate_Lookup,2)</f>
        <v>Good</v>
      </c>
      <c r="N340" s="3" t="str">
        <f>IF(OR(Media[[#This Row],[TOPIC]]="Business Attire",Media[[#This Row],[TOPIC]]="Nightwear"),"High","Low")</f>
        <v>High</v>
      </c>
    </row>
    <row r="341" spans="2:14" x14ac:dyDescent="0.25">
      <c r="B341" s="1">
        <v>44356</v>
      </c>
      <c r="C341" t="s">
        <v>366</v>
      </c>
      <c r="D341" t="s">
        <v>13</v>
      </c>
      <c r="E341" s="8">
        <v>33361</v>
      </c>
      <c r="F341" t="s">
        <v>841</v>
      </c>
      <c r="G341" s="8">
        <v>27</v>
      </c>
      <c r="H341" s="8">
        <v>22</v>
      </c>
      <c r="I341" s="8">
        <v>3</v>
      </c>
      <c r="J341" s="8">
        <v>2</v>
      </c>
      <c r="K341" s="2">
        <f>SUM(Media[[#This Row],[VIEWS]:[SHARES]])</f>
        <v>54</v>
      </c>
      <c r="L341" s="3">
        <f>Media[[#This Row],[ENGAGEMENTS]]/Media[[#This Row],[FOLLOWERS]]</f>
        <v>1.6186565150924732E-3</v>
      </c>
      <c r="M341" t="str">
        <f>VLOOKUP(Media[[#This Row],[ENGAGEMENT RATE]],Rate_Lookup,2)</f>
        <v>Poor</v>
      </c>
      <c r="N341" s="3" t="str">
        <f>IF(OR(Media[[#This Row],[TOPIC]]="Business Attire",Media[[#This Row],[TOPIC]]="Nightwear"),"High","Low")</f>
        <v>High</v>
      </c>
    </row>
    <row r="342" spans="2:14" x14ac:dyDescent="0.25">
      <c r="B342" s="1">
        <v>44357</v>
      </c>
      <c r="C342" t="s">
        <v>367</v>
      </c>
      <c r="D342" t="s">
        <v>12</v>
      </c>
      <c r="E342" s="7">
        <v>125629</v>
      </c>
      <c r="F342" t="s">
        <v>841</v>
      </c>
      <c r="G342" s="7">
        <v>350</v>
      </c>
      <c r="H342" s="7">
        <v>250</v>
      </c>
      <c r="I342" s="7">
        <v>34</v>
      </c>
      <c r="J342" s="7">
        <v>27</v>
      </c>
      <c r="K342" s="2">
        <f>SUM(Media[[#This Row],[VIEWS]:[SHARES]])</f>
        <v>661</v>
      </c>
      <c r="L342" s="3">
        <f>Media[[#This Row],[ENGAGEMENTS]]/Media[[#This Row],[FOLLOWERS]]</f>
        <v>5.2615240111757635E-3</v>
      </c>
      <c r="M342" t="str">
        <f>VLOOKUP(Media[[#This Row],[ENGAGEMENT RATE]],Rate_Lookup,2)</f>
        <v>Average</v>
      </c>
      <c r="N342" s="3" t="str">
        <f>IF(OR(Media[[#This Row],[TOPIC]]="Business Attire",Media[[#This Row],[TOPIC]]="Nightwear"),"High","Low")</f>
        <v>High</v>
      </c>
    </row>
    <row r="343" spans="2:14" x14ac:dyDescent="0.25">
      <c r="B343" s="1">
        <v>44357</v>
      </c>
      <c r="C343" t="s">
        <v>368</v>
      </c>
      <c r="D343" t="s">
        <v>14</v>
      </c>
      <c r="E343" s="8">
        <v>62508</v>
      </c>
      <c r="F343" t="s">
        <v>840</v>
      </c>
      <c r="G343" s="8">
        <v>256</v>
      </c>
      <c r="H343" s="8">
        <v>231</v>
      </c>
      <c r="I343" s="8">
        <v>44</v>
      </c>
      <c r="J343" s="8">
        <v>29</v>
      </c>
      <c r="K343" s="2">
        <f>SUM(Media[[#This Row],[VIEWS]:[SHARES]])</f>
        <v>560</v>
      </c>
      <c r="L343" s="3">
        <f>Media[[#This Row],[ENGAGEMENTS]]/Media[[#This Row],[FOLLOWERS]]</f>
        <v>8.9588532667818511E-3</v>
      </c>
      <c r="M343" t="str">
        <f>VLOOKUP(Media[[#This Row],[ENGAGEMENT RATE]],Rate_Lookup,2)</f>
        <v>Average</v>
      </c>
      <c r="N343" s="3" t="str">
        <f>IF(OR(Media[[#This Row],[TOPIC]]="Business Attire",Media[[#This Row],[TOPIC]]="Nightwear"),"High","Low")</f>
        <v>Low</v>
      </c>
    </row>
    <row r="344" spans="2:14" x14ac:dyDescent="0.25">
      <c r="B344" s="1">
        <v>44358</v>
      </c>
      <c r="C344" t="s">
        <v>369</v>
      </c>
      <c r="D344" t="s">
        <v>12</v>
      </c>
      <c r="E344" s="7">
        <v>126180</v>
      </c>
      <c r="F344" t="s">
        <v>857</v>
      </c>
      <c r="G344" s="7">
        <v>793</v>
      </c>
      <c r="H344" s="7">
        <v>659</v>
      </c>
      <c r="I344" s="7">
        <v>85</v>
      </c>
      <c r="J344" s="7">
        <v>65</v>
      </c>
      <c r="K344" s="2">
        <f>SUM(Media[[#This Row],[VIEWS]:[SHARES]])</f>
        <v>1602</v>
      </c>
      <c r="L344" s="3">
        <f>Media[[#This Row],[ENGAGEMENTS]]/Media[[#This Row],[FOLLOWERS]]</f>
        <v>1.2696148359486448E-2</v>
      </c>
      <c r="M344" t="str">
        <f>VLOOKUP(Media[[#This Row],[ENGAGEMENT RATE]],Rate_Lookup,2)</f>
        <v>Good</v>
      </c>
      <c r="N344" s="3" t="str">
        <f>IF(OR(Media[[#This Row],[TOPIC]]="Business Attire",Media[[#This Row],[TOPIC]]="Nightwear"),"High","Low")</f>
        <v>High</v>
      </c>
    </row>
    <row r="345" spans="2:14" x14ac:dyDescent="0.25">
      <c r="B345" s="1">
        <v>44358</v>
      </c>
      <c r="C345" t="s">
        <v>370</v>
      </c>
      <c r="D345" t="s">
        <v>14</v>
      </c>
      <c r="E345" s="8">
        <v>62488</v>
      </c>
      <c r="F345" t="s">
        <v>858</v>
      </c>
      <c r="G345" s="8">
        <v>439</v>
      </c>
      <c r="H345" s="8">
        <v>384</v>
      </c>
      <c r="I345" s="8">
        <v>77</v>
      </c>
      <c r="J345" s="8">
        <v>53</v>
      </c>
      <c r="K345" s="2">
        <f>SUM(Media[[#This Row],[VIEWS]:[SHARES]])</f>
        <v>953</v>
      </c>
      <c r="L345" s="3">
        <f>Media[[#This Row],[ENGAGEMENTS]]/Media[[#This Row],[FOLLOWERS]]</f>
        <v>1.5250928178210216E-2</v>
      </c>
      <c r="M345" t="str">
        <f>VLOOKUP(Media[[#This Row],[ENGAGEMENT RATE]],Rate_Lookup,2)</f>
        <v>Very Good</v>
      </c>
      <c r="N345" s="3" t="str">
        <f>IF(OR(Media[[#This Row],[TOPIC]]="Business Attire",Media[[#This Row],[TOPIC]]="Nightwear"),"High","Low")</f>
        <v>Low</v>
      </c>
    </row>
    <row r="346" spans="2:14" x14ac:dyDescent="0.25">
      <c r="B346" s="1">
        <v>44358</v>
      </c>
      <c r="C346" t="s">
        <v>371</v>
      </c>
      <c r="D346" t="s">
        <v>13</v>
      </c>
      <c r="E346" s="8">
        <v>33364</v>
      </c>
      <c r="F346" t="s">
        <v>858</v>
      </c>
      <c r="G346" s="8">
        <v>37</v>
      </c>
      <c r="H346" s="8">
        <v>28</v>
      </c>
      <c r="I346" s="8">
        <v>4</v>
      </c>
      <c r="J346" s="8">
        <v>3</v>
      </c>
      <c r="K346" s="2">
        <f>SUM(Media[[#This Row],[VIEWS]:[SHARES]])</f>
        <v>72</v>
      </c>
      <c r="L346" s="3">
        <f>Media[[#This Row],[ENGAGEMENTS]]/Media[[#This Row],[FOLLOWERS]]</f>
        <v>2.1580146265435798E-3</v>
      </c>
      <c r="M346" t="str">
        <f>VLOOKUP(Media[[#This Row],[ENGAGEMENT RATE]],Rate_Lookup,2)</f>
        <v>Poor</v>
      </c>
      <c r="N346" s="3" t="str">
        <f>IF(OR(Media[[#This Row],[TOPIC]]="Business Attire",Media[[#This Row],[TOPIC]]="Nightwear"),"High","Low")</f>
        <v>Low</v>
      </c>
    </row>
    <row r="347" spans="2:14" x14ac:dyDescent="0.25">
      <c r="B347" s="1">
        <v>44359</v>
      </c>
      <c r="C347" t="s">
        <v>372</v>
      </c>
      <c r="D347" t="s">
        <v>12</v>
      </c>
      <c r="E347" s="7">
        <v>125921</v>
      </c>
      <c r="F347" t="s">
        <v>841</v>
      </c>
      <c r="G347" s="7">
        <v>386</v>
      </c>
      <c r="H347" s="7">
        <v>315</v>
      </c>
      <c r="I347" s="7">
        <v>41</v>
      </c>
      <c r="J347" s="7">
        <v>33</v>
      </c>
      <c r="K347" s="2">
        <f>SUM(Media[[#This Row],[VIEWS]:[SHARES]])</f>
        <v>775</v>
      </c>
      <c r="L347" s="3">
        <f>Media[[#This Row],[ENGAGEMENTS]]/Media[[#This Row],[FOLLOWERS]]</f>
        <v>6.1546525202309382E-3</v>
      </c>
      <c r="M347" t="str">
        <f>VLOOKUP(Media[[#This Row],[ENGAGEMENT RATE]],Rate_Lookup,2)</f>
        <v>Average</v>
      </c>
      <c r="N347" s="3" t="str">
        <f>IF(OR(Media[[#This Row],[TOPIC]]="Business Attire",Media[[#This Row],[TOPIC]]="Nightwear"),"High","Low")</f>
        <v>High</v>
      </c>
    </row>
    <row r="348" spans="2:14" x14ac:dyDescent="0.25">
      <c r="B348" s="1">
        <v>44359</v>
      </c>
      <c r="C348" t="s">
        <v>373</v>
      </c>
      <c r="D348" t="s">
        <v>14</v>
      </c>
      <c r="E348" s="8">
        <v>61952</v>
      </c>
      <c r="F348" t="s">
        <v>841</v>
      </c>
      <c r="G348" s="8">
        <v>243</v>
      </c>
      <c r="H348" s="8">
        <v>228</v>
      </c>
      <c r="I348" s="8">
        <v>44</v>
      </c>
      <c r="J348" s="8">
        <v>32</v>
      </c>
      <c r="K348" s="2">
        <f>SUM(Media[[#This Row],[VIEWS]:[SHARES]])</f>
        <v>547</v>
      </c>
      <c r="L348" s="3">
        <f>Media[[#This Row],[ENGAGEMENTS]]/Media[[#This Row],[FOLLOWERS]]</f>
        <v>8.8294163223140501E-3</v>
      </c>
      <c r="M348" t="str">
        <f>VLOOKUP(Media[[#This Row],[ENGAGEMENT RATE]],Rate_Lookup,2)</f>
        <v>Average</v>
      </c>
      <c r="N348" s="3" t="str">
        <f>IF(OR(Media[[#This Row],[TOPIC]]="Business Attire",Media[[#This Row],[TOPIC]]="Nightwear"),"High","Low")</f>
        <v>High</v>
      </c>
    </row>
    <row r="349" spans="2:14" x14ac:dyDescent="0.25">
      <c r="B349" s="1">
        <v>44360</v>
      </c>
      <c r="C349" t="s">
        <v>374</v>
      </c>
      <c r="D349" t="s">
        <v>12</v>
      </c>
      <c r="E349" s="7">
        <v>126124</v>
      </c>
      <c r="F349" t="s">
        <v>840</v>
      </c>
      <c r="G349" s="7">
        <v>242</v>
      </c>
      <c r="H349" s="7">
        <v>206</v>
      </c>
      <c r="I349" s="7">
        <v>27</v>
      </c>
      <c r="J349" s="7">
        <v>23</v>
      </c>
      <c r="K349" s="2">
        <f>SUM(Media[[#This Row],[VIEWS]:[SHARES]])</f>
        <v>498</v>
      </c>
      <c r="L349" s="3">
        <f>Media[[#This Row],[ENGAGEMENTS]]/Media[[#This Row],[FOLLOWERS]]</f>
        <v>3.9484951317750785E-3</v>
      </c>
      <c r="M349" t="str">
        <f>VLOOKUP(Media[[#This Row],[ENGAGEMENT RATE]],Rate_Lookup,2)</f>
        <v>Poor</v>
      </c>
      <c r="N349" s="3" t="str">
        <f>IF(OR(Media[[#This Row],[TOPIC]]="Business Attire",Media[[#This Row],[TOPIC]]="Nightwear"),"High","Low")</f>
        <v>Low</v>
      </c>
    </row>
    <row r="350" spans="2:14" x14ac:dyDescent="0.25">
      <c r="B350" s="1">
        <v>44360</v>
      </c>
      <c r="C350" t="s">
        <v>375</v>
      </c>
      <c r="D350" t="s">
        <v>14</v>
      </c>
      <c r="E350" s="8">
        <v>62034</v>
      </c>
      <c r="F350" t="s">
        <v>858</v>
      </c>
      <c r="G350" s="8">
        <v>350</v>
      </c>
      <c r="H350" s="8">
        <v>295</v>
      </c>
      <c r="I350" s="8">
        <v>63</v>
      </c>
      <c r="J350" s="8">
        <v>40</v>
      </c>
      <c r="K350" s="2">
        <f>SUM(Media[[#This Row],[VIEWS]:[SHARES]])</f>
        <v>748</v>
      </c>
      <c r="L350" s="3">
        <f>Media[[#This Row],[ENGAGEMENTS]]/Media[[#This Row],[FOLLOWERS]]</f>
        <v>1.2057903730212463E-2</v>
      </c>
      <c r="M350" t="str">
        <f>VLOOKUP(Media[[#This Row],[ENGAGEMENT RATE]],Rate_Lookup,2)</f>
        <v>Good</v>
      </c>
      <c r="N350" s="3" t="str">
        <f>IF(OR(Media[[#This Row],[TOPIC]]="Business Attire",Media[[#This Row],[TOPIC]]="Nightwear"),"High","Low")</f>
        <v>Low</v>
      </c>
    </row>
    <row r="351" spans="2:14" x14ac:dyDescent="0.25">
      <c r="B351" s="1">
        <v>44360</v>
      </c>
      <c r="C351" t="s">
        <v>376</v>
      </c>
      <c r="D351" t="s">
        <v>13</v>
      </c>
      <c r="E351" s="8">
        <v>33380</v>
      </c>
      <c r="F351" t="s">
        <v>840</v>
      </c>
      <c r="G351" s="8">
        <v>33</v>
      </c>
      <c r="H351" s="8">
        <v>25</v>
      </c>
      <c r="I351" s="8">
        <v>3</v>
      </c>
      <c r="J351" s="8">
        <v>3</v>
      </c>
      <c r="K351" s="2">
        <f>SUM(Media[[#This Row],[VIEWS]:[SHARES]])</f>
        <v>64</v>
      </c>
      <c r="L351" s="3">
        <f>Media[[#This Row],[ENGAGEMENTS]]/Media[[#This Row],[FOLLOWERS]]</f>
        <v>1.9173157579388856E-3</v>
      </c>
      <c r="M351" t="str">
        <f>VLOOKUP(Media[[#This Row],[ENGAGEMENT RATE]],Rate_Lookup,2)</f>
        <v>Poor</v>
      </c>
      <c r="N351" s="3" t="str">
        <f>IF(OR(Media[[#This Row],[TOPIC]]="Business Attire",Media[[#This Row],[TOPIC]]="Nightwear"),"High","Low")</f>
        <v>Low</v>
      </c>
    </row>
    <row r="352" spans="2:14" x14ac:dyDescent="0.25">
      <c r="B352" s="1">
        <v>44361</v>
      </c>
      <c r="C352" t="s">
        <v>377</v>
      </c>
      <c r="D352" t="s">
        <v>12</v>
      </c>
      <c r="E352" s="7">
        <v>126237</v>
      </c>
      <c r="F352" t="s">
        <v>841</v>
      </c>
      <c r="G352" s="7">
        <v>339</v>
      </c>
      <c r="H352" s="7">
        <v>276</v>
      </c>
      <c r="I352" s="7">
        <v>34</v>
      </c>
      <c r="J352" s="7">
        <v>30</v>
      </c>
      <c r="K352" s="2">
        <f>SUM(Media[[#This Row],[VIEWS]:[SHARES]])</f>
        <v>679</v>
      </c>
      <c r="L352" s="3">
        <f>Media[[#This Row],[ENGAGEMENTS]]/Media[[#This Row],[FOLLOWERS]]</f>
        <v>5.378771675499259E-3</v>
      </c>
      <c r="M352" t="str">
        <f>VLOOKUP(Media[[#This Row],[ENGAGEMENT RATE]],Rate_Lookup,2)</f>
        <v>Average</v>
      </c>
      <c r="N352" s="3" t="str">
        <f>IF(OR(Media[[#This Row],[TOPIC]]="Business Attire",Media[[#This Row],[TOPIC]]="Nightwear"),"High","Low")</f>
        <v>High</v>
      </c>
    </row>
    <row r="353" spans="2:14" x14ac:dyDescent="0.25">
      <c r="B353" s="1">
        <v>44361</v>
      </c>
      <c r="C353" t="s">
        <v>378</v>
      </c>
      <c r="D353" t="s">
        <v>14</v>
      </c>
      <c r="E353" s="8">
        <v>61924</v>
      </c>
      <c r="F353" t="s">
        <v>857</v>
      </c>
      <c r="G353" s="8">
        <v>544</v>
      </c>
      <c r="H353" s="8">
        <v>477</v>
      </c>
      <c r="I353" s="8">
        <v>87</v>
      </c>
      <c r="J353" s="8">
        <v>58</v>
      </c>
      <c r="K353" s="2">
        <f>SUM(Media[[#This Row],[VIEWS]:[SHARES]])</f>
        <v>1166</v>
      </c>
      <c r="L353" s="3">
        <f>Media[[#This Row],[ENGAGEMENTS]]/Media[[#This Row],[FOLLOWERS]]</f>
        <v>1.8829532975905949E-2</v>
      </c>
      <c r="M353" t="str">
        <f>VLOOKUP(Media[[#This Row],[ENGAGEMENT RATE]],Rate_Lookup,2)</f>
        <v>Very Good</v>
      </c>
      <c r="N353" s="3" t="str">
        <f>IF(OR(Media[[#This Row],[TOPIC]]="Business Attire",Media[[#This Row],[TOPIC]]="Nightwear"),"High","Low")</f>
        <v>High</v>
      </c>
    </row>
    <row r="354" spans="2:14" x14ac:dyDescent="0.25">
      <c r="B354" s="1">
        <v>44361</v>
      </c>
      <c r="C354" t="s">
        <v>379</v>
      </c>
      <c r="D354" t="s">
        <v>13</v>
      </c>
      <c r="E354" s="8">
        <v>33391</v>
      </c>
      <c r="F354" t="s">
        <v>857</v>
      </c>
      <c r="G354" s="8">
        <v>55</v>
      </c>
      <c r="H354" s="8">
        <v>46</v>
      </c>
      <c r="I354" s="8">
        <v>6</v>
      </c>
      <c r="J354" s="8">
        <v>5</v>
      </c>
      <c r="K354" s="2">
        <f>SUM(Media[[#This Row],[VIEWS]:[SHARES]])</f>
        <v>112</v>
      </c>
      <c r="L354" s="3">
        <f>Media[[#This Row],[ENGAGEMENTS]]/Media[[#This Row],[FOLLOWERS]]</f>
        <v>3.3541972387769159E-3</v>
      </c>
      <c r="M354" t="str">
        <f>VLOOKUP(Media[[#This Row],[ENGAGEMENT RATE]],Rate_Lookup,2)</f>
        <v>Poor</v>
      </c>
      <c r="N354" s="3" t="str">
        <f>IF(OR(Media[[#This Row],[TOPIC]]="Business Attire",Media[[#This Row],[TOPIC]]="Nightwear"),"High","Low")</f>
        <v>High</v>
      </c>
    </row>
    <row r="355" spans="2:14" x14ac:dyDescent="0.25">
      <c r="B355" s="1">
        <v>44362</v>
      </c>
      <c r="C355" t="s">
        <v>380</v>
      </c>
      <c r="D355" t="s">
        <v>14</v>
      </c>
      <c r="E355" s="8">
        <v>61719</v>
      </c>
      <c r="F355" t="s">
        <v>858</v>
      </c>
      <c r="G355" s="8">
        <v>449</v>
      </c>
      <c r="H355" s="8">
        <v>402</v>
      </c>
      <c r="I355" s="8">
        <v>72</v>
      </c>
      <c r="J355" s="8">
        <v>52</v>
      </c>
      <c r="K355" s="2">
        <f>SUM(Media[[#This Row],[VIEWS]:[SHARES]])</f>
        <v>975</v>
      </c>
      <c r="L355" s="3">
        <f>Media[[#This Row],[ENGAGEMENTS]]/Media[[#This Row],[FOLLOWERS]]</f>
        <v>1.5797404364944343E-2</v>
      </c>
      <c r="M355" t="str">
        <f>VLOOKUP(Media[[#This Row],[ENGAGEMENT RATE]],Rate_Lookup,2)</f>
        <v>Very Good</v>
      </c>
      <c r="N355" s="3" t="str">
        <f>IF(OR(Media[[#This Row],[TOPIC]]="Business Attire",Media[[#This Row],[TOPIC]]="Nightwear"),"High","Low")</f>
        <v>Low</v>
      </c>
    </row>
    <row r="356" spans="2:14" x14ac:dyDescent="0.25">
      <c r="B356" s="1">
        <v>44363</v>
      </c>
      <c r="C356" t="s">
        <v>381</v>
      </c>
      <c r="D356" t="s">
        <v>12</v>
      </c>
      <c r="E356" s="7">
        <v>126584</v>
      </c>
      <c r="F356" t="s">
        <v>840</v>
      </c>
      <c r="G356" s="7">
        <v>223</v>
      </c>
      <c r="H356" s="7">
        <v>181</v>
      </c>
      <c r="I356" s="7">
        <v>25</v>
      </c>
      <c r="J356" s="7">
        <v>21</v>
      </c>
      <c r="K356" s="2">
        <f>SUM(Media[[#This Row],[VIEWS]:[SHARES]])</f>
        <v>450</v>
      </c>
      <c r="L356" s="3">
        <f>Media[[#This Row],[ENGAGEMENTS]]/Media[[#This Row],[FOLLOWERS]]</f>
        <v>3.5549516526575237E-3</v>
      </c>
      <c r="M356" t="str">
        <f>VLOOKUP(Media[[#This Row],[ENGAGEMENT RATE]],Rate_Lookup,2)</f>
        <v>Poor</v>
      </c>
      <c r="N356" s="3" t="str">
        <f>IF(OR(Media[[#This Row],[TOPIC]]="Business Attire",Media[[#This Row],[TOPIC]]="Nightwear"),"High","Low")</f>
        <v>Low</v>
      </c>
    </row>
    <row r="357" spans="2:14" x14ac:dyDescent="0.25">
      <c r="B357" s="1">
        <v>44363</v>
      </c>
      <c r="C357" t="s">
        <v>382</v>
      </c>
      <c r="D357" t="s">
        <v>13</v>
      </c>
      <c r="E357" s="8">
        <v>33448</v>
      </c>
      <c r="F357" t="s">
        <v>840</v>
      </c>
      <c r="G357" s="8">
        <v>28</v>
      </c>
      <c r="H357" s="8">
        <v>24</v>
      </c>
      <c r="I357" s="8">
        <v>3</v>
      </c>
      <c r="J357" s="8">
        <v>3</v>
      </c>
      <c r="K357" s="2">
        <f>SUM(Media[[#This Row],[VIEWS]:[SHARES]])</f>
        <v>58</v>
      </c>
      <c r="L357" s="3">
        <f>Media[[#This Row],[ENGAGEMENTS]]/Media[[#This Row],[FOLLOWERS]]</f>
        <v>1.7340349198756279E-3</v>
      </c>
      <c r="M357" t="str">
        <f>VLOOKUP(Media[[#This Row],[ENGAGEMENT RATE]],Rate_Lookup,2)</f>
        <v>Poor</v>
      </c>
      <c r="N357" s="3" t="str">
        <f>IF(OR(Media[[#This Row],[TOPIC]]="Business Attire",Media[[#This Row],[TOPIC]]="Nightwear"),"High","Low")</f>
        <v>Low</v>
      </c>
    </row>
    <row r="358" spans="2:14" x14ac:dyDescent="0.25">
      <c r="B358" s="1">
        <v>44364</v>
      </c>
      <c r="C358" t="s">
        <v>383</v>
      </c>
      <c r="D358" t="s">
        <v>12</v>
      </c>
      <c r="E358" s="7">
        <v>126713</v>
      </c>
      <c r="F358" t="s">
        <v>857</v>
      </c>
      <c r="G358" s="7">
        <v>1073</v>
      </c>
      <c r="H358" s="7">
        <v>813</v>
      </c>
      <c r="I358" s="7">
        <v>112</v>
      </c>
      <c r="J358" s="7">
        <v>92</v>
      </c>
      <c r="K358" s="2">
        <f>SUM(Media[[#This Row],[VIEWS]:[SHARES]])</f>
        <v>2090</v>
      </c>
      <c r="L358" s="3">
        <f>Media[[#This Row],[ENGAGEMENTS]]/Media[[#This Row],[FOLLOWERS]]</f>
        <v>1.6493966680608936E-2</v>
      </c>
      <c r="M358" t="str">
        <f>VLOOKUP(Media[[#This Row],[ENGAGEMENT RATE]],Rate_Lookup,2)</f>
        <v>Very Good</v>
      </c>
      <c r="N358" s="3" t="str">
        <f>IF(OR(Media[[#This Row],[TOPIC]]="Business Attire",Media[[#This Row],[TOPIC]]="Nightwear"),"High","Low")</f>
        <v>High</v>
      </c>
    </row>
    <row r="359" spans="2:14" x14ac:dyDescent="0.25">
      <c r="B359" s="1">
        <v>44364</v>
      </c>
      <c r="C359" t="s">
        <v>384</v>
      </c>
      <c r="D359" t="s">
        <v>14</v>
      </c>
      <c r="E359" s="8">
        <v>62215</v>
      </c>
      <c r="F359" t="s">
        <v>841</v>
      </c>
      <c r="G359" s="8">
        <v>222</v>
      </c>
      <c r="H359" s="8">
        <v>206</v>
      </c>
      <c r="I359" s="8">
        <v>36</v>
      </c>
      <c r="J359" s="8">
        <v>24</v>
      </c>
      <c r="K359" s="2">
        <f>SUM(Media[[#This Row],[VIEWS]:[SHARES]])</f>
        <v>488</v>
      </c>
      <c r="L359" s="3">
        <f>Media[[#This Row],[ENGAGEMENTS]]/Media[[#This Row],[FOLLOWERS]]</f>
        <v>7.8437675801655542E-3</v>
      </c>
      <c r="M359" t="str">
        <f>VLOOKUP(Media[[#This Row],[ENGAGEMENT RATE]],Rate_Lookup,2)</f>
        <v>Average</v>
      </c>
      <c r="N359" s="3" t="str">
        <f>IF(OR(Media[[#This Row],[TOPIC]]="Business Attire",Media[[#This Row],[TOPIC]]="Nightwear"),"High","Low")</f>
        <v>High</v>
      </c>
    </row>
    <row r="360" spans="2:14" x14ac:dyDescent="0.25">
      <c r="B360" s="1">
        <v>44365</v>
      </c>
      <c r="C360" t="s">
        <v>385</v>
      </c>
      <c r="D360" t="s">
        <v>14</v>
      </c>
      <c r="E360" s="8">
        <v>62188</v>
      </c>
      <c r="F360" t="s">
        <v>840</v>
      </c>
      <c r="G360" s="8">
        <v>315</v>
      </c>
      <c r="H360" s="8">
        <v>271</v>
      </c>
      <c r="I360" s="8">
        <v>54</v>
      </c>
      <c r="J360" s="8">
        <v>38</v>
      </c>
      <c r="K360" s="2">
        <f>SUM(Media[[#This Row],[VIEWS]:[SHARES]])</f>
        <v>678</v>
      </c>
      <c r="L360" s="3">
        <f>Media[[#This Row],[ENGAGEMENTS]]/Media[[#This Row],[FOLLOWERS]]</f>
        <v>1.0902424905126391E-2</v>
      </c>
      <c r="M360" t="str">
        <f>VLOOKUP(Media[[#This Row],[ENGAGEMENT RATE]],Rate_Lookup,2)</f>
        <v>Good</v>
      </c>
      <c r="N360" s="3" t="str">
        <f>IF(OR(Media[[#This Row],[TOPIC]]="Business Attire",Media[[#This Row],[TOPIC]]="Nightwear"),"High","Low")</f>
        <v>Low</v>
      </c>
    </row>
    <row r="361" spans="2:14" x14ac:dyDescent="0.25">
      <c r="B361" s="1">
        <v>44366</v>
      </c>
      <c r="C361" t="s">
        <v>386</v>
      </c>
      <c r="D361" t="s">
        <v>12</v>
      </c>
      <c r="E361" s="7">
        <v>126716</v>
      </c>
      <c r="F361" t="s">
        <v>840</v>
      </c>
      <c r="G361" s="7">
        <v>263</v>
      </c>
      <c r="H361" s="7">
        <v>209</v>
      </c>
      <c r="I361" s="7">
        <v>26</v>
      </c>
      <c r="J361" s="7">
        <v>23</v>
      </c>
      <c r="K361" s="2">
        <f>SUM(Media[[#This Row],[VIEWS]:[SHARES]])</f>
        <v>521</v>
      </c>
      <c r="L361" s="3">
        <f>Media[[#This Row],[ENGAGEMENTS]]/Media[[#This Row],[FOLLOWERS]]</f>
        <v>4.1115565516588277E-3</v>
      </c>
      <c r="M361" t="str">
        <f>VLOOKUP(Media[[#This Row],[ENGAGEMENT RATE]],Rate_Lookup,2)</f>
        <v>Poor</v>
      </c>
      <c r="N361" s="3" t="str">
        <f>IF(OR(Media[[#This Row],[TOPIC]]="Business Attire",Media[[#This Row],[TOPIC]]="Nightwear"),"High","Low")</f>
        <v>Low</v>
      </c>
    </row>
    <row r="362" spans="2:14" x14ac:dyDescent="0.25">
      <c r="B362" s="1">
        <v>44366</v>
      </c>
      <c r="C362" t="s">
        <v>387</v>
      </c>
      <c r="D362" t="s">
        <v>14</v>
      </c>
      <c r="E362" s="8">
        <v>62531</v>
      </c>
      <c r="F362" t="s">
        <v>858</v>
      </c>
      <c r="G362" s="8">
        <v>410</v>
      </c>
      <c r="H362" s="8">
        <v>339</v>
      </c>
      <c r="I362" s="8">
        <v>67</v>
      </c>
      <c r="J362" s="8">
        <v>49</v>
      </c>
      <c r="K362" s="2">
        <f>SUM(Media[[#This Row],[VIEWS]:[SHARES]])</f>
        <v>865</v>
      </c>
      <c r="L362" s="3">
        <f>Media[[#This Row],[ENGAGEMENTS]]/Media[[#This Row],[FOLLOWERS]]</f>
        <v>1.3833138763173465E-2</v>
      </c>
      <c r="M362" t="str">
        <f>VLOOKUP(Media[[#This Row],[ENGAGEMENT RATE]],Rate_Lookup,2)</f>
        <v>Good</v>
      </c>
      <c r="N362" s="3" t="str">
        <f>IF(OR(Media[[#This Row],[TOPIC]]="Business Attire",Media[[#This Row],[TOPIC]]="Nightwear"),"High","Low")</f>
        <v>Low</v>
      </c>
    </row>
    <row r="363" spans="2:14" x14ac:dyDescent="0.25">
      <c r="B363" s="1">
        <v>44367</v>
      </c>
      <c r="C363" t="s">
        <v>388</v>
      </c>
      <c r="D363" t="s">
        <v>12</v>
      </c>
      <c r="E363" s="7">
        <v>126995</v>
      </c>
      <c r="F363" t="s">
        <v>840</v>
      </c>
      <c r="G363" s="7">
        <v>256</v>
      </c>
      <c r="H363" s="7">
        <v>196</v>
      </c>
      <c r="I363" s="7">
        <v>27</v>
      </c>
      <c r="J363" s="7">
        <v>20</v>
      </c>
      <c r="K363" s="2">
        <f>SUM(Media[[#This Row],[VIEWS]:[SHARES]])</f>
        <v>499</v>
      </c>
      <c r="L363" s="3">
        <f>Media[[#This Row],[ENGAGEMENTS]]/Media[[#This Row],[FOLLOWERS]]</f>
        <v>3.9292885546675068E-3</v>
      </c>
      <c r="M363" t="str">
        <f>VLOOKUP(Media[[#This Row],[ENGAGEMENT RATE]],Rate_Lookup,2)</f>
        <v>Poor</v>
      </c>
      <c r="N363" s="3" t="str">
        <f>IF(OR(Media[[#This Row],[TOPIC]]="Business Attire",Media[[#This Row],[TOPIC]]="Nightwear"),"High","Low")</f>
        <v>Low</v>
      </c>
    </row>
    <row r="364" spans="2:14" x14ac:dyDescent="0.25">
      <c r="B364" s="1">
        <v>44367</v>
      </c>
      <c r="C364" t="s">
        <v>389</v>
      </c>
      <c r="D364" t="s">
        <v>14</v>
      </c>
      <c r="E364" s="8">
        <v>62190</v>
      </c>
      <c r="F364" t="s">
        <v>858</v>
      </c>
      <c r="G364" s="8">
        <v>512</v>
      </c>
      <c r="H364" s="8">
        <v>464</v>
      </c>
      <c r="I364" s="8">
        <v>91</v>
      </c>
      <c r="J364" s="8">
        <v>59</v>
      </c>
      <c r="K364" s="2">
        <f>SUM(Media[[#This Row],[VIEWS]:[SHARES]])</f>
        <v>1126</v>
      </c>
      <c r="L364" s="3">
        <f>Media[[#This Row],[ENGAGEMENTS]]/Media[[#This Row],[FOLLOWERS]]</f>
        <v>1.8105804791767165E-2</v>
      </c>
      <c r="M364" t="str">
        <f>VLOOKUP(Media[[#This Row],[ENGAGEMENT RATE]],Rate_Lookup,2)</f>
        <v>Very Good</v>
      </c>
      <c r="N364" s="3" t="str">
        <f>IF(OR(Media[[#This Row],[TOPIC]]="Business Attire",Media[[#This Row],[TOPIC]]="Nightwear"),"High","Low")</f>
        <v>Low</v>
      </c>
    </row>
    <row r="365" spans="2:14" x14ac:dyDescent="0.25">
      <c r="B365" s="1">
        <v>44368</v>
      </c>
      <c r="C365" t="s">
        <v>390</v>
      </c>
      <c r="D365" t="s">
        <v>12</v>
      </c>
      <c r="E365" s="7">
        <v>127013</v>
      </c>
      <c r="F365" t="s">
        <v>857</v>
      </c>
      <c r="G365" s="7">
        <v>718</v>
      </c>
      <c r="H365" s="7">
        <v>638</v>
      </c>
      <c r="I365" s="7">
        <v>86</v>
      </c>
      <c r="J365" s="7">
        <v>61</v>
      </c>
      <c r="K365" s="2">
        <f>SUM(Media[[#This Row],[VIEWS]:[SHARES]])</f>
        <v>1503</v>
      </c>
      <c r="L365" s="3">
        <f>Media[[#This Row],[ENGAGEMENTS]]/Media[[#This Row],[FOLLOWERS]]</f>
        <v>1.1833434372859471E-2</v>
      </c>
      <c r="M365" t="str">
        <f>VLOOKUP(Media[[#This Row],[ENGAGEMENT RATE]],Rate_Lookup,2)</f>
        <v>Good</v>
      </c>
      <c r="N365" s="3" t="str">
        <f>IF(OR(Media[[#This Row],[TOPIC]]="Business Attire",Media[[#This Row],[TOPIC]]="Nightwear"),"High","Low")</f>
        <v>High</v>
      </c>
    </row>
    <row r="366" spans="2:14" x14ac:dyDescent="0.25">
      <c r="B366" s="1">
        <v>44368</v>
      </c>
      <c r="C366" t="s">
        <v>391</v>
      </c>
      <c r="D366" t="s">
        <v>14</v>
      </c>
      <c r="E366" s="8">
        <v>62758</v>
      </c>
      <c r="F366" t="s">
        <v>840</v>
      </c>
      <c r="G366" s="8">
        <v>368</v>
      </c>
      <c r="H366" s="8">
        <v>324</v>
      </c>
      <c r="I366" s="8">
        <v>63</v>
      </c>
      <c r="J366" s="8">
        <v>43</v>
      </c>
      <c r="K366" s="2">
        <f>SUM(Media[[#This Row],[VIEWS]:[SHARES]])</f>
        <v>798</v>
      </c>
      <c r="L366" s="3">
        <f>Media[[#This Row],[ENGAGEMENTS]]/Media[[#This Row],[FOLLOWERS]]</f>
        <v>1.2715510373179514E-2</v>
      </c>
      <c r="M366" t="str">
        <f>VLOOKUP(Media[[#This Row],[ENGAGEMENT RATE]],Rate_Lookup,2)</f>
        <v>Good</v>
      </c>
      <c r="N366" s="3" t="str">
        <f>IF(OR(Media[[#This Row],[TOPIC]]="Business Attire",Media[[#This Row],[TOPIC]]="Nightwear"),"High","Low")</f>
        <v>Low</v>
      </c>
    </row>
    <row r="367" spans="2:14" x14ac:dyDescent="0.25">
      <c r="B367" s="1">
        <v>44369</v>
      </c>
      <c r="C367" t="s">
        <v>392</v>
      </c>
      <c r="D367" t="s">
        <v>14</v>
      </c>
      <c r="E367" s="8">
        <v>62955</v>
      </c>
      <c r="F367" t="s">
        <v>841</v>
      </c>
      <c r="G367" s="8">
        <v>282</v>
      </c>
      <c r="H367" s="8">
        <v>241</v>
      </c>
      <c r="I367" s="8">
        <v>46</v>
      </c>
      <c r="J367" s="8">
        <v>32</v>
      </c>
      <c r="K367" s="2">
        <f>SUM(Media[[#This Row],[VIEWS]:[SHARES]])</f>
        <v>601</v>
      </c>
      <c r="L367" s="3">
        <f>Media[[#This Row],[ENGAGEMENTS]]/Media[[#This Row],[FOLLOWERS]]</f>
        <v>9.54650146930347E-3</v>
      </c>
      <c r="M367" t="str">
        <f>VLOOKUP(Media[[#This Row],[ENGAGEMENT RATE]],Rate_Lookup,2)</f>
        <v>Average</v>
      </c>
      <c r="N367" s="3" t="str">
        <f>IF(OR(Media[[#This Row],[TOPIC]]="Business Attire",Media[[#This Row],[TOPIC]]="Nightwear"),"High","Low")</f>
        <v>High</v>
      </c>
    </row>
    <row r="368" spans="2:14" x14ac:dyDescent="0.25">
      <c r="B368" s="1">
        <v>44369</v>
      </c>
      <c r="C368" t="s">
        <v>393</v>
      </c>
      <c r="D368" t="s">
        <v>13</v>
      </c>
      <c r="E368" s="8">
        <v>33426</v>
      </c>
      <c r="F368" t="s">
        <v>841</v>
      </c>
      <c r="G368" s="8">
        <v>36</v>
      </c>
      <c r="H368" s="8">
        <v>30</v>
      </c>
      <c r="I368" s="8">
        <v>4</v>
      </c>
      <c r="J368" s="8">
        <v>3</v>
      </c>
      <c r="K368" s="2">
        <f>SUM(Media[[#This Row],[VIEWS]:[SHARES]])</f>
        <v>73</v>
      </c>
      <c r="L368" s="3">
        <f>Media[[#This Row],[ENGAGEMENTS]]/Media[[#This Row],[FOLLOWERS]]</f>
        <v>2.1839286782743971E-3</v>
      </c>
      <c r="M368" t="str">
        <f>VLOOKUP(Media[[#This Row],[ENGAGEMENT RATE]],Rate_Lookup,2)</f>
        <v>Poor</v>
      </c>
      <c r="N368" s="3" t="str">
        <f>IF(OR(Media[[#This Row],[TOPIC]]="Business Attire",Media[[#This Row],[TOPIC]]="Nightwear"),"High","Low")</f>
        <v>High</v>
      </c>
    </row>
    <row r="369" spans="2:14" x14ac:dyDescent="0.25">
      <c r="B369" s="1">
        <v>44370</v>
      </c>
      <c r="C369" t="s">
        <v>394</v>
      </c>
      <c r="D369" t="s">
        <v>12</v>
      </c>
      <c r="E369" s="7">
        <v>127392</v>
      </c>
      <c r="F369" t="s">
        <v>841</v>
      </c>
      <c r="G369" s="7">
        <v>315</v>
      </c>
      <c r="H369" s="7">
        <v>231</v>
      </c>
      <c r="I369" s="7">
        <v>33</v>
      </c>
      <c r="J369" s="7">
        <v>26</v>
      </c>
      <c r="K369" s="2">
        <f>SUM(Media[[#This Row],[VIEWS]:[SHARES]])</f>
        <v>605</v>
      </c>
      <c r="L369" s="3">
        <f>Media[[#This Row],[ENGAGEMENTS]]/Media[[#This Row],[FOLLOWERS]]</f>
        <v>4.7491208239135892E-3</v>
      </c>
      <c r="M369" t="str">
        <f>VLOOKUP(Media[[#This Row],[ENGAGEMENT RATE]],Rate_Lookup,2)</f>
        <v>Poor</v>
      </c>
      <c r="N369" s="3" t="str">
        <f>IF(OR(Media[[#This Row],[TOPIC]]="Business Attire",Media[[#This Row],[TOPIC]]="Nightwear"),"High","Low")</f>
        <v>High</v>
      </c>
    </row>
    <row r="370" spans="2:14" x14ac:dyDescent="0.25">
      <c r="B370" s="1">
        <v>44370</v>
      </c>
      <c r="C370" t="s">
        <v>395</v>
      </c>
      <c r="D370" t="s">
        <v>13</v>
      </c>
      <c r="E370" s="8">
        <v>33393</v>
      </c>
      <c r="F370" t="s">
        <v>840</v>
      </c>
      <c r="G370" s="8">
        <v>36</v>
      </c>
      <c r="H370" s="8">
        <v>28</v>
      </c>
      <c r="I370" s="8">
        <v>4</v>
      </c>
      <c r="J370" s="8">
        <v>3</v>
      </c>
      <c r="K370" s="2">
        <f>SUM(Media[[#This Row],[VIEWS]:[SHARES]])</f>
        <v>71</v>
      </c>
      <c r="L370" s="3">
        <f>Media[[#This Row],[ENGAGEMENTS]]/Media[[#This Row],[FOLLOWERS]]</f>
        <v>2.1261941125385558E-3</v>
      </c>
      <c r="M370" t="str">
        <f>VLOOKUP(Media[[#This Row],[ENGAGEMENT RATE]],Rate_Lookup,2)</f>
        <v>Poor</v>
      </c>
      <c r="N370" s="3" t="str">
        <f>IF(OR(Media[[#This Row],[TOPIC]]="Business Attire",Media[[#This Row],[TOPIC]]="Nightwear"),"High","Low")</f>
        <v>Low</v>
      </c>
    </row>
    <row r="371" spans="2:14" x14ac:dyDescent="0.25">
      <c r="B371" s="1">
        <v>44371</v>
      </c>
      <c r="C371" t="s">
        <v>396</v>
      </c>
      <c r="D371" t="s">
        <v>12</v>
      </c>
      <c r="E371" s="7">
        <v>127307</v>
      </c>
      <c r="F371" t="s">
        <v>857</v>
      </c>
      <c r="G371" s="7">
        <v>585</v>
      </c>
      <c r="H371" s="7">
        <v>476</v>
      </c>
      <c r="I371" s="7">
        <v>65</v>
      </c>
      <c r="J371" s="7">
        <v>56</v>
      </c>
      <c r="K371" s="2">
        <f>SUM(Media[[#This Row],[VIEWS]:[SHARES]])</f>
        <v>1182</v>
      </c>
      <c r="L371" s="3">
        <f>Media[[#This Row],[ENGAGEMENTS]]/Media[[#This Row],[FOLLOWERS]]</f>
        <v>9.2846426355188642E-3</v>
      </c>
      <c r="M371" t="str">
        <f>VLOOKUP(Media[[#This Row],[ENGAGEMENT RATE]],Rate_Lookup,2)</f>
        <v>Average</v>
      </c>
      <c r="N371" s="3" t="str">
        <f>IF(OR(Media[[#This Row],[TOPIC]]="Business Attire",Media[[#This Row],[TOPIC]]="Nightwear"),"High","Low")</f>
        <v>High</v>
      </c>
    </row>
    <row r="372" spans="2:14" x14ac:dyDescent="0.25">
      <c r="B372" s="1">
        <v>44371</v>
      </c>
      <c r="C372" t="s">
        <v>397</v>
      </c>
      <c r="D372" t="s">
        <v>14</v>
      </c>
      <c r="E372" s="8">
        <v>62995</v>
      </c>
      <c r="F372" t="s">
        <v>857</v>
      </c>
      <c r="G372" s="8">
        <v>472</v>
      </c>
      <c r="H372" s="8">
        <v>415</v>
      </c>
      <c r="I372" s="8">
        <v>86</v>
      </c>
      <c r="J372" s="8">
        <v>60</v>
      </c>
      <c r="K372" s="2">
        <f>SUM(Media[[#This Row],[VIEWS]:[SHARES]])</f>
        <v>1033</v>
      </c>
      <c r="L372" s="3">
        <f>Media[[#This Row],[ENGAGEMENTS]]/Media[[#This Row],[FOLLOWERS]]</f>
        <v>1.6398126835463132E-2</v>
      </c>
      <c r="M372" t="str">
        <f>VLOOKUP(Media[[#This Row],[ENGAGEMENT RATE]],Rate_Lookup,2)</f>
        <v>Very Good</v>
      </c>
      <c r="N372" s="3" t="str">
        <f>IF(OR(Media[[#This Row],[TOPIC]]="Business Attire",Media[[#This Row],[TOPIC]]="Nightwear"),"High","Low")</f>
        <v>High</v>
      </c>
    </row>
    <row r="373" spans="2:14" x14ac:dyDescent="0.25">
      <c r="B373" s="1">
        <v>44371</v>
      </c>
      <c r="C373" t="s">
        <v>398</v>
      </c>
      <c r="D373" t="s">
        <v>13</v>
      </c>
      <c r="E373" s="8">
        <v>33406</v>
      </c>
      <c r="F373" t="s">
        <v>857</v>
      </c>
      <c r="G373" s="8">
        <v>50</v>
      </c>
      <c r="H373" s="8">
        <v>43</v>
      </c>
      <c r="I373" s="8">
        <v>5</v>
      </c>
      <c r="J373" s="8">
        <v>4</v>
      </c>
      <c r="K373" s="2">
        <f>SUM(Media[[#This Row],[VIEWS]:[SHARES]])</f>
        <v>102</v>
      </c>
      <c r="L373" s="3">
        <f>Media[[#This Row],[ENGAGEMENTS]]/Media[[#This Row],[FOLLOWERS]]</f>
        <v>3.053343710710651E-3</v>
      </c>
      <c r="M373" t="str">
        <f>VLOOKUP(Media[[#This Row],[ENGAGEMENT RATE]],Rate_Lookup,2)</f>
        <v>Poor</v>
      </c>
      <c r="N373" s="3" t="str">
        <f>IF(OR(Media[[#This Row],[TOPIC]]="Business Attire",Media[[#This Row],[TOPIC]]="Nightwear"),"High","Low")</f>
        <v>High</v>
      </c>
    </row>
    <row r="374" spans="2:14" x14ac:dyDescent="0.25">
      <c r="B374" s="1">
        <v>44372</v>
      </c>
      <c r="C374" t="s">
        <v>399</v>
      </c>
      <c r="D374" t="s">
        <v>14</v>
      </c>
      <c r="E374" s="8">
        <v>62830</v>
      </c>
      <c r="F374" t="s">
        <v>858</v>
      </c>
      <c r="G374" s="8">
        <v>500</v>
      </c>
      <c r="H374" s="8">
        <v>440</v>
      </c>
      <c r="I374" s="8">
        <v>83</v>
      </c>
      <c r="J374" s="8">
        <v>57</v>
      </c>
      <c r="K374" s="2">
        <f>SUM(Media[[#This Row],[VIEWS]:[SHARES]])</f>
        <v>1080</v>
      </c>
      <c r="L374" s="3">
        <f>Media[[#This Row],[ENGAGEMENTS]]/Media[[#This Row],[FOLLOWERS]]</f>
        <v>1.7189240808530955E-2</v>
      </c>
      <c r="M374" t="str">
        <f>VLOOKUP(Media[[#This Row],[ENGAGEMENT RATE]],Rate_Lookup,2)</f>
        <v>Very Good</v>
      </c>
      <c r="N374" s="3" t="str">
        <f>IF(OR(Media[[#This Row],[TOPIC]]="Business Attire",Media[[#This Row],[TOPIC]]="Nightwear"),"High","Low")</f>
        <v>Low</v>
      </c>
    </row>
    <row r="375" spans="2:14" x14ac:dyDescent="0.25">
      <c r="B375" s="1">
        <v>44373</v>
      </c>
      <c r="C375" t="s">
        <v>400</v>
      </c>
      <c r="D375" t="s">
        <v>12</v>
      </c>
      <c r="E375" s="7">
        <v>127674</v>
      </c>
      <c r="F375" t="s">
        <v>841</v>
      </c>
      <c r="G375" s="7">
        <v>404</v>
      </c>
      <c r="H375" s="7">
        <v>289</v>
      </c>
      <c r="I375" s="7">
        <v>44</v>
      </c>
      <c r="J375" s="7">
        <v>34</v>
      </c>
      <c r="K375" s="2">
        <f>SUM(Media[[#This Row],[VIEWS]:[SHARES]])</f>
        <v>771</v>
      </c>
      <c r="L375" s="3">
        <f>Media[[#This Row],[ENGAGEMENTS]]/Media[[#This Row],[FOLLOWERS]]</f>
        <v>6.0388176136096624E-3</v>
      </c>
      <c r="M375" t="str">
        <f>VLOOKUP(Media[[#This Row],[ENGAGEMENT RATE]],Rate_Lookup,2)</f>
        <v>Average</v>
      </c>
      <c r="N375" s="3" t="str">
        <f>IF(OR(Media[[#This Row],[TOPIC]]="Business Attire",Media[[#This Row],[TOPIC]]="Nightwear"),"High","Low")</f>
        <v>High</v>
      </c>
    </row>
    <row r="376" spans="2:14" x14ac:dyDescent="0.25">
      <c r="B376" s="1">
        <v>44373</v>
      </c>
      <c r="C376" t="s">
        <v>401</v>
      </c>
      <c r="D376" t="s">
        <v>14</v>
      </c>
      <c r="E376" s="8">
        <v>62702</v>
      </c>
      <c r="F376" t="s">
        <v>857</v>
      </c>
      <c r="G376" s="8">
        <v>687</v>
      </c>
      <c r="H376" s="8">
        <v>570</v>
      </c>
      <c r="I376" s="8">
        <v>109</v>
      </c>
      <c r="J376" s="8">
        <v>74</v>
      </c>
      <c r="K376" s="2">
        <f>SUM(Media[[#This Row],[VIEWS]:[SHARES]])</f>
        <v>1440</v>
      </c>
      <c r="L376" s="3">
        <f>Media[[#This Row],[ENGAGEMENTS]]/Media[[#This Row],[FOLLOWERS]]</f>
        <v>2.2965774616439668E-2</v>
      </c>
      <c r="M376" t="str">
        <f>VLOOKUP(Media[[#This Row],[ENGAGEMENT RATE]],Rate_Lookup,2)</f>
        <v>Excellent</v>
      </c>
      <c r="N376" s="3" t="str">
        <f>IF(OR(Media[[#This Row],[TOPIC]]="Business Attire",Media[[#This Row],[TOPIC]]="Nightwear"),"High","Low")</f>
        <v>High</v>
      </c>
    </row>
    <row r="377" spans="2:14" x14ac:dyDescent="0.25">
      <c r="B377" s="1">
        <v>44373</v>
      </c>
      <c r="C377" t="s">
        <v>402</v>
      </c>
      <c r="D377" t="s">
        <v>13</v>
      </c>
      <c r="E377" s="8">
        <v>33382</v>
      </c>
      <c r="F377" t="s">
        <v>841</v>
      </c>
      <c r="G377" s="8">
        <v>40</v>
      </c>
      <c r="H377" s="8">
        <v>31</v>
      </c>
      <c r="I377" s="8">
        <v>5</v>
      </c>
      <c r="J377" s="8">
        <v>3</v>
      </c>
      <c r="K377" s="2">
        <f>SUM(Media[[#This Row],[VIEWS]:[SHARES]])</f>
        <v>79</v>
      </c>
      <c r="L377" s="3">
        <f>Media[[#This Row],[ENGAGEMENTS]]/Media[[#This Row],[FOLLOWERS]]</f>
        <v>2.3665448445269904E-3</v>
      </c>
      <c r="M377" t="str">
        <f>VLOOKUP(Media[[#This Row],[ENGAGEMENT RATE]],Rate_Lookup,2)</f>
        <v>Poor</v>
      </c>
      <c r="N377" s="3" t="str">
        <f>IF(OR(Media[[#This Row],[TOPIC]]="Business Attire",Media[[#This Row],[TOPIC]]="Nightwear"),"High","Low")</f>
        <v>High</v>
      </c>
    </row>
    <row r="378" spans="2:14" x14ac:dyDescent="0.25">
      <c r="B378" s="1">
        <v>44374</v>
      </c>
      <c r="C378" t="s">
        <v>403</v>
      </c>
      <c r="D378" t="s">
        <v>14</v>
      </c>
      <c r="E378" s="8">
        <v>62626</v>
      </c>
      <c r="F378" t="s">
        <v>841</v>
      </c>
      <c r="G378" s="8">
        <v>385</v>
      </c>
      <c r="H378" s="8">
        <v>319</v>
      </c>
      <c r="I378" s="8">
        <v>61</v>
      </c>
      <c r="J378" s="8">
        <v>42</v>
      </c>
      <c r="K378" s="2">
        <f>SUM(Media[[#This Row],[VIEWS]:[SHARES]])</f>
        <v>807</v>
      </c>
      <c r="L378" s="3">
        <f>Media[[#This Row],[ENGAGEMENTS]]/Media[[#This Row],[FOLLOWERS]]</f>
        <v>1.2886021780091336E-2</v>
      </c>
      <c r="M378" t="str">
        <f>VLOOKUP(Media[[#This Row],[ENGAGEMENT RATE]],Rate_Lookup,2)</f>
        <v>Good</v>
      </c>
      <c r="N378" s="3" t="str">
        <f>IF(OR(Media[[#This Row],[TOPIC]]="Business Attire",Media[[#This Row],[TOPIC]]="Nightwear"),"High","Low")</f>
        <v>High</v>
      </c>
    </row>
    <row r="379" spans="2:14" x14ac:dyDescent="0.25">
      <c r="B379" s="1">
        <v>44374</v>
      </c>
      <c r="C379" t="s">
        <v>404</v>
      </c>
      <c r="D379" t="s">
        <v>13</v>
      </c>
      <c r="E379" s="8">
        <v>33353</v>
      </c>
      <c r="F379" t="s">
        <v>840</v>
      </c>
      <c r="G379" s="8">
        <v>28</v>
      </c>
      <c r="H379" s="8">
        <v>26</v>
      </c>
      <c r="I379" s="8">
        <v>3</v>
      </c>
      <c r="J379" s="8">
        <v>3</v>
      </c>
      <c r="K379" s="2">
        <f>SUM(Media[[#This Row],[VIEWS]:[SHARES]])</f>
        <v>60</v>
      </c>
      <c r="L379" s="3">
        <f>Media[[#This Row],[ENGAGEMENTS]]/Media[[#This Row],[FOLLOWERS]]</f>
        <v>1.7989386262105358E-3</v>
      </c>
      <c r="M379" t="str">
        <f>VLOOKUP(Media[[#This Row],[ENGAGEMENT RATE]],Rate_Lookup,2)</f>
        <v>Poor</v>
      </c>
      <c r="N379" s="3" t="str">
        <f>IF(OR(Media[[#This Row],[TOPIC]]="Business Attire",Media[[#This Row],[TOPIC]]="Nightwear"),"High","Low")</f>
        <v>Low</v>
      </c>
    </row>
    <row r="380" spans="2:14" x14ac:dyDescent="0.25">
      <c r="B380" s="1">
        <v>44375</v>
      </c>
      <c r="C380" t="s">
        <v>405</v>
      </c>
      <c r="D380" t="s">
        <v>12</v>
      </c>
      <c r="E380" s="7">
        <v>128035</v>
      </c>
      <c r="F380" t="s">
        <v>840</v>
      </c>
      <c r="G380" s="7">
        <v>222</v>
      </c>
      <c r="H380" s="7">
        <v>206</v>
      </c>
      <c r="I380" s="7">
        <v>25</v>
      </c>
      <c r="J380" s="7">
        <v>20</v>
      </c>
      <c r="K380" s="2">
        <f>SUM(Media[[#This Row],[VIEWS]:[SHARES]])</f>
        <v>473</v>
      </c>
      <c r="L380" s="3">
        <f>Media[[#This Row],[ENGAGEMENTS]]/Media[[#This Row],[FOLLOWERS]]</f>
        <v>3.694302339204124E-3</v>
      </c>
      <c r="M380" t="str">
        <f>VLOOKUP(Media[[#This Row],[ENGAGEMENT RATE]],Rate_Lookup,2)</f>
        <v>Poor</v>
      </c>
      <c r="N380" s="3" t="str">
        <f>IF(OR(Media[[#This Row],[TOPIC]]="Business Attire",Media[[#This Row],[TOPIC]]="Nightwear"),"High","Low")</f>
        <v>Low</v>
      </c>
    </row>
    <row r="381" spans="2:14" x14ac:dyDescent="0.25">
      <c r="B381" s="1">
        <v>44375</v>
      </c>
      <c r="C381" t="s">
        <v>406</v>
      </c>
      <c r="D381" t="s">
        <v>14</v>
      </c>
      <c r="E381" s="8">
        <v>62625</v>
      </c>
      <c r="F381" t="s">
        <v>841</v>
      </c>
      <c r="G381" s="8">
        <v>248</v>
      </c>
      <c r="H381" s="8">
        <v>205</v>
      </c>
      <c r="I381" s="8">
        <v>37</v>
      </c>
      <c r="J381" s="8">
        <v>29</v>
      </c>
      <c r="K381" s="2">
        <f>SUM(Media[[#This Row],[VIEWS]:[SHARES]])</f>
        <v>519</v>
      </c>
      <c r="L381" s="3">
        <f>Media[[#This Row],[ENGAGEMENTS]]/Media[[#This Row],[FOLLOWERS]]</f>
        <v>8.2874251497005984E-3</v>
      </c>
      <c r="M381" t="str">
        <f>VLOOKUP(Media[[#This Row],[ENGAGEMENT RATE]],Rate_Lookup,2)</f>
        <v>Average</v>
      </c>
      <c r="N381" s="3" t="str">
        <f>IF(OR(Media[[#This Row],[TOPIC]]="Business Attire",Media[[#This Row],[TOPIC]]="Nightwear"),"High","Low")</f>
        <v>High</v>
      </c>
    </row>
    <row r="382" spans="2:14" x14ac:dyDescent="0.25">
      <c r="B382" s="1">
        <v>44375</v>
      </c>
      <c r="C382" t="s">
        <v>407</v>
      </c>
      <c r="D382" t="s">
        <v>13</v>
      </c>
      <c r="E382" s="8">
        <v>33362</v>
      </c>
      <c r="F382" t="s">
        <v>841</v>
      </c>
      <c r="G382" s="8">
        <v>27</v>
      </c>
      <c r="H382" s="8">
        <v>19</v>
      </c>
      <c r="I382" s="8">
        <v>3</v>
      </c>
      <c r="J382" s="8">
        <v>2</v>
      </c>
      <c r="K382" s="2">
        <f>SUM(Media[[#This Row],[VIEWS]:[SHARES]])</f>
        <v>51</v>
      </c>
      <c r="L382" s="3">
        <f>Media[[#This Row],[ENGAGEMENTS]]/Media[[#This Row],[FOLLOWERS]]</f>
        <v>1.5286853306156706E-3</v>
      </c>
      <c r="M382" t="str">
        <f>VLOOKUP(Media[[#This Row],[ENGAGEMENT RATE]],Rate_Lookup,2)</f>
        <v>Poor</v>
      </c>
      <c r="N382" s="3" t="str">
        <f>IF(OR(Media[[#This Row],[TOPIC]]="Business Attire",Media[[#This Row],[TOPIC]]="Nightwear"),"High","Low")</f>
        <v>High</v>
      </c>
    </row>
    <row r="383" spans="2:14" x14ac:dyDescent="0.25">
      <c r="B383" s="1">
        <v>44376</v>
      </c>
      <c r="C383" t="s">
        <v>408</v>
      </c>
      <c r="D383" t="s">
        <v>12</v>
      </c>
      <c r="E383" s="7">
        <v>127956</v>
      </c>
      <c r="F383" t="s">
        <v>840</v>
      </c>
      <c r="G383" s="7">
        <v>234</v>
      </c>
      <c r="H383" s="7">
        <v>189</v>
      </c>
      <c r="I383" s="7">
        <v>27</v>
      </c>
      <c r="J383" s="7">
        <v>20</v>
      </c>
      <c r="K383" s="2">
        <f>SUM(Media[[#This Row],[VIEWS]:[SHARES]])</f>
        <v>470</v>
      </c>
      <c r="L383" s="3">
        <f>Media[[#This Row],[ENGAGEMENTS]]/Media[[#This Row],[FOLLOWERS]]</f>
        <v>3.6731376410641158E-3</v>
      </c>
      <c r="M383" t="str">
        <f>VLOOKUP(Media[[#This Row],[ENGAGEMENT RATE]],Rate_Lookup,2)</f>
        <v>Poor</v>
      </c>
      <c r="N383" s="3" t="str">
        <f>IF(OR(Media[[#This Row],[TOPIC]]="Business Attire",Media[[#This Row],[TOPIC]]="Nightwear"),"High","Low")</f>
        <v>Low</v>
      </c>
    </row>
    <row r="384" spans="2:14" x14ac:dyDescent="0.25">
      <c r="B384" s="1">
        <v>44377</v>
      </c>
      <c r="C384" t="s">
        <v>409</v>
      </c>
      <c r="D384" t="s">
        <v>12</v>
      </c>
      <c r="E384" s="7">
        <v>127824</v>
      </c>
      <c r="F384" t="s">
        <v>841</v>
      </c>
      <c r="G384" s="7">
        <v>358</v>
      </c>
      <c r="H384" s="7">
        <v>281</v>
      </c>
      <c r="I384" s="7">
        <v>37</v>
      </c>
      <c r="J384" s="7">
        <v>31</v>
      </c>
      <c r="K384" s="2">
        <f>SUM(Media[[#This Row],[VIEWS]:[SHARES]])</f>
        <v>707</v>
      </c>
      <c r="L384" s="3">
        <f>Media[[#This Row],[ENGAGEMENTS]]/Media[[#This Row],[FOLLOWERS]]</f>
        <v>5.5310426836900741E-3</v>
      </c>
      <c r="M384" t="str">
        <f>VLOOKUP(Media[[#This Row],[ENGAGEMENT RATE]],Rate_Lookup,2)</f>
        <v>Average</v>
      </c>
      <c r="N384" s="3" t="str">
        <f>IF(OR(Media[[#This Row],[TOPIC]]="Business Attire",Media[[#This Row],[TOPIC]]="Nightwear"),"High","Low")</f>
        <v>High</v>
      </c>
    </row>
    <row r="385" spans="2:14" x14ac:dyDescent="0.25">
      <c r="B385" s="1">
        <v>44378</v>
      </c>
      <c r="C385" t="s">
        <v>410</v>
      </c>
      <c r="D385" t="s">
        <v>12</v>
      </c>
      <c r="E385" s="7">
        <v>128106</v>
      </c>
      <c r="F385" t="s">
        <v>841</v>
      </c>
      <c r="G385" s="7">
        <v>395</v>
      </c>
      <c r="H385" s="7">
        <v>301</v>
      </c>
      <c r="I385" s="7">
        <v>45</v>
      </c>
      <c r="J385" s="7">
        <v>38</v>
      </c>
      <c r="K385" s="2">
        <f>SUM(Media[[#This Row],[VIEWS]:[SHARES]])</f>
        <v>779</v>
      </c>
      <c r="L385" s="3">
        <f>Media[[#This Row],[ENGAGEMENTS]]/Media[[#This Row],[FOLLOWERS]]</f>
        <v>6.080901753235602E-3</v>
      </c>
      <c r="M385" t="str">
        <f>VLOOKUP(Media[[#This Row],[ENGAGEMENT RATE]],Rate_Lookup,2)</f>
        <v>Average</v>
      </c>
      <c r="N385" s="3" t="str">
        <f>IF(OR(Media[[#This Row],[TOPIC]]="Business Attire",Media[[#This Row],[TOPIC]]="Nightwear"),"High","Low")</f>
        <v>High</v>
      </c>
    </row>
    <row r="386" spans="2:14" x14ac:dyDescent="0.25">
      <c r="B386" s="1">
        <v>44378</v>
      </c>
      <c r="C386" t="s">
        <v>411</v>
      </c>
      <c r="D386" t="s">
        <v>14</v>
      </c>
      <c r="E386" s="8">
        <v>62371</v>
      </c>
      <c r="F386" t="s">
        <v>841</v>
      </c>
      <c r="G386" s="8">
        <v>302</v>
      </c>
      <c r="H386" s="8">
        <v>269</v>
      </c>
      <c r="I386" s="8">
        <v>56</v>
      </c>
      <c r="J386" s="8">
        <v>40</v>
      </c>
      <c r="K386" s="2">
        <f>SUM(Media[[#This Row],[VIEWS]:[SHARES]])</f>
        <v>667</v>
      </c>
      <c r="L386" s="3">
        <f>Media[[#This Row],[ENGAGEMENTS]]/Media[[#This Row],[FOLLOWERS]]</f>
        <v>1.0694072565775762E-2</v>
      </c>
      <c r="M386" t="str">
        <f>VLOOKUP(Media[[#This Row],[ENGAGEMENT RATE]],Rate_Lookup,2)</f>
        <v>Good</v>
      </c>
      <c r="N386" s="3" t="str">
        <f>IF(OR(Media[[#This Row],[TOPIC]]="Business Attire",Media[[#This Row],[TOPIC]]="Nightwear"),"High","Low")</f>
        <v>High</v>
      </c>
    </row>
    <row r="387" spans="2:14" x14ac:dyDescent="0.25">
      <c r="B387" s="1">
        <v>44378</v>
      </c>
      <c r="C387" t="s">
        <v>412</v>
      </c>
      <c r="D387" t="s">
        <v>13</v>
      </c>
      <c r="E387" s="8">
        <v>33442</v>
      </c>
      <c r="F387" t="s">
        <v>857</v>
      </c>
      <c r="G387" s="8">
        <v>48</v>
      </c>
      <c r="H387" s="8">
        <v>37</v>
      </c>
      <c r="I387" s="8">
        <v>6</v>
      </c>
      <c r="J387" s="8">
        <v>4</v>
      </c>
      <c r="K387" s="2">
        <f>SUM(Media[[#This Row],[VIEWS]:[SHARES]])</f>
        <v>95</v>
      </c>
      <c r="L387" s="3">
        <f>Media[[#This Row],[ENGAGEMENTS]]/Media[[#This Row],[FOLLOWERS]]</f>
        <v>2.8407391902398184E-3</v>
      </c>
      <c r="M387" t="str">
        <f>VLOOKUP(Media[[#This Row],[ENGAGEMENT RATE]],Rate_Lookup,2)</f>
        <v>Poor</v>
      </c>
      <c r="N387" s="3" t="str">
        <f>IF(OR(Media[[#This Row],[TOPIC]]="Business Attire",Media[[#This Row],[TOPIC]]="Nightwear"),"High","Low")</f>
        <v>High</v>
      </c>
    </row>
    <row r="388" spans="2:14" x14ac:dyDescent="0.25">
      <c r="B388" s="1">
        <v>44379</v>
      </c>
      <c r="C388" t="s">
        <v>413</v>
      </c>
      <c r="D388" t="s">
        <v>12</v>
      </c>
      <c r="E388" s="7">
        <v>127778</v>
      </c>
      <c r="F388" t="s">
        <v>858</v>
      </c>
      <c r="G388" s="7">
        <v>370</v>
      </c>
      <c r="H388" s="7">
        <v>278</v>
      </c>
      <c r="I388" s="7">
        <v>46</v>
      </c>
      <c r="J388" s="7">
        <v>36</v>
      </c>
      <c r="K388" s="2">
        <f>SUM(Media[[#This Row],[VIEWS]:[SHARES]])</f>
        <v>730</v>
      </c>
      <c r="L388" s="3">
        <f>Media[[#This Row],[ENGAGEMENTS]]/Media[[#This Row],[FOLLOWERS]]</f>
        <v>5.7130335425503607E-3</v>
      </c>
      <c r="M388" t="str">
        <f>VLOOKUP(Media[[#This Row],[ENGAGEMENT RATE]],Rate_Lookup,2)</f>
        <v>Average</v>
      </c>
      <c r="N388" s="3" t="str">
        <f>IF(OR(Media[[#This Row],[TOPIC]]="Business Attire",Media[[#This Row],[TOPIC]]="Nightwear"),"High","Low")</f>
        <v>Low</v>
      </c>
    </row>
    <row r="389" spans="2:14" x14ac:dyDescent="0.25">
      <c r="B389" s="1">
        <v>44379</v>
      </c>
      <c r="C389" t="s">
        <v>414</v>
      </c>
      <c r="D389" t="s">
        <v>14</v>
      </c>
      <c r="E389" s="8">
        <v>62103</v>
      </c>
      <c r="F389" t="s">
        <v>840</v>
      </c>
      <c r="G389" s="8">
        <v>234</v>
      </c>
      <c r="H389" s="8">
        <v>193</v>
      </c>
      <c r="I389" s="8">
        <v>40</v>
      </c>
      <c r="J389" s="8">
        <v>26</v>
      </c>
      <c r="K389" s="2">
        <f>SUM(Media[[#This Row],[VIEWS]:[SHARES]])</f>
        <v>493</v>
      </c>
      <c r="L389" s="3">
        <f>Media[[#This Row],[ENGAGEMENTS]]/Media[[#This Row],[FOLLOWERS]]</f>
        <v>7.9384248748047594E-3</v>
      </c>
      <c r="M389" t="str">
        <f>VLOOKUP(Media[[#This Row],[ENGAGEMENT RATE]],Rate_Lookup,2)</f>
        <v>Average</v>
      </c>
      <c r="N389" s="3" t="str">
        <f>IF(OR(Media[[#This Row],[TOPIC]]="Business Attire",Media[[#This Row],[TOPIC]]="Nightwear"),"High","Low")</f>
        <v>Low</v>
      </c>
    </row>
    <row r="390" spans="2:14" x14ac:dyDescent="0.25">
      <c r="B390" s="1">
        <v>44379</v>
      </c>
      <c r="C390" t="s">
        <v>415</v>
      </c>
      <c r="D390" t="s">
        <v>13</v>
      </c>
      <c r="E390" s="8">
        <v>33429</v>
      </c>
      <c r="F390" t="s">
        <v>857</v>
      </c>
      <c r="G390" s="8">
        <v>37</v>
      </c>
      <c r="H390" s="8">
        <v>33</v>
      </c>
      <c r="I390" s="8">
        <v>4</v>
      </c>
      <c r="J390" s="8">
        <v>4</v>
      </c>
      <c r="K390" s="2">
        <f>SUM(Media[[#This Row],[VIEWS]:[SHARES]])</f>
        <v>78</v>
      </c>
      <c r="L390" s="3">
        <f>Media[[#This Row],[ENGAGEMENTS]]/Media[[#This Row],[FOLLOWERS]]</f>
        <v>2.3333034191869335E-3</v>
      </c>
      <c r="M390" t="str">
        <f>VLOOKUP(Media[[#This Row],[ENGAGEMENT RATE]],Rate_Lookup,2)</f>
        <v>Poor</v>
      </c>
      <c r="N390" s="3" t="str">
        <f>IF(OR(Media[[#This Row],[TOPIC]]="Business Attire",Media[[#This Row],[TOPIC]]="Nightwear"),"High","Low")</f>
        <v>High</v>
      </c>
    </row>
    <row r="391" spans="2:14" x14ac:dyDescent="0.25">
      <c r="B391" s="1">
        <v>44380</v>
      </c>
      <c r="C391" t="s">
        <v>416</v>
      </c>
      <c r="D391" t="s">
        <v>12</v>
      </c>
      <c r="E391" s="7">
        <v>127893</v>
      </c>
      <c r="F391" t="s">
        <v>858</v>
      </c>
      <c r="G391" s="7">
        <v>593</v>
      </c>
      <c r="H391" s="7">
        <v>458</v>
      </c>
      <c r="I391" s="7">
        <v>67</v>
      </c>
      <c r="J391" s="7">
        <v>57</v>
      </c>
      <c r="K391" s="2">
        <f>SUM(Media[[#This Row],[VIEWS]:[SHARES]])</f>
        <v>1175</v>
      </c>
      <c r="L391" s="3">
        <f>Media[[#This Row],[ENGAGEMENTS]]/Media[[#This Row],[FOLLOWERS]]</f>
        <v>9.1873675650739287E-3</v>
      </c>
      <c r="M391" t="str">
        <f>VLOOKUP(Media[[#This Row],[ENGAGEMENT RATE]],Rate_Lookup,2)</f>
        <v>Average</v>
      </c>
      <c r="N391" s="3" t="str">
        <f>IF(OR(Media[[#This Row],[TOPIC]]="Business Attire",Media[[#This Row],[TOPIC]]="Nightwear"),"High","Low")</f>
        <v>Low</v>
      </c>
    </row>
    <row r="392" spans="2:14" x14ac:dyDescent="0.25">
      <c r="B392" s="1">
        <v>44381</v>
      </c>
      <c r="C392" t="s">
        <v>417</v>
      </c>
      <c r="D392" t="s">
        <v>12</v>
      </c>
      <c r="E392" s="7">
        <v>128129</v>
      </c>
      <c r="F392" t="s">
        <v>858</v>
      </c>
      <c r="G392" s="7">
        <v>618</v>
      </c>
      <c r="H392" s="7">
        <v>499</v>
      </c>
      <c r="I392" s="7">
        <v>71</v>
      </c>
      <c r="J392" s="7">
        <v>63</v>
      </c>
      <c r="K392" s="2">
        <f>SUM(Media[[#This Row],[VIEWS]:[SHARES]])</f>
        <v>1251</v>
      </c>
      <c r="L392" s="3">
        <f>Media[[#This Row],[ENGAGEMENTS]]/Media[[#This Row],[FOLLOWERS]]</f>
        <v>9.7635976242692914E-3</v>
      </c>
      <c r="M392" t="str">
        <f>VLOOKUP(Media[[#This Row],[ENGAGEMENT RATE]],Rate_Lookup,2)</f>
        <v>Average</v>
      </c>
      <c r="N392" s="3" t="str">
        <f>IF(OR(Media[[#This Row],[TOPIC]]="Business Attire",Media[[#This Row],[TOPIC]]="Nightwear"),"High","Low")</f>
        <v>Low</v>
      </c>
    </row>
    <row r="393" spans="2:14" x14ac:dyDescent="0.25">
      <c r="B393" s="1">
        <v>44381</v>
      </c>
      <c r="C393" t="s">
        <v>418</v>
      </c>
      <c r="D393" t="s">
        <v>14</v>
      </c>
      <c r="E393" s="8">
        <v>62546</v>
      </c>
      <c r="F393" t="s">
        <v>840</v>
      </c>
      <c r="G393" s="8">
        <v>222</v>
      </c>
      <c r="H393" s="8">
        <v>186</v>
      </c>
      <c r="I393" s="8">
        <v>38</v>
      </c>
      <c r="J393" s="8">
        <v>25</v>
      </c>
      <c r="K393" s="2">
        <f>SUM(Media[[#This Row],[VIEWS]:[SHARES]])</f>
        <v>471</v>
      </c>
      <c r="L393" s="3">
        <f>Media[[#This Row],[ENGAGEMENTS]]/Media[[#This Row],[FOLLOWERS]]</f>
        <v>7.530457583218751E-3</v>
      </c>
      <c r="M393" t="str">
        <f>VLOOKUP(Media[[#This Row],[ENGAGEMENT RATE]],Rate_Lookup,2)</f>
        <v>Average</v>
      </c>
      <c r="N393" s="3" t="str">
        <f>IF(OR(Media[[#This Row],[TOPIC]]="Business Attire",Media[[#This Row],[TOPIC]]="Nightwear"),"High","Low")</f>
        <v>Low</v>
      </c>
    </row>
    <row r="394" spans="2:14" x14ac:dyDescent="0.25">
      <c r="B394" s="1">
        <v>44382</v>
      </c>
      <c r="C394" t="s">
        <v>419</v>
      </c>
      <c r="D394" t="s">
        <v>12</v>
      </c>
      <c r="E394" s="7">
        <v>127982</v>
      </c>
      <c r="F394" t="s">
        <v>841</v>
      </c>
      <c r="G394" s="7">
        <v>305</v>
      </c>
      <c r="H394" s="7">
        <v>239</v>
      </c>
      <c r="I394" s="7">
        <v>33</v>
      </c>
      <c r="J394" s="7">
        <v>29</v>
      </c>
      <c r="K394" s="2">
        <f>SUM(Media[[#This Row],[VIEWS]:[SHARES]])</f>
        <v>606</v>
      </c>
      <c r="L394" s="3">
        <f>Media[[#This Row],[ENGAGEMENTS]]/Media[[#This Row],[FOLLOWERS]]</f>
        <v>4.7350408651216577E-3</v>
      </c>
      <c r="M394" t="str">
        <f>VLOOKUP(Media[[#This Row],[ENGAGEMENT RATE]],Rate_Lookup,2)</f>
        <v>Poor</v>
      </c>
      <c r="N394" s="3" t="str">
        <f>IF(OR(Media[[#This Row],[TOPIC]]="Business Attire",Media[[#This Row],[TOPIC]]="Nightwear"),"High","Low")</f>
        <v>High</v>
      </c>
    </row>
    <row r="395" spans="2:14" x14ac:dyDescent="0.25">
      <c r="B395" s="1">
        <v>44382</v>
      </c>
      <c r="C395" t="s">
        <v>420</v>
      </c>
      <c r="D395" t="s">
        <v>14</v>
      </c>
      <c r="E395" s="8">
        <v>63065</v>
      </c>
      <c r="F395" t="s">
        <v>841</v>
      </c>
      <c r="G395" s="8">
        <v>253</v>
      </c>
      <c r="H395" s="8">
        <v>209</v>
      </c>
      <c r="I395" s="8">
        <v>42</v>
      </c>
      <c r="J395" s="8">
        <v>32</v>
      </c>
      <c r="K395" s="2">
        <f>SUM(Media[[#This Row],[VIEWS]:[SHARES]])</f>
        <v>536</v>
      </c>
      <c r="L395" s="3">
        <f>Media[[#This Row],[ENGAGEMENTS]]/Media[[#This Row],[FOLLOWERS]]</f>
        <v>8.4991675255688577E-3</v>
      </c>
      <c r="M395" t="str">
        <f>VLOOKUP(Media[[#This Row],[ENGAGEMENT RATE]],Rate_Lookup,2)</f>
        <v>Average</v>
      </c>
      <c r="N395" s="3" t="str">
        <f>IF(OR(Media[[#This Row],[TOPIC]]="Business Attire",Media[[#This Row],[TOPIC]]="Nightwear"),"High","Low")</f>
        <v>High</v>
      </c>
    </row>
    <row r="396" spans="2:14" x14ac:dyDescent="0.25">
      <c r="B396" s="1">
        <v>44383</v>
      </c>
      <c r="C396" t="s">
        <v>421</v>
      </c>
      <c r="D396" t="s">
        <v>12</v>
      </c>
      <c r="E396" s="7">
        <v>128048</v>
      </c>
      <c r="F396" t="s">
        <v>857</v>
      </c>
      <c r="G396" s="7">
        <v>957</v>
      </c>
      <c r="H396" s="7">
        <v>829</v>
      </c>
      <c r="I396" s="7">
        <v>116</v>
      </c>
      <c r="J396" s="7">
        <v>89</v>
      </c>
      <c r="K396" s="2">
        <f>SUM(Media[[#This Row],[VIEWS]:[SHARES]])</f>
        <v>1991</v>
      </c>
      <c r="L396" s="3">
        <f>Media[[#This Row],[ENGAGEMENTS]]/Media[[#This Row],[FOLLOWERS]]</f>
        <v>1.5548856678745471E-2</v>
      </c>
      <c r="M396" t="str">
        <f>VLOOKUP(Media[[#This Row],[ENGAGEMENT RATE]],Rate_Lookup,2)</f>
        <v>Very Good</v>
      </c>
      <c r="N396" s="3" t="str">
        <f>IF(OR(Media[[#This Row],[TOPIC]]="Business Attire",Media[[#This Row],[TOPIC]]="Nightwear"),"High","Low")</f>
        <v>High</v>
      </c>
    </row>
    <row r="397" spans="2:14" x14ac:dyDescent="0.25">
      <c r="B397" s="1">
        <v>44383</v>
      </c>
      <c r="C397" t="s">
        <v>422</v>
      </c>
      <c r="D397" t="s">
        <v>14</v>
      </c>
      <c r="E397" s="8">
        <v>63370</v>
      </c>
      <c r="F397" t="s">
        <v>858</v>
      </c>
      <c r="G397" s="8">
        <v>533</v>
      </c>
      <c r="H397" s="8">
        <v>466</v>
      </c>
      <c r="I397" s="8">
        <v>93</v>
      </c>
      <c r="J397" s="8">
        <v>57</v>
      </c>
      <c r="K397" s="2">
        <f>SUM(Media[[#This Row],[VIEWS]:[SHARES]])</f>
        <v>1149</v>
      </c>
      <c r="L397" s="3">
        <f>Media[[#This Row],[ENGAGEMENTS]]/Media[[#This Row],[FOLLOWERS]]</f>
        <v>1.813160801641155E-2</v>
      </c>
      <c r="M397" t="str">
        <f>VLOOKUP(Media[[#This Row],[ENGAGEMENT RATE]],Rate_Lookup,2)</f>
        <v>Very Good</v>
      </c>
      <c r="N397" s="3" t="str">
        <f>IF(OR(Media[[#This Row],[TOPIC]]="Business Attire",Media[[#This Row],[TOPIC]]="Nightwear"),"High","Low")</f>
        <v>Low</v>
      </c>
    </row>
    <row r="398" spans="2:14" x14ac:dyDescent="0.25">
      <c r="B398" s="1">
        <v>44384</v>
      </c>
      <c r="C398" t="s">
        <v>423</v>
      </c>
      <c r="D398" t="s">
        <v>12</v>
      </c>
      <c r="E398" s="7">
        <v>128201</v>
      </c>
      <c r="F398" t="s">
        <v>840</v>
      </c>
      <c r="G398" s="7">
        <v>231</v>
      </c>
      <c r="H398" s="7">
        <v>185</v>
      </c>
      <c r="I398" s="7">
        <v>30</v>
      </c>
      <c r="J398" s="7">
        <v>23</v>
      </c>
      <c r="K398" s="2">
        <f>SUM(Media[[#This Row],[VIEWS]:[SHARES]])</f>
        <v>469</v>
      </c>
      <c r="L398" s="3">
        <f>Media[[#This Row],[ENGAGEMENTS]]/Media[[#This Row],[FOLLOWERS]]</f>
        <v>3.6583177978330903E-3</v>
      </c>
      <c r="M398" t="str">
        <f>VLOOKUP(Media[[#This Row],[ENGAGEMENT RATE]],Rate_Lookup,2)</f>
        <v>Poor</v>
      </c>
      <c r="N398" s="3" t="str">
        <f>IF(OR(Media[[#This Row],[TOPIC]]="Business Attire",Media[[#This Row],[TOPIC]]="Nightwear"),"High","Low")</f>
        <v>Low</v>
      </c>
    </row>
    <row r="399" spans="2:14" x14ac:dyDescent="0.25">
      <c r="B399" s="1">
        <v>44385</v>
      </c>
      <c r="C399" t="s">
        <v>424</v>
      </c>
      <c r="D399" t="s">
        <v>12</v>
      </c>
      <c r="E399" s="7">
        <v>128198</v>
      </c>
      <c r="F399" t="s">
        <v>841</v>
      </c>
      <c r="G399" s="7">
        <v>301</v>
      </c>
      <c r="H399" s="7">
        <v>273</v>
      </c>
      <c r="I399" s="7">
        <v>34</v>
      </c>
      <c r="J399" s="7">
        <v>28</v>
      </c>
      <c r="K399" s="2">
        <f>SUM(Media[[#This Row],[VIEWS]:[SHARES]])</f>
        <v>636</v>
      </c>
      <c r="L399" s="3">
        <f>Media[[#This Row],[ENGAGEMENTS]]/Media[[#This Row],[FOLLOWERS]]</f>
        <v>4.9610758358164713E-3</v>
      </c>
      <c r="M399" t="str">
        <f>VLOOKUP(Media[[#This Row],[ENGAGEMENT RATE]],Rate_Lookup,2)</f>
        <v>Poor</v>
      </c>
      <c r="N399" s="3" t="str">
        <f>IF(OR(Media[[#This Row],[TOPIC]]="Business Attire",Media[[#This Row],[TOPIC]]="Nightwear"),"High","Low")</f>
        <v>High</v>
      </c>
    </row>
    <row r="400" spans="2:14" x14ac:dyDescent="0.25">
      <c r="B400" s="1">
        <v>44385</v>
      </c>
      <c r="C400" t="s">
        <v>425</v>
      </c>
      <c r="D400" t="s">
        <v>14</v>
      </c>
      <c r="E400" s="8">
        <v>63790</v>
      </c>
      <c r="F400" t="s">
        <v>841</v>
      </c>
      <c r="G400" s="8">
        <v>282</v>
      </c>
      <c r="H400" s="8">
        <v>251</v>
      </c>
      <c r="I400" s="8">
        <v>53</v>
      </c>
      <c r="J400" s="8">
        <v>34</v>
      </c>
      <c r="K400" s="2">
        <f>SUM(Media[[#This Row],[VIEWS]:[SHARES]])</f>
        <v>620</v>
      </c>
      <c r="L400" s="3">
        <f>Media[[#This Row],[ENGAGEMENTS]]/Media[[#This Row],[FOLLOWERS]]</f>
        <v>9.7193917541934481E-3</v>
      </c>
      <c r="M400" t="str">
        <f>VLOOKUP(Media[[#This Row],[ENGAGEMENT RATE]],Rate_Lookup,2)</f>
        <v>Average</v>
      </c>
      <c r="N400" s="3" t="str">
        <f>IF(OR(Media[[#This Row],[TOPIC]]="Business Attire",Media[[#This Row],[TOPIC]]="Nightwear"),"High","Low")</f>
        <v>High</v>
      </c>
    </row>
    <row r="401" spans="2:14" x14ac:dyDescent="0.25">
      <c r="B401" s="1">
        <v>44385</v>
      </c>
      <c r="C401" t="s">
        <v>426</v>
      </c>
      <c r="D401" t="s">
        <v>13</v>
      </c>
      <c r="E401" s="8">
        <v>33497</v>
      </c>
      <c r="F401" t="s">
        <v>841</v>
      </c>
      <c r="G401" s="8">
        <v>33</v>
      </c>
      <c r="H401" s="8">
        <v>26</v>
      </c>
      <c r="I401" s="8">
        <v>3</v>
      </c>
      <c r="J401" s="8">
        <v>3</v>
      </c>
      <c r="K401" s="2">
        <f>SUM(Media[[#This Row],[VIEWS]:[SHARES]])</f>
        <v>65</v>
      </c>
      <c r="L401" s="3">
        <f>Media[[#This Row],[ENGAGEMENTS]]/Media[[#This Row],[FOLLOWERS]]</f>
        <v>1.9404722810998001E-3</v>
      </c>
      <c r="M401" t="str">
        <f>VLOOKUP(Media[[#This Row],[ENGAGEMENT RATE]],Rate_Lookup,2)</f>
        <v>Poor</v>
      </c>
      <c r="N401" s="3" t="str">
        <f>IF(OR(Media[[#This Row],[TOPIC]]="Business Attire",Media[[#This Row],[TOPIC]]="Nightwear"),"High","Low")</f>
        <v>High</v>
      </c>
    </row>
    <row r="402" spans="2:14" x14ac:dyDescent="0.25">
      <c r="B402" s="1">
        <v>44386</v>
      </c>
      <c r="C402" t="s">
        <v>427</v>
      </c>
      <c r="D402" t="s">
        <v>12</v>
      </c>
      <c r="E402" s="7">
        <v>128544</v>
      </c>
      <c r="F402" t="s">
        <v>857</v>
      </c>
      <c r="G402" s="7">
        <v>711</v>
      </c>
      <c r="H402" s="7">
        <v>593</v>
      </c>
      <c r="I402" s="7">
        <v>78</v>
      </c>
      <c r="J402" s="7">
        <v>61</v>
      </c>
      <c r="K402" s="2">
        <f>SUM(Media[[#This Row],[VIEWS]:[SHARES]])</f>
        <v>1443</v>
      </c>
      <c r="L402" s="3">
        <f>Media[[#This Row],[ENGAGEMENTS]]/Media[[#This Row],[FOLLOWERS]]</f>
        <v>1.1225728155339806E-2</v>
      </c>
      <c r="M402" t="str">
        <f>VLOOKUP(Media[[#This Row],[ENGAGEMENT RATE]],Rate_Lookup,2)</f>
        <v>Good</v>
      </c>
      <c r="N402" s="3" t="str">
        <f>IF(OR(Media[[#This Row],[TOPIC]]="Business Attire",Media[[#This Row],[TOPIC]]="Nightwear"),"High","Low")</f>
        <v>High</v>
      </c>
    </row>
    <row r="403" spans="2:14" x14ac:dyDescent="0.25">
      <c r="B403" s="1">
        <v>44386</v>
      </c>
      <c r="C403" t="s">
        <v>428</v>
      </c>
      <c r="D403" t="s">
        <v>14</v>
      </c>
      <c r="E403" s="8">
        <v>63862</v>
      </c>
      <c r="F403" t="s">
        <v>840</v>
      </c>
      <c r="G403" s="8">
        <v>338</v>
      </c>
      <c r="H403" s="8">
        <v>286</v>
      </c>
      <c r="I403" s="8">
        <v>55</v>
      </c>
      <c r="J403" s="8">
        <v>45</v>
      </c>
      <c r="K403" s="2">
        <f>SUM(Media[[#This Row],[VIEWS]:[SHARES]])</f>
        <v>724</v>
      </c>
      <c r="L403" s="3">
        <f>Media[[#This Row],[ENGAGEMENTS]]/Media[[#This Row],[FOLLOWERS]]</f>
        <v>1.1336945288277849E-2</v>
      </c>
      <c r="M403" t="str">
        <f>VLOOKUP(Media[[#This Row],[ENGAGEMENT RATE]],Rate_Lookup,2)</f>
        <v>Good</v>
      </c>
      <c r="N403" s="3" t="str">
        <f>IF(OR(Media[[#This Row],[TOPIC]]="Business Attire",Media[[#This Row],[TOPIC]]="Nightwear"),"High","Low")</f>
        <v>Low</v>
      </c>
    </row>
    <row r="404" spans="2:14" x14ac:dyDescent="0.25">
      <c r="B404" s="1">
        <v>44386</v>
      </c>
      <c r="C404" t="s">
        <v>429</v>
      </c>
      <c r="D404" t="s">
        <v>13</v>
      </c>
      <c r="E404" s="8">
        <v>33480</v>
      </c>
      <c r="F404" t="s">
        <v>857</v>
      </c>
      <c r="G404" s="8">
        <v>52</v>
      </c>
      <c r="H404" s="8">
        <v>40</v>
      </c>
      <c r="I404" s="8">
        <v>5</v>
      </c>
      <c r="J404" s="8">
        <v>4</v>
      </c>
      <c r="K404" s="2">
        <f>SUM(Media[[#This Row],[VIEWS]:[SHARES]])</f>
        <v>101</v>
      </c>
      <c r="L404" s="3">
        <f>Media[[#This Row],[ENGAGEMENTS]]/Media[[#This Row],[FOLLOWERS]]</f>
        <v>3.016726403823178E-3</v>
      </c>
      <c r="M404" t="str">
        <f>VLOOKUP(Media[[#This Row],[ENGAGEMENT RATE]],Rate_Lookup,2)</f>
        <v>Poor</v>
      </c>
      <c r="N404" s="3" t="str">
        <f>IF(OR(Media[[#This Row],[TOPIC]]="Business Attire",Media[[#This Row],[TOPIC]]="Nightwear"),"High","Low")</f>
        <v>High</v>
      </c>
    </row>
    <row r="405" spans="2:14" x14ac:dyDescent="0.25">
      <c r="B405" s="1">
        <v>44387</v>
      </c>
      <c r="C405" t="s">
        <v>430</v>
      </c>
      <c r="D405" t="s">
        <v>12</v>
      </c>
      <c r="E405" s="7">
        <v>128395</v>
      </c>
      <c r="F405" t="s">
        <v>840</v>
      </c>
      <c r="G405" s="7">
        <v>287</v>
      </c>
      <c r="H405" s="7">
        <v>243</v>
      </c>
      <c r="I405" s="7">
        <v>32</v>
      </c>
      <c r="J405" s="7">
        <v>27</v>
      </c>
      <c r="K405" s="2">
        <f>SUM(Media[[#This Row],[VIEWS]:[SHARES]])</f>
        <v>589</v>
      </c>
      <c r="L405" s="3">
        <f>Media[[#This Row],[ENGAGEMENTS]]/Media[[#This Row],[FOLLOWERS]]</f>
        <v>4.5874060516375246E-3</v>
      </c>
      <c r="M405" t="str">
        <f>VLOOKUP(Media[[#This Row],[ENGAGEMENT RATE]],Rate_Lookup,2)</f>
        <v>Poor</v>
      </c>
      <c r="N405" s="3" t="str">
        <f>IF(OR(Media[[#This Row],[TOPIC]]="Business Attire",Media[[#This Row],[TOPIC]]="Nightwear"),"High","Low")</f>
        <v>Low</v>
      </c>
    </row>
    <row r="406" spans="2:14" x14ac:dyDescent="0.25">
      <c r="B406" s="1">
        <v>44387</v>
      </c>
      <c r="C406" t="s">
        <v>431</v>
      </c>
      <c r="D406" t="s">
        <v>14</v>
      </c>
      <c r="E406" s="8">
        <v>64166</v>
      </c>
      <c r="F406" t="s">
        <v>840</v>
      </c>
      <c r="G406" s="8">
        <v>293</v>
      </c>
      <c r="H406" s="8">
        <v>255</v>
      </c>
      <c r="I406" s="8">
        <v>51</v>
      </c>
      <c r="J406" s="8">
        <v>37</v>
      </c>
      <c r="K406" s="2">
        <f>SUM(Media[[#This Row],[VIEWS]:[SHARES]])</f>
        <v>636</v>
      </c>
      <c r="L406" s="3">
        <f>Media[[#This Row],[ENGAGEMENTS]]/Media[[#This Row],[FOLLOWERS]]</f>
        <v>9.9117912913380922E-3</v>
      </c>
      <c r="M406" t="str">
        <f>VLOOKUP(Media[[#This Row],[ENGAGEMENT RATE]],Rate_Lookup,2)</f>
        <v>Average</v>
      </c>
      <c r="N406" s="3" t="str">
        <f>IF(OR(Media[[#This Row],[TOPIC]]="Business Attire",Media[[#This Row],[TOPIC]]="Nightwear"),"High","Low")</f>
        <v>Low</v>
      </c>
    </row>
    <row r="407" spans="2:14" x14ac:dyDescent="0.25">
      <c r="B407" s="1">
        <v>44388</v>
      </c>
      <c r="C407" t="s">
        <v>432</v>
      </c>
      <c r="D407" t="s">
        <v>12</v>
      </c>
      <c r="E407" s="7">
        <v>128611</v>
      </c>
      <c r="F407" t="s">
        <v>840</v>
      </c>
      <c r="G407" s="7">
        <v>291</v>
      </c>
      <c r="H407" s="7">
        <v>219</v>
      </c>
      <c r="I407" s="7">
        <v>34</v>
      </c>
      <c r="J407" s="7">
        <v>27</v>
      </c>
      <c r="K407" s="2">
        <f>SUM(Media[[#This Row],[VIEWS]:[SHARES]])</f>
        <v>571</v>
      </c>
      <c r="L407" s="3">
        <f>Media[[#This Row],[ENGAGEMENTS]]/Media[[#This Row],[FOLLOWERS]]</f>
        <v>4.4397446563668739E-3</v>
      </c>
      <c r="M407" t="str">
        <f>VLOOKUP(Media[[#This Row],[ENGAGEMENT RATE]],Rate_Lookup,2)</f>
        <v>Poor</v>
      </c>
      <c r="N407" s="3" t="str">
        <f>IF(OR(Media[[#This Row],[TOPIC]]="Business Attire",Media[[#This Row],[TOPIC]]="Nightwear"),"High","Low")</f>
        <v>Low</v>
      </c>
    </row>
    <row r="408" spans="2:14" x14ac:dyDescent="0.25">
      <c r="B408" s="1">
        <v>44388</v>
      </c>
      <c r="C408" t="s">
        <v>433</v>
      </c>
      <c r="D408" t="s">
        <v>14</v>
      </c>
      <c r="E408" s="8">
        <v>64801</v>
      </c>
      <c r="F408" t="s">
        <v>857</v>
      </c>
      <c r="G408" s="8">
        <v>662</v>
      </c>
      <c r="H408" s="8">
        <v>531</v>
      </c>
      <c r="I408" s="8">
        <v>120</v>
      </c>
      <c r="J408" s="8">
        <v>79</v>
      </c>
      <c r="K408" s="2">
        <f>SUM(Media[[#This Row],[VIEWS]:[SHARES]])</f>
        <v>1392</v>
      </c>
      <c r="L408" s="3">
        <f>Media[[#This Row],[ENGAGEMENTS]]/Media[[#This Row],[FOLLOWERS]]</f>
        <v>2.148114998225336E-2</v>
      </c>
      <c r="M408" t="str">
        <f>VLOOKUP(Media[[#This Row],[ENGAGEMENT RATE]],Rate_Lookup,2)</f>
        <v>Excellent</v>
      </c>
      <c r="N408" s="3" t="str">
        <f>IF(OR(Media[[#This Row],[TOPIC]]="Business Attire",Media[[#This Row],[TOPIC]]="Nightwear"),"High","Low")</f>
        <v>High</v>
      </c>
    </row>
    <row r="409" spans="2:14" x14ac:dyDescent="0.25">
      <c r="B409" s="1">
        <v>44389</v>
      </c>
      <c r="C409" t="s">
        <v>434</v>
      </c>
      <c r="D409" t="s">
        <v>12</v>
      </c>
      <c r="E409" s="7">
        <v>128818</v>
      </c>
      <c r="F409" t="s">
        <v>841</v>
      </c>
      <c r="G409" s="7">
        <v>319</v>
      </c>
      <c r="H409" s="7">
        <v>256</v>
      </c>
      <c r="I409" s="7">
        <v>34</v>
      </c>
      <c r="J409" s="7">
        <v>28</v>
      </c>
      <c r="K409" s="2">
        <f>SUM(Media[[#This Row],[VIEWS]:[SHARES]])</f>
        <v>637</v>
      </c>
      <c r="L409" s="3">
        <f>Media[[#This Row],[ENGAGEMENTS]]/Media[[#This Row],[FOLLOWERS]]</f>
        <v>4.9449611079197004E-3</v>
      </c>
      <c r="M409" t="str">
        <f>VLOOKUP(Media[[#This Row],[ENGAGEMENT RATE]],Rate_Lookup,2)</f>
        <v>Poor</v>
      </c>
      <c r="N409" s="3" t="str">
        <f>IF(OR(Media[[#This Row],[TOPIC]]="Business Attire",Media[[#This Row],[TOPIC]]="Nightwear"),"High","Low")</f>
        <v>High</v>
      </c>
    </row>
    <row r="410" spans="2:14" x14ac:dyDescent="0.25">
      <c r="B410" s="1">
        <v>44389</v>
      </c>
      <c r="C410" t="s">
        <v>435</v>
      </c>
      <c r="D410" t="s">
        <v>14</v>
      </c>
      <c r="E410" s="8">
        <v>64241</v>
      </c>
      <c r="F410" t="s">
        <v>840</v>
      </c>
      <c r="G410" s="8">
        <v>307</v>
      </c>
      <c r="H410" s="8">
        <v>279</v>
      </c>
      <c r="I410" s="8">
        <v>59</v>
      </c>
      <c r="J410" s="8">
        <v>41</v>
      </c>
      <c r="K410" s="2">
        <f>SUM(Media[[#This Row],[VIEWS]:[SHARES]])</f>
        <v>686</v>
      </c>
      <c r="L410" s="3">
        <f>Media[[#This Row],[ENGAGEMENTS]]/Media[[#This Row],[FOLLOWERS]]</f>
        <v>1.0678538627979017E-2</v>
      </c>
      <c r="M410" t="str">
        <f>VLOOKUP(Media[[#This Row],[ENGAGEMENT RATE]],Rate_Lookup,2)</f>
        <v>Good</v>
      </c>
      <c r="N410" s="3" t="str">
        <f>IF(OR(Media[[#This Row],[TOPIC]]="Business Attire",Media[[#This Row],[TOPIC]]="Nightwear"),"High","Low")</f>
        <v>Low</v>
      </c>
    </row>
    <row r="411" spans="2:14" x14ac:dyDescent="0.25">
      <c r="B411" s="1">
        <v>44389</v>
      </c>
      <c r="C411" t="s">
        <v>436</v>
      </c>
      <c r="D411" t="s">
        <v>13</v>
      </c>
      <c r="E411" s="8">
        <v>33526</v>
      </c>
      <c r="F411" t="s">
        <v>858</v>
      </c>
      <c r="G411" s="8">
        <v>47</v>
      </c>
      <c r="H411" s="8">
        <v>37</v>
      </c>
      <c r="I411" s="8">
        <v>5</v>
      </c>
      <c r="J411" s="8">
        <v>5</v>
      </c>
      <c r="K411" s="2">
        <f>SUM(Media[[#This Row],[VIEWS]:[SHARES]])</f>
        <v>94</v>
      </c>
      <c r="L411" s="3">
        <f>Media[[#This Row],[ENGAGEMENTS]]/Media[[#This Row],[FOLLOWERS]]</f>
        <v>2.8037940702738172E-3</v>
      </c>
      <c r="M411" t="str">
        <f>VLOOKUP(Media[[#This Row],[ENGAGEMENT RATE]],Rate_Lookup,2)</f>
        <v>Poor</v>
      </c>
      <c r="N411" s="3" t="str">
        <f>IF(OR(Media[[#This Row],[TOPIC]]="Business Attire",Media[[#This Row],[TOPIC]]="Nightwear"),"High","Low")</f>
        <v>Low</v>
      </c>
    </row>
    <row r="412" spans="2:14" x14ac:dyDescent="0.25">
      <c r="B412" s="1">
        <v>44390</v>
      </c>
      <c r="C412" t="s">
        <v>437</v>
      </c>
      <c r="D412" t="s">
        <v>12</v>
      </c>
      <c r="E412" s="7">
        <v>128655</v>
      </c>
      <c r="F412" t="s">
        <v>840</v>
      </c>
      <c r="G412" s="7">
        <v>282</v>
      </c>
      <c r="H412" s="7">
        <v>218</v>
      </c>
      <c r="I412" s="7">
        <v>32</v>
      </c>
      <c r="J412" s="7">
        <v>24</v>
      </c>
      <c r="K412" s="2">
        <f>SUM(Media[[#This Row],[VIEWS]:[SHARES]])</f>
        <v>556</v>
      </c>
      <c r="L412" s="3">
        <f>Media[[#This Row],[ENGAGEMENTS]]/Media[[#This Row],[FOLLOWERS]]</f>
        <v>4.3216353814465045E-3</v>
      </c>
      <c r="M412" t="str">
        <f>VLOOKUP(Media[[#This Row],[ENGAGEMENT RATE]],Rate_Lookup,2)</f>
        <v>Poor</v>
      </c>
      <c r="N412" s="3" t="str">
        <f>IF(OR(Media[[#This Row],[TOPIC]]="Business Attire",Media[[#This Row],[TOPIC]]="Nightwear"),"High","Low")</f>
        <v>Low</v>
      </c>
    </row>
    <row r="413" spans="2:14" x14ac:dyDescent="0.25">
      <c r="B413" s="1">
        <v>44390</v>
      </c>
      <c r="C413" t="s">
        <v>438</v>
      </c>
      <c r="D413" t="s">
        <v>14</v>
      </c>
      <c r="E413" s="8">
        <v>64384</v>
      </c>
      <c r="F413" t="s">
        <v>858</v>
      </c>
      <c r="G413" s="8">
        <v>386</v>
      </c>
      <c r="H413" s="8">
        <v>379</v>
      </c>
      <c r="I413" s="8">
        <v>72</v>
      </c>
      <c r="J413" s="8">
        <v>53</v>
      </c>
      <c r="K413" s="2">
        <f>SUM(Media[[#This Row],[VIEWS]:[SHARES]])</f>
        <v>890</v>
      </c>
      <c r="L413" s="3">
        <f>Media[[#This Row],[ENGAGEMENTS]]/Media[[#This Row],[FOLLOWERS]]</f>
        <v>1.3823310139165009E-2</v>
      </c>
      <c r="M413" t="str">
        <f>VLOOKUP(Media[[#This Row],[ENGAGEMENT RATE]],Rate_Lookup,2)</f>
        <v>Good</v>
      </c>
      <c r="N413" s="3" t="str">
        <f>IF(OR(Media[[#This Row],[TOPIC]]="Business Attire",Media[[#This Row],[TOPIC]]="Nightwear"),"High","Low")</f>
        <v>Low</v>
      </c>
    </row>
    <row r="414" spans="2:14" x14ac:dyDescent="0.25">
      <c r="B414" s="1">
        <v>44391</v>
      </c>
      <c r="C414" t="s">
        <v>439</v>
      </c>
      <c r="D414" t="s">
        <v>12</v>
      </c>
      <c r="E414" s="7">
        <v>129033</v>
      </c>
      <c r="F414" t="s">
        <v>858</v>
      </c>
      <c r="G414" s="7">
        <v>471</v>
      </c>
      <c r="H414" s="7">
        <v>361</v>
      </c>
      <c r="I414" s="7">
        <v>51</v>
      </c>
      <c r="J414" s="7">
        <v>44</v>
      </c>
      <c r="K414" s="2">
        <f>SUM(Media[[#This Row],[VIEWS]:[SHARES]])</f>
        <v>927</v>
      </c>
      <c r="L414" s="3">
        <f>Media[[#This Row],[ENGAGEMENTS]]/Media[[#This Row],[FOLLOWERS]]</f>
        <v>7.1842086908000275E-3</v>
      </c>
      <c r="M414" t="str">
        <f>VLOOKUP(Media[[#This Row],[ENGAGEMENT RATE]],Rate_Lookup,2)</f>
        <v>Average</v>
      </c>
      <c r="N414" s="3" t="str">
        <f>IF(OR(Media[[#This Row],[TOPIC]]="Business Attire",Media[[#This Row],[TOPIC]]="Nightwear"),"High","Low")</f>
        <v>Low</v>
      </c>
    </row>
    <row r="415" spans="2:14" x14ac:dyDescent="0.25">
      <c r="B415" s="1">
        <v>44391</v>
      </c>
      <c r="C415" t="s">
        <v>440</v>
      </c>
      <c r="D415" t="s">
        <v>14</v>
      </c>
      <c r="E415" s="8">
        <v>64440</v>
      </c>
      <c r="F415" t="s">
        <v>857</v>
      </c>
      <c r="G415" s="8">
        <v>663</v>
      </c>
      <c r="H415" s="8">
        <v>564</v>
      </c>
      <c r="I415" s="8">
        <v>115</v>
      </c>
      <c r="J415" s="8">
        <v>86</v>
      </c>
      <c r="K415" s="2">
        <f>SUM(Media[[#This Row],[VIEWS]:[SHARES]])</f>
        <v>1428</v>
      </c>
      <c r="L415" s="3">
        <f>Media[[#This Row],[ENGAGEMENTS]]/Media[[#This Row],[FOLLOWERS]]</f>
        <v>2.2160148975791435E-2</v>
      </c>
      <c r="M415" t="str">
        <f>VLOOKUP(Media[[#This Row],[ENGAGEMENT RATE]],Rate_Lookup,2)</f>
        <v>Excellent</v>
      </c>
      <c r="N415" s="3" t="str">
        <f>IF(OR(Media[[#This Row],[TOPIC]]="Business Attire",Media[[#This Row],[TOPIC]]="Nightwear"),"High","Low")</f>
        <v>High</v>
      </c>
    </row>
    <row r="416" spans="2:14" x14ac:dyDescent="0.25">
      <c r="B416" s="1">
        <v>44392</v>
      </c>
      <c r="C416" t="s">
        <v>441</v>
      </c>
      <c r="D416" t="s">
        <v>12</v>
      </c>
      <c r="E416" s="7">
        <v>129145</v>
      </c>
      <c r="F416" t="s">
        <v>840</v>
      </c>
      <c r="G416" s="7">
        <v>237</v>
      </c>
      <c r="H416" s="7">
        <v>191</v>
      </c>
      <c r="I416" s="7">
        <v>29</v>
      </c>
      <c r="J416" s="7">
        <v>23</v>
      </c>
      <c r="K416" s="2">
        <f>SUM(Media[[#This Row],[VIEWS]:[SHARES]])</f>
        <v>480</v>
      </c>
      <c r="L416" s="3">
        <f>Media[[#This Row],[ENGAGEMENTS]]/Media[[#This Row],[FOLLOWERS]]</f>
        <v>3.7167524875140346E-3</v>
      </c>
      <c r="M416" t="str">
        <f>VLOOKUP(Media[[#This Row],[ENGAGEMENT RATE]],Rate_Lookup,2)</f>
        <v>Poor</v>
      </c>
      <c r="N416" s="3" t="str">
        <f>IF(OR(Media[[#This Row],[TOPIC]]="Business Attire",Media[[#This Row],[TOPIC]]="Nightwear"),"High","Low")</f>
        <v>Low</v>
      </c>
    </row>
    <row r="417" spans="2:14" x14ac:dyDescent="0.25">
      <c r="B417" s="1">
        <v>44392</v>
      </c>
      <c r="C417" t="s">
        <v>442</v>
      </c>
      <c r="D417" t="s">
        <v>14</v>
      </c>
      <c r="E417" s="8">
        <v>64662</v>
      </c>
      <c r="F417" t="s">
        <v>858</v>
      </c>
      <c r="G417" s="8">
        <v>452</v>
      </c>
      <c r="H417" s="8">
        <v>398</v>
      </c>
      <c r="I417" s="8">
        <v>79</v>
      </c>
      <c r="J417" s="8">
        <v>50</v>
      </c>
      <c r="K417" s="2">
        <f>SUM(Media[[#This Row],[VIEWS]:[SHARES]])</f>
        <v>979</v>
      </c>
      <c r="L417" s="3">
        <f>Media[[#This Row],[ENGAGEMENTS]]/Media[[#This Row],[FOLLOWERS]]</f>
        <v>1.5140267854381243E-2</v>
      </c>
      <c r="M417" t="str">
        <f>VLOOKUP(Media[[#This Row],[ENGAGEMENT RATE]],Rate_Lookup,2)</f>
        <v>Very Good</v>
      </c>
      <c r="N417" s="3" t="str">
        <f>IF(OR(Media[[#This Row],[TOPIC]]="Business Attire",Media[[#This Row],[TOPIC]]="Nightwear"),"High","Low")</f>
        <v>Low</v>
      </c>
    </row>
    <row r="418" spans="2:14" x14ac:dyDescent="0.25">
      <c r="B418" s="1">
        <v>44393</v>
      </c>
      <c r="C418" t="s">
        <v>443</v>
      </c>
      <c r="D418" t="s">
        <v>12</v>
      </c>
      <c r="E418" s="7">
        <v>128386</v>
      </c>
      <c r="F418" t="s">
        <v>841</v>
      </c>
      <c r="G418" s="7">
        <v>372</v>
      </c>
      <c r="H418" s="7">
        <v>303</v>
      </c>
      <c r="I418" s="7">
        <v>40</v>
      </c>
      <c r="J418" s="7">
        <v>36</v>
      </c>
      <c r="K418" s="2">
        <f>SUM(Media[[#This Row],[VIEWS]:[SHARES]])</f>
        <v>751</v>
      </c>
      <c r="L418" s="3">
        <f>Media[[#This Row],[ENGAGEMENTS]]/Media[[#This Row],[FOLLOWERS]]</f>
        <v>5.8495474584456253E-3</v>
      </c>
      <c r="M418" t="str">
        <f>VLOOKUP(Media[[#This Row],[ENGAGEMENT RATE]],Rate_Lookup,2)</f>
        <v>Average</v>
      </c>
      <c r="N418" s="3" t="str">
        <f>IF(OR(Media[[#This Row],[TOPIC]]="Business Attire",Media[[#This Row],[TOPIC]]="Nightwear"),"High","Low")</f>
        <v>High</v>
      </c>
    </row>
    <row r="419" spans="2:14" x14ac:dyDescent="0.25">
      <c r="B419" s="1">
        <v>44393</v>
      </c>
      <c r="C419" t="s">
        <v>444</v>
      </c>
      <c r="D419" t="s">
        <v>14</v>
      </c>
      <c r="E419" s="8">
        <v>64322</v>
      </c>
      <c r="F419" t="s">
        <v>840</v>
      </c>
      <c r="G419" s="8">
        <v>344</v>
      </c>
      <c r="H419" s="8">
        <v>298</v>
      </c>
      <c r="I419" s="8">
        <v>62</v>
      </c>
      <c r="J419" s="8">
        <v>40</v>
      </c>
      <c r="K419" s="2">
        <f>SUM(Media[[#This Row],[VIEWS]:[SHARES]])</f>
        <v>744</v>
      </c>
      <c r="L419" s="3">
        <f>Media[[#This Row],[ENGAGEMENTS]]/Media[[#This Row],[FOLLOWERS]]</f>
        <v>1.1566804514784987E-2</v>
      </c>
      <c r="M419" t="str">
        <f>VLOOKUP(Media[[#This Row],[ENGAGEMENT RATE]],Rate_Lookup,2)</f>
        <v>Good</v>
      </c>
      <c r="N419" s="3" t="str">
        <f>IF(OR(Media[[#This Row],[TOPIC]]="Business Attire",Media[[#This Row],[TOPIC]]="Nightwear"),"High","Low")</f>
        <v>Low</v>
      </c>
    </row>
    <row r="420" spans="2:14" x14ac:dyDescent="0.25">
      <c r="B420" s="1">
        <v>44394</v>
      </c>
      <c r="C420" t="s">
        <v>445</v>
      </c>
      <c r="D420" t="s">
        <v>12</v>
      </c>
      <c r="E420" s="7">
        <v>128491</v>
      </c>
      <c r="F420" t="s">
        <v>858</v>
      </c>
      <c r="G420" s="7">
        <v>583</v>
      </c>
      <c r="H420" s="7">
        <v>518</v>
      </c>
      <c r="I420" s="7">
        <v>65</v>
      </c>
      <c r="J420" s="7">
        <v>56</v>
      </c>
      <c r="K420" s="2">
        <f>SUM(Media[[#This Row],[VIEWS]:[SHARES]])</f>
        <v>1222</v>
      </c>
      <c r="L420" s="3">
        <f>Media[[#This Row],[ENGAGEMENTS]]/Media[[#This Row],[FOLLOWERS]]</f>
        <v>9.5103937240740601E-3</v>
      </c>
      <c r="M420" t="str">
        <f>VLOOKUP(Media[[#This Row],[ENGAGEMENT RATE]],Rate_Lookup,2)</f>
        <v>Average</v>
      </c>
      <c r="N420" s="3" t="str">
        <f>IF(OR(Media[[#This Row],[TOPIC]]="Business Attire",Media[[#This Row],[TOPIC]]="Nightwear"),"High","Low")</f>
        <v>Low</v>
      </c>
    </row>
    <row r="421" spans="2:14" x14ac:dyDescent="0.25">
      <c r="B421" s="1">
        <v>44395</v>
      </c>
      <c r="C421" t="s">
        <v>446</v>
      </c>
      <c r="D421" t="s">
        <v>12</v>
      </c>
      <c r="E421" s="7">
        <v>128521</v>
      </c>
      <c r="F421" t="s">
        <v>840</v>
      </c>
      <c r="G421" s="7">
        <v>233</v>
      </c>
      <c r="H421" s="7">
        <v>169</v>
      </c>
      <c r="I421" s="7">
        <v>27</v>
      </c>
      <c r="J421" s="7">
        <v>20</v>
      </c>
      <c r="K421" s="2">
        <f>SUM(Media[[#This Row],[VIEWS]:[SHARES]])</f>
        <v>449</v>
      </c>
      <c r="L421" s="3">
        <f>Media[[#This Row],[ENGAGEMENTS]]/Media[[#This Row],[FOLLOWERS]]</f>
        <v>3.493592486830946E-3</v>
      </c>
      <c r="M421" t="str">
        <f>VLOOKUP(Media[[#This Row],[ENGAGEMENT RATE]],Rate_Lookup,2)</f>
        <v>Poor</v>
      </c>
      <c r="N421" s="3" t="str">
        <f>IF(OR(Media[[#This Row],[TOPIC]]="Business Attire",Media[[#This Row],[TOPIC]]="Nightwear"),"High","Low")</f>
        <v>Low</v>
      </c>
    </row>
    <row r="422" spans="2:14" x14ac:dyDescent="0.25">
      <c r="B422" s="1">
        <v>44395</v>
      </c>
      <c r="C422" t="s">
        <v>447</v>
      </c>
      <c r="D422" t="s">
        <v>14</v>
      </c>
      <c r="E422" s="8">
        <v>64258</v>
      </c>
      <c r="F422" t="s">
        <v>857</v>
      </c>
      <c r="G422" s="8">
        <v>710</v>
      </c>
      <c r="H422" s="8">
        <v>684</v>
      </c>
      <c r="I422" s="8">
        <v>137</v>
      </c>
      <c r="J422" s="8">
        <v>86</v>
      </c>
      <c r="K422" s="2">
        <f>SUM(Media[[#This Row],[VIEWS]:[SHARES]])</f>
        <v>1617</v>
      </c>
      <c r="L422" s="3">
        <f>Media[[#This Row],[ENGAGEMENTS]]/Media[[#This Row],[FOLLOWERS]]</f>
        <v>2.5164181891748887E-2</v>
      </c>
      <c r="M422" t="str">
        <f>VLOOKUP(Media[[#This Row],[ENGAGEMENT RATE]],Rate_Lookup,2)</f>
        <v>Excellent</v>
      </c>
      <c r="N422" s="3" t="str">
        <f>IF(OR(Media[[#This Row],[TOPIC]]="Business Attire",Media[[#This Row],[TOPIC]]="Nightwear"),"High","Low")</f>
        <v>High</v>
      </c>
    </row>
    <row r="423" spans="2:14" x14ac:dyDescent="0.25">
      <c r="B423" s="1">
        <v>44396</v>
      </c>
      <c r="C423" t="s">
        <v>448</v>
      </c>
      <c r="D423" t="s">
        <v>12</v>
      </c>
      <c r="E423" s="7">
        <v>128387</v>
      </c>
      <c r="F423" t="s">
        <v>841</v>
      </c>
      <c r="G423" s="7">
        <v>376</v>
      </c>
      <c r="H423" s="7">
        <v>284</v>
      </c>
      <c r="I423" s="7">
        <v>42</v>
      </c>
      <c r="J423" s="7">
        <v>36</v>
      </c>
      <c r="K423" s="2">
        <f>SUM(Media[[#This Row],[VIEWS]:[SHARES]])</f>
        <v>738</v>
      </c>
      <c r="L423" s="3">
        <f>Media[[#This Row],[ENGAGEMENTS]]/Media[[#This Row],[FOLLOWERS]]</f>
        <v>5.7482455388785467E-3</v>
      </c>
      <c r="M423" t="str">
        <f>VLOOKUP(Media[[#This Row],[ENGAGEMENT RATE]],Rate_Lookup,2)</f>
        <v>Average</v>
      </c>
      <c r="N423" s="3" t="str">
        <f>IF(OR(Media[[#This Row],[TOPIC]]="Business Attire",Media[[#This Row],[TOPIC]]="Nightwear"),"High","Low")</f>
        <v>High</v>
      </c>
    </row>
    <row r="424" spans="2:14" x14ac:dyDescent="0.25">
      <c r="B424" s="1">
        <v>44396</v>
      </c>
      <c r="C424" t="s">
        <v>449</v>
      </c>
      <c r="D424" t="s">
        <v>14</v>
      </c>
      <c r="E424" s="8">
        <v>64047</v>
      </c>
      <c r="F424" t="s">
        <v>840</v>
      </c>
      <c r="G424" s="8">
        <v>235</v>
      </c>
      <c r="H424" s="8">
        <v>185</v>
      </c>
      <c r="I424" s="8">
        <v>44</v>
      </c>
      <c r="J424" s="8">
        <v>31</v>
      </c>
      <c r="K424" s="2">
        <f>SUM(Media[[#This Row],[VIEWS]:[SHARES]])</f>
        <v>495</v>
      </c>
      <c r="L424" s="3">
        <f>Media[[#This Row],[ENGAGEMENTS]]/Media[[#This Row],[FOLLOWERS]]</f>
        <v>7.7286992364981964E-3</v>
      </c>
      <c r="M424" t="str">
        <f>VLOOKUP(Media[[#This Row],[ENGAGEMENT RATE]],Rate_Lookup,2)</f>
        <v>Average</v>
      </c>
      <c r="N424" s="3" t="str">
        <f>IF(OR(Media[[#This Row],[TOPIC]]="Business Attire",Media[[#This Row],[TOPIC]]="Nightwear"),"High","Low")</f>
        <v>Low</v>
      </c>
    </row>
    <row r="425" spans="2:14" x14ac:dyDescent="0.25">
      <c r="B425" s="1">
        <v>44396</v>
      </c>
      <c r="C425" t="s">
        <v>450</v>
      </c>
      <c r="D425" t="s">
        <v>13</v>
      </c>
      <c r="E425" s="8">
        <v>33556</v>
      </c>
      <c r="F425" t="s">
        <v>840</v>
      </c>
      <c r="G425" s="8">
        <v>40</v>
      </c>
      <c r="H425" s="8">
        <v>32</v>
      </c>
      <c r="I425" s="8">
        <v>4</v>
      </c>
      <c r="J425" s="8">
        <v>4</v>
      </c>
      <c r="K425" s="2">
        <f>SUM(Media[[#This Row],[VIEWS]:[SHARES]])</f>
        <v>80</v>
      </c>
      <c r="L425" s="3">
        <f>Media[[#This Row],[ENGAGEMENTS]]/Media[[#This Row],[FOLLOWERS]]</f>
        <v>2.3840743831207534E-3</v>
      </c>
      <c r="M425" t="str">
        <f>VLOOKUP(Media[[#This Row],[ENGAGEMENT RATE]],Rate_Lookup,2)</f>
        <v>Poor</v>
      </c>
      <c r="N425" s="3" t="str">
        <f>IF(OR(Media[[#This Row],[TOPIC]]="Business Attire",Media[[#This Row],[TOPIC]]="Nightwear"),"High","Low")</f>
        <v>Low</v>
      </c>
    </row>
    <row r="426" spans="2:14" x14ac:dyDescent="0.25">
      <c r="B426" s="1">
        <v>44397</v>
      </c>
      <c r="C426" t="s">
        <v>451</v>
      </c>
      <c r="D426" t="s">
        <v>12</v>
      </c>
      <c r="E426" s="7">
        <v>128529</v>
      </c>
      <c r="F426" t="s">
        <v>858</v>
      </c>
      <c r="G426" s="7">
        <v>655</v>
      </c>
      <c r="H426" s="7">
        <v>525</v>
      </c>
      <c r="I426" s="7">
        <v>72</v>
      </c>
      <c r="J426" s="7">
        <v>55</v>
      </c>
      <c r="K426" s="2">
        <f>SUM(Media[[#This Row],[VIEWS]:[SHARES]])</f>
        <v>1307</v>
      </c>
      <c r="L426" s="3">
        <f>Media[[#This Row],[ENGAGEMENTS]]/Media[[#This Row],[FOLLOWERS]]</f>
        <v>1.0168911296283329E-2</v>
      </c>
      <c r="M426" t="str">
        <f>VLOOKUP(Media[[#This Row],[ENGAGEMENT RATE]],Rate_Lookup,2)</f>
        <v>Good</v>
      </c>
      <c r="N426" s="3" t="str">
        <f>IF(OR(Media[[#This Row],[TOPIC]]="Business Attire",Media[[#This Row],[TOPIC]]="Nightwear"),"High","Low")</f>
        <v>Low</v>
      </c>
    </row>
    <row r="427" spans="2:14" x14ac:dyDescent="0.25">
      <c r="B427" s="1">
        <v>44397</v>
      </c>
      <c r="C427" t="s">
        <v>452</v>
      </c>
      <c r="D427" t="s">
        <v>14</v>
      </c>
      <c r="E427" s="8">
        <v>64497</v>
      </c>
      <c r="F427" t="s">
        <v>857</v>
      </c>
      <c r="G427" s="8">
        <v>489</v>
      </c>
      <c r="H427" s="8">
        <v>453</v>
      </c>
      <c r="I427" s="8">
        <v>82</v>
      </c>
      <c r="J427" s="8">
        <v>67</v>
      </c>
      <c r="K427" s="2">
        <f>SUM(Media[[#This Row],[VIEWS]:[SHARES]])</f>
        <v>1091</v>
      </c>
      <c r="L427" s="3">
        <f>Media[[#This Row],[ENGAGEMENTS]]/Media[[#This Row],[FOLLOWERS]]</f>
        <v>1.6915515450331021E-2</v>
      </c>
      <c r="M427" t="str">
        <f>VLOOKUP(Media[[#This Row],[ENGAGEMENT RATE]],Rate_Lookup,2)</f>
        <v>Very Good</v>
      </c>
      <c r="N427" s="3" t="str">
        <f>IF(OR(Media[[#This Row],[TOPIC]]="Business Attire",Media[[#This Row],[TOPIC]]="Nightwear"),"High","Low")</f>
        <v>High</v>
      </c>
    </row>
    <row r="428" spans="2:14" x14ac:dyDescent="0.25">
      <c r="B428" s="1">
        <v>44398</v>
      </c>
      <c r="C428" t="s">
        <v>453</v>
      </c>
      <c r="D428" t="s">
        <v>12</v>
      </c>
      <c r="E428" s="7">
        <v>128944</v>
      </c>
      <c r="F428" t="s">
        <v>858</v>
      </c>
      <c r="G428" s="7">
        <v>642</v>
      </c>
      <c r="H428" s="7">
        <v>575</v>
      </c>
      <c r="I428" s="7">
        <v>87</v>
      </c>
      <c r="J428" s="7">
        <v>67</v>
      </c>
      <c r="K428" s="2">
        <f>SUM(Media[[#This Row],[VIEWS]:[SHARES]])</f>
        <v>1371</v>
      </c>
      <c r="L428" s="3">
        <f>Media[[#This Row],[ENGAGEMENTS]]/Media[[#This Row],[FOLLOWERS]]</f>
        <v>1.0632522645489514E-2</v>
      </c>
      <c r="M428" t="str">
        <f>VLOOKUP(Media[[#This Row],[ENGAGEMENT RATE]],Rate_Lookup,2)</f>
        <v>Good</v>
      </c>
      <c r="N428" s="3" t="str">
        <f>IF(OR(Media[[#This Row],[TOPIC]]="Business Attire",Media[[#This Row],[TOPIC]]="Nightwear"),"High","Low")</f>
        <v>Low</v>
      </c>
    </row>
    <row r="429" spans="2:14" x14ac:dyDescent="0.25">
      <c r="B429" s="1">
        <v>44398</v>
      </c>
      <c r="C429" t="s">
        <v>454</v>
      </c>
      <c r="D429" t="s">
        <v>14</v>
      </c>
      <c r="E429" s="8">
        <v>64331</v>
      </c>
      <c r="F429" t="s">
        <v>840</v>
      </c>
      <c r="G429" s="8">
        <v>358</v>
      </c>
      <c r="H429" s="8">
        <v>321</v>
      </c>
      <c r="I429" s="8">
        <v>61</v>
      </c>
      <c r="J429" s="8">
        <v>43</v>
      </c>
      <c r="K429" s="2">
        <f>SUM(Media[[#This Row],[VIEWS]:[SHARES]])</f>
        <v>783</v>
      </c>
      <c r="L429" s="3">
        <f>Media[[#This Row],[ENGAGEMENTS]]/Media[[#This Row],[FOLLOWERS]]</f>
        <v>1.21714259066391E-2</v>
      </c>
      <c r="M429" t="str">
        <f>VLOOKUP(Media[[#This Row],[ENGAGEMENT RATE]],Rate_Lookup,2)</f>
        <v>Good</v>
      </c>
      <c r="N429" s="3" t="str">
        <f>IF(OR(Media[[#This Row],[TOPIC]]="Business Attire",Media[[#This Row],[TOPIC]]="Nightwear"),"High","Low")</f>
        <v>Low</v>
      </c>
    </row>
    <row r="430" spans="2:14" x14ac:dyDescent="0.25">
      <c r="B430" s="1">
        <v>44398</v>
      </c>
      <c r="C430" t="s">
        <v>455</v>
      </c>
      <c r="D430" t="s">
        <v>13</v>
      </c>
      <c r="E430" s="8">
        <v>33598</v>
      </c>
      <c r="F430" t="s">
        <v>841</v>
      </c>
      <c r="G430" s="8">
        <v>27</v>
      </c>
      <c r="H430" s="8">
        <v>25</v>
      </c>
      <c r="I430" s="8">
        <v>3</v>
      </c>
      <c r="J430" s="8">
        <v>3</v>
      </c>
      <c r="K430" s="2">
        <f>SUM(Media[[#This Row],[VIEWS]:[SHARES]])</f>
        <v>58</v>
      </c>
      <c r="L430" s="3">
        <f>Media[[#This Row],[ENGAGEMENTS]]/Media[[#This Row],[FOLLOWERS]]</f>
        <v>1.7262932317399845E-3</v>
      </c>
      <c r="M430" t="str">
        <f>VLOOKUP(Media[[#This Row],[ENGAGEMENT RATE]],Rate_Lookup,2)</f>
        <v>Poor</v>
      </c>
      <c r="N430" s="3" t="str">
        <f>IF(OR(Media[[#This Row],[TOPIC]]="Business Attire",Media[[#This Row],[TOPIC]]="Nightwear"),"High","Low")</f>
        <v>High</v>
      </c>
    </row>
    <row r="431" spans="2:14" x14ac:dyDescent="0.25">
      <c r="B431" s="1">
        <v>44399</v>
      </c>
      <c r="C431" t="s">
        <v>456</v>
      </c>
      <c r="D431" t="s">
        <v>12</v>
      </c>
      <c r="E431" s="7">
        <v>129478</v>
      </c>
      <c r="F431" t="s">
        <v>840</v>
      </c>
      <c r="G431" s="7">
        <v>251</v>
      </c>
      <c r="H431" s="7">
        <v>212</v>
      </c>
      <c r="I431" s="7">
        <v>27</v>
      </c>
      <c r="J431" s="7">
        <v>26</v>
      </c>
      <c r="K431" s="2">
        <f>SUM(Media[[#This Row],[VIEWS]:[SHARES]])</f>
        <v>516</v>
      </c>
      <c r="L431" s="3">
        <f>Media[[#This Row],[ENGAGEMENTS]]/Media[[#This Row],[FOLLOWERS]]</f>
        <v>3.9852330125581181E-3</v>
      </c>
      <c r="M431" t="str">
        <f>VLOOKUP(Media[[#This Row],[ENGAGEMENT RATE]],Rate_Lookup,2)</f>
        <v>Poor</v>
      </c>
      <c r="N431" s="3" t="str">
        <f>IF(OR(Media[[#This Row],[TOPIC]]="Business Attire",Media[[#This Row],[TOPIC]]="Nightwear"),"High","Low")</f>
        <v>Low</v>
      </c>
    </row>
    <row r="432" spans="2:14" x14ac:dyDescent="0.25">
      <c r="B432" s="1">
        <v>44399</v>
      </c>
      <c r="C432" t="s">
        <v>457</v>
      </c>
      <c r="D432" t="s">
        <v>14</v>
      </c>
      <c r="E432" s="8">
        <v>63919</v>
      </c>
      <c r="F432" t="s">
        <v>841</v>
      </c>
      <c r="G432" s="8">
        <v>271</v>
      </c>
      <c r="H432" s="8">
        <v>223</v>
      </c>
      <c r="I432" s="8">
        <v>45</v>
      </c>
      <c r="J432" s="8">
        <v>32</v>
      </c>
      <c r="K432" s="2">
        <f>SUM(Media[[#This Row],[VIEWS]:[SHARES]])</f>
        <v>571</v>
      </c>
      <c r="L432" s="3">
        <f>Media[[#This Row],[ENGAGEMENTS]]/Media[[#This Row],[FOLLOWERS]]</f>
        <v>8.9331810572756149E-3</v>
      </c>
      <c r="M432" t="str">
        <f>VLOOKUP(Media[[#This Row],[ENGAGEMENT RATE]],Rate_Lookup,2)</f>
        <v>Average</v>
      </c>
      <c r="N432" s="3" t="str">
        <f>IF(OR(Media[[#This Row],[TOPIC]]="Business Attire",Media[[#This Row],[TOPIC]]="Nightwear"),"High","Low")</f>
        <v>High</v>
      </c>
    </row>
    <row r="433" spans="2:14" x14ac:dyDescent="0.25">
      <c r="B433" s="1">
        <v>44399</v>
      </c>
      <c r="C433" t="s">
        <v>458</v>
      </c>
      <c r="D433" t="s">
        <v>13</v>
      </c>
      <c r="E433" s="8">
        <v>33583</v>
      </c>
      <c r="F433" t="s">
        <v>857</v>
      </c>
      <c r="G433" s="8">
        <v>48</v>
      </c>
      <c r="H433" s="8">
        <v>41</v>
      </c>
      <c r="I433" s="8">
        <v>5</v>
      </c>
      <c r="J433" s="8">
        <v>5</v>
      </c>
      <c r="K433" s="2">
        <f>SUM(Media[[#This Row],[VIEWS]:[SHARES]])</f>
        <v>99</v>
      </c>
      <c r="L433" s="3">
        <f>Media[[#This Row],[ENGAGEMENTS]]/Media[[#This Row],[FOLLOWERS]]</f>
        <v>2.9479200786112019E-3</v>
      </c>
      <c r="M433" t="str">
        <f>VLOOKUP(Media[[#This Row],[ENGAGEMENT RATE]],Rate_Lookup,2)</f>
        <v>Poor</v>
      </c>
      <c r="N433" s="3" t="str">
        <f>IF(OR(Media[[#This Row],[TOPIC]]="Business Attire",Media[[#This Row],[TOPIC]]="Nightwear"),"High","Low")</f>
        <v>High</v>
      </c>
    </row>
    <row r="434" spans="2:14" x14ac:dyDescent="0.25">
      <c r="B434" s="1">
        <v>44400</v>
      </c>
      <c r="C434" t="s">
        <v>459</v>
      </c>
      <c r="D434" t="s">
        <v>14</v>
      </c>
      <c r="E434" s="8">
        <v>64027</v>
      </c>
      <c r="F434" t="s">
        <v>841</v>
      </c>
      <c r="G434" s="8">
        <v>316</v>
      </c>
      <c r="H434" s="8">
        <v>281</v>
      </c>
      <c r="I434" s="8">
        <v>57</v>
      </c>
      <c r="J434" s="8">
        <v>41</v>
      </c>
      <c r="K434" s="2">
        <f>SUM(Media[[#This Row],[VIEWS]:[SHARES]])</f>
        <v>695</v>
      </c>
      <c r="L434" s="3">
        <f>Media[[#This Row],[ENGAGEMENTS]]/Media[[#This Row],[FOLLOWERS]]</f>
        <v>1.0854795633092289E-2</v>
      </c>
      <c r="M434" t="str">
        <f>VLOOKUP(Media[[#This Row],[ENGAGEMENT RATE]],Rate_Lookup,2)</f>
        <v>Good</v>
      </c>
      <c r="N434" s="3" t="str">
        <f>IF(OR(Media[[#This Row],[TOPIC]]="Business Attire",Media[[#This Row],[TOPIC]]="Nightwear"),"High","Low")</f>
        <v>High</v>
      </c>
    </row>
    <row r="435" spans="2:14" x14ac:dyDescent="0.25">
      <c r="B435" s="1">
        <v>44400</v>
      </c>
      <c r="C435" t="s">
        <v>460</v>
      </c>
      <c r="D435" t="s">
        <v>13</v>
      </c>
      <c r="E435" s="8">
        <v>33616</v>
      </c>
      <c r="F435" t="s">
        <v>858</v>
      </c>
      <c r="G435" s="8">
        <v>45</v>
      </c>
      <c r="H435" s="8">
        <v>34</v>
      </c>
      <c r="I435" s="8">
        <v>5</v>
      </c>
      <c r="J435" s="8">
        <v>4</v>
      </c>
      <c r="K435" s="2">
        <f>SUM(Media[[#This Row],[VIEWS]:[SHARES]])</f>
        <v>88</v>
      </c>
      <c r="L435" s="3">
        <f>Media[[#This Row],[ENGAGEMENTS]]/Media[[#This Row],[FOLLOWERS]]</f>
        <v>2.617801047120419E-3</v>
      </c>
      <c r="M435" t="str">
        <f>VLOOKUP(Media[[#This Row],[ENGAGEMENT RATE]],Rate_Lookup,2)</f>
        <v>Poor</v>
      </c>
      <c r="N435" s="3" t="str">
        <f>IF(OR(Media[[#This Row],[TOPIC]]="Business Attire",Media[[#This Row],[TOPIC]]="Nightwear"),"High","Low")</f>
        <v>Low</v>
      </c>
    </row>
    <row r="436" spans="2:14" x14ac:dyDescent="0.25">
      <c r="B436" s="1">
        <v>44401</v>
      </c>
      <c r="C436" t="s">
        <v>461</v>
      </c>
      <c r="D436" t="s">
        <v>12</v>
      </c>
      <c r="E436" s="7">
        <v>129726</v>
      </c>
      <c r="F436" t="s">
        <v>841</v>
      </c>
      <c r="G436" s="7">
        <v>269</v>
      </c>
      <c r="H436" s="7">
        <v>216</v>
      </c>
      <c r="I436" s="7">
        <v>31</v>
      </c>
      <c r="J436" s="7">
        <v>29</v>
      </c>
      <c r="K436" s="2">
        <f>SUM(Media[[#This Row],[VIEWS]:[SHARES]])</f>
        <v>545</v>
      </c>
      <c r="L436" s="3">
        <f>Media[[#This Row],[ENGAGEMENTS]]/Media[[#This Row],[FOLLOWERS]]</f>
        <v>4.2011624500871069E-3</v>
      </c>
      <c r="M436" t="str">
        <f>VLOOKUP(Media[[#This Row],[ENGAGEMENT RATE]],Rate_Lookup,2)</f>
        <v>Poor</v>
      </c>
      <c r="N436" s="3" t="str">
        <f>IF(OR(Media[[#This Row],[TOPIC]]="Business Attire",Media[[#This Row],[TOPIC]]="Nightwear"),"High","Low")</f>
        <v>High</v>
      </c>
    </row>
    <row r="437" spans="2:14" x14ac:dyDescent="0.25">
      <c r="B437" s="1">
        <v>44401</v>
      </c>
      <c r="C437" t="s">
        <v>462</v>
      </c>
      <c r="D437" t="s">
        <v>14</v>
      </c>
      <c r="E437" s="8">
        <v>63524</v>
      </c>
      <c r="F437" t="s">
        <v>857</v>
      </c>
      <c r="G437" s="8">
        <v>628</v>
      </c>
      <c r="H437" s="8">
        <v>507</v>
      </c>
      <c r="I437" s="8">
        <v>115</v>
      </c>
      <c r="J437" s="8">
        <v>71</v>
      </c>
      <c r="K437" s="2">
        <f>SUM(Media[[#This Row],[VIEWS]:[SHARES]])</f>
        <v>1321</v>
      </c>
      <c r="L437" s="3">
        <f>Media[[#This Row],[ENGAGEMENTS]]/Media[[#This Row],[FOLLOWERS]]</f>
        <v>2.0795289969145519E-2</v>
      </c>
      <c r="M437" t="str">
        <f>VLOOKUP(Media[[#This Row],[ENGAGEMENT RATE]],Rate_Lookup,2)</f>
        <v>Excellent</v>
      </c>
      <c r="N437" s="3" t="str">
        <f>IF(OR(Media[[#This Row],[TOPIC]]="Business Attire",Media[[#This Row],[TOPIC]]="Nightwear"),"High","Low")</f>
        <v>High</v>
      </c>
    </row>
    <row r="438" spans="2:14" x14ac:dyDescent="0.25">
      <c r="B438" s="1">
        <v>44402</v>
      </c>
      <c r="C438" t="s">
        <v>463</v>
      </c>
      <c r="D438" t="s">
        <v>12</v>
      </c>
      <c r="E438" s="7">
        <v>129827</v>
      </c>
      <c r="F438" t="s">
        <v>840</v>
      </c>
      <c r="G438" s="7">
        <v>269</v>
      </c>
      <c r="H438" s="7">
        <v>206</v>
      </c>
      <c r="I438" s="7">
        <v>29</v>
      </c>
      <c r="J438" s="7">
        <v>23</v>
      </c>
      <c r="K438" s="2">
        <f>SUM(Media[[#This Row],[VIEWS]:[SHARES]])</f>
        <v>527</v>
      </c>
      <c r="L438" s="3">
        <f>Media[[#This Row],[ENGAGEMENTS]]/Media[[#This Row],[FOLLOWERS]]</f>
        <v>4.0592480762861342E-3</v>
      </c>
      <c r="M438" t="str">
        <f>VLOOKUP(Media[[#This Row],[ENGAGEMENT RATE]],Rate_Lookup,2)</f>
        <v>Poor</v>
      </c>
      <c r="N438" s="3" t="str">
        <f>IF(OR(Media[[#This Row],[TOPIC]]="Business Attire",Media[[#This Row],[TOPIC]]="Nightwear"),"High","Low")</f>
        <v>Low</v>
      </c>
    </row>
    <row r="439" spans="2:14" x14ac:dyDescent="0.25">
      <c r="B439" s="1">
        <v>44402</v>
      </c>
      <c r="C439" t="s">
        <v>464</v>
      </c>
      <c r="D439" t="s">
        <v>14</v>
      </c>
      <c r="E439" s="8">
        <v>62985</v>
      </c>
      <c r="F439" t="s">
        <v>841</v>
      </c>
      <c r="G439" s="8">
        <v>331</v>
      </c>
      <c r="H439" s="8">
        <v>285</v>
      </c>
      <c r="I439" s="8">
        <v>55</v>
      </c>
      <c r="J439" s="8">
        <v>40</v>
      </c>
      <c r="K439" s="2">
        <f>SUM(Media[[#This Row],[VIEWS]:[SHARES]])</f>
        <v>711</v>
      </c>
      <c r="L439" s="3">
        <f>Media[[#This Row],[ENGAGEMENTS]]/Media[[#This Row],[FOLLOWERS]]</f>
        <v>1.1288402000476304E-2</v>
      </c>
      <c r="M439" t="str">
        <f>VLOOKUP(Media[[#This Row],[ENGAGEMENT RATE]],Rate_Lookup,2)</f>
        <v>Good</v>
      </c>
      <c r="N439" s="3" t="str">
        <f>IF(OR(Media[[#This Row],[TOPIC]]="Business Attire",Media[[#This Row],[TOPIC]]="Nightwear"),"High","Low")</f>
        <v>High</v>
      </c>
    </row>
    <row r="440" spans="2:14" x14ac:dyDescent="0.25">
      <c r="B440" s="1">
        <v>44403</v>
      </c>
      <c r="C440" t="s">
        <v>465</v>
      </c>
      <c r="D440" t="s">
        <v>12</v>
      </c>
      <c r="E440" s="7">
        <v>129382</v>
      </c>
      <c r="F440" t="s">
        <v>840</v>
      </c>
      <c r="G440" s="7">
        <v>213</v>
      </c>
      <c r="H440" s="7">
        <v>181</v>
      </c>
      <c r="I440" s="7">
        <v>22</v>
      </c>
      <c r="J440" s="7">
        <v>18</v>
      </c>
      <c r="K440" s="2">
        <f>SUM(Media[[#This Row],[VIEWS]:[SHARES]])</f>
        <v>434</v>
      </c>
      <c r="L440" s="3">
        <f>Media[[#This Row],[ENGAGEMENTS]]/Media[[#This Row],[FOLLOWERS]]</f>
        <v>3.3544078774481768E-3</v>
      </c>
      <c r="M440" t="str">
        <f>VLOOKUP(Media[[#This Row],[ENGAGEMENT RATE]],Rate_Lookup,2)</f>
        <v>Poor</v>
      </c>
      <c r="N440" s="3" t="str">
        <f>IF(OR(Media[[#This Row],[TOPIC]]="Business Attire",Media[[#This Row],[TOPIC]]="Nightwear"),"High","Low")</f>
        <v>Low</v>
      </c>
    </row>
    <row r="441" spans="2:14" x14ac:dyDescent="0.25">
      <c r="B441" s="1">
        <v>44403</v>
      </c>
      <c r="C441" t="s">
        <v>466</v>
      </c>
      <c r="D441" t="s">
        <v>14</v>
      </c>
      <c r="E441" s="8">
        <v>62919</v>
      </c>
      <c r="F441" t="s">
        <v>841</v>
      </c>
      <c r="G441" s="8">
        <v>278</v>
      </c>
      <c r="H441" s="8">
        <v>230</v>
      </c>
      <c r="I441" s="8">
        <v>46</v>
      </c>
      <c r="J441" s="8">
        <v>34</v>
      </c>
      <c r="K441" s="2">
        <f>SUM(Media[[#This Row],[VIEWS]:[SHARES]])</f>
        <v>588</v>
      </c>
      <c r="L441" s="3">
        <f>Media[[#This Row],[ENGAGEMENTS]]/Media[[#This Row],[FOLLOWERS]]</f>
        <v>9.3453487817670346E-3</v>
      </c>
      <c r="M441" t="str">
        <f>VLOOKUP(Media[[#This Row],[ENGAGEMENT RATE]],Rate_Lookup,2)</f>
        <v>Average</v>
      </c>
      <c r="N441" s="3" t="str">
        <f>IF(OR(Media[[#This Row],[TOPIC]]="Business Attire",Media[[#This Row],[TOPIC]]="Nightwear"),"High","Low")</f>
        <v>High</v>
      </c>
    </row>
    <row r="442" spans="2:14" x14ac:dyDescent="0.25">
      <c r="B442" s="1">
        <v>44403</v>
      </c>
      <c r="C442" t="s">
        <v>467</v>
      </c>
      <c r="D442" t="s">
        <v>13</v>
      </c>
      <c r="E442" s="8">
        <v>33587</v>
      </c>
      <c r="F442" t="s">
        <v>858</v>
      </c>
      <c r="G442" s="8">
        <v>49</v>
      </c>
      <c r="H442" s="8">
        <v>41</v>
      </c>
      <c r="I442" s="8">
        <v>6</v>
      </c>
      <c r="J442" s="8">
        <v>5</v>
      </c>
      <c r="K442" s="2">
        <f>SUM(Media[[#This Row],[VIEWS]:[SHARES]])</f>
        <v>101</v>
      </c>
      <c r="L442" s="3">
        <f>Media[[#This Row],[ENGAGEMENTS]]/Media[[#This Row],[FOLLOWERS]]</f>
        <v>3.0071158483937236E-3</v>
      </c>
      <c r="M442" t="str">
        <f>VLOOKUP(Media[[#This Row],[ENGAGEMENT RATE]],Rate_Lookup,2)</f>
        <v>Poor</v>
      </c>
      <c r="N442" s="3" t="str">
        <f>IF(OR(Media[[#This Row],[TOPIC]]="Business Attire",Media[[#This Row],[TOPIC]]="Nightwear"),"High","Low")</f>
        <v>Low</v>
      </c>
    </row>
    <row r="443" spans="2:14" x14ac:dyDescent="0.25">
      <c r="B443" s="1">
        <v>44404</v>
      </c>
      <c r="C443" t="s">
        <v>468</v>
      </c>
      <c r="D443" t="s">
        <v>12</v>
      </c>
      <c r="E443" s="7">
        <v>129764</v>
      </c>
      <c r="F443" t="s">
        <v>858</v>
      </c>
      <c r="G443" s="7">
        <v>787</v>
      </c>
      <c r="H443" s="7">
        <v>759</v>
      </c>
      <c r="I443" s="7">
        <v>94</v>
      </c>
      <c r="J443" s="7">
        <v>77</v>
      </c>
      <c r="K443" s="2">
        <f>SUM(Media[[#This Row],[VIEWS]:[SHARES]])</f>
        <v>1717</v>
      </c>
      <c r="L443" s="3">
        <f>Media[[#This Row],[ENGAGEMENTS]]/Media[[#This Row],[FOLLOWERS]]</f>
        <v>1.3231712955827502E-2</v>
      </c>
      <c r="M443" t="str">
        <f>VLOOKUP(Media[[#This Row],[ENGAGEMENT RATE]],Rate_Lookup,2)</f>
        <v>Good</v>
      </c>
      <c r="N443" s="3" t="str">
        <f>IF(OR(Media[[#This Row],[TOPIC]]="Business Attire",Media[[#This Row],[TOPIC]]="Nightwear"),"High","Low")</f>
        <v>Low</v>
      </c>
    </row>
    <row r="444" spans="2:14" x14ac:dyDescent="0.25">
      <c r="B444" s="1">
        <v>44404</v>
      </c>
      <c r="C444" t="s">
        <v>469</v>
      </c>
      <c r="D444" t="s">
        <v>14</v>
      </c>
      <c r="E444" s="8">
        <v>63460</v>
      </c>
      <c r="F444" t="s">
        <v>857</v>
      </c>
      <c r="G444" s="8">
        <v>555</v>
      </c>
      <c r="H444" s="8">
        <v>509</v>
      </c>
      <c r="I444" s="8">
        <v>97</v>
      </c>
      <c r="J444" s="8">
        <v>68</v>
      </c>
      <c r="K444" s="2">
        <f>SUM(Media[[#This Row],[VIEWS]:[SHARES]])</f>
        <v>1229</v>
      </c>
      <c r="L444" s="3">
        <f>Media[[#This Row],[ENGAGEMENTS]]/Media[[#This Row],[FOLLOWERS]]</f>
        <v>1.9366530097699338E-2</v>
      </c>
      <c r="M444" t="str">
        <f>VLOOKUP(Media[[#This Row],[ENGAGEMENT RATE]],Rate_Lookup,2)</f>
        <v>Very Good</v>
      </c>
      <c r="N444" s="3" t="str">
        <f>IF(OR(Media[[#This Row],[TOPIC]]="Business Attire",Media[[#This Row],[TOPIC]]="Nightwear"),"High","Low")</f>
        <v>High</v>
      </c>
    </row>
    <row r="445" spans="2:14" x14ac:dyDescent="0.25">
      <c r="B445" s="1">
        <v>44405</v>
      </c>
      <c r="C445" t="s">
        <v>470</v>
      </c>
      <c r="D445" t="s">
        <v>12</v>
      </c>
      <c r="E445" s="7">
        <v>129904</v>
      </c>
      <c r="F445" t="s">
        <v>841</v>
      </c>
      <c r="G445" s="7">
        <v>272</v>
      </c>
      <c r="H445" s="7">
        <v>235</v>
      </c>
      <c r="I445" s="7">
        <v>30</v>
      </c>
      <c r="J445" s="7">
        <v>26</v>
      </c>
      <c r="K445" s="2">
        <f>SUM(Media[[#This Row],[VIEWS]:[SHARES]])</f>
        <v>563</v>
      </c>
      <c r="L445" s="3">
        <f>Media[[#This Row],[ENGAGEMENTS]]/Media[[#This Row],[FOLLOWERS]]</f>
        <v>4.3339697007020572E-3</v>
      </c>
      <c r="M445" t="str">
        <f>VLOOKUP(Media[[#This Row],[ENGAGEMENT RATE]],Rate_Lookup,2)</f>
        <v>Poor</v>
      </c>
      <c r="N445" s="3" t="str">
        <f>IF(OR(Media[[#This Row],[TOPIC]]="Business Attire",Media[[#This Row],[TOPIC]]="Nightwear"),"High","Low")</f>
        <v>High</v>
      </c>
    </row>
    <row r="446" spans="2:14" x14ac:dyDescent="0.25">
      <c r="B446" s="1">
        <v>44405</v>
      </c>
      <c r="C446" t="s">
        <v>471</v>
      </c>
      <c r="D446" t="s">
        <v>14</v>
      </c>
      <c r="E446" s="8">
        <v>63179</v>
      </c>
      <c r="F446" t="s">
        <v>858</v>
      </c>
      <c r="G446" s="8">
        <v>475</v>
      </c>
      <c r="H446" s="8">
        <v>356</v>
      </c>
      <c r="I446" s="8">
        <v>87</v>
      </c>
      <c r="J446" s="8">
        <v>53</v>
      </c>
      <c r="K446" s="2">
        <f>SUM(Media[[#This Row],[VIEWS]:[SHARES]])</f>
        <v>971</v>
      </c>
      <c r="L446" s="3">
        <f>Media[[#This Row],[ENGAGEMENTS]]/Media[[#This Row],[FOLLOWERS]]</f>
        <v>1.5369030848858007E-2</v>
      </c>
      <c r="M446" t="str">
        <f>VLOOKUP(Media[[#This Row],[ENGAGEMENT RATE]],Rate_Lookup,2)</f>
        <v>Very Good</v>
      </c>
      <c r="N446" s="3" t="str">
        <f>IF(OR(Media[[#This Row],[TOPIC]]="Business Attire",Media[[#This Row],[TOPIC]]="Nightwear"),"High","Low")</f>
        <v>Low</v>
      </c>
    </row>
    <row r="447" spans="2:14" x14ac:dyDescent="0.25">
      <c r="B447" s="1">
        <v>44406</v>
      </c>
      <c r="C447" t="s">
        <v>472</v>
      </c>
      <c r="D447" t="s">
        <v>12</v>
      </c>
      <c r="E447" s="7">
        <v>129883</v>
      </c>
      <c r="F447" t="s">
        <v>841</v>
      </c>
      <c r="G447" s="7">
        <v>389</v>
      </c>
      <c r="H447" s="7">
        <v>310</v>
      </c>
      <c r="I447" s="7">
        <v>43</v>
      </c>
      <c r="J447" s="7">
        <v>33</v>
      </c>
      <c r="K447" s="2">
        <f>SUM(Media[[#This Row],[VIEWS]:[SHARES]])</f>
        <v>775</v>
      </c>
      <c r="L447" s="3">
        <f>Media[[#This Row],[ENGAGEMENTS]]/Media[[#This Row],[FOLLOWERS]]</f>
        <v>5.9669086793498766E-3</v>
      </c>
      <c r="M447" t="str">
        <f>VLOOKUP(Media[[#This Row],[ENGAGEMENT RATE]],Rate_Lookup,2)</f>
        <v>Average</v>
      </c>
      <c r="N447" s="3" t="str">
        <f>IF(OR(Media[[#This Row],[TOPIC]]="Business Attire",Media[[#This Row],[TOPIC]]="Nightwear"),"High","Low")</f>
        <v>High</v>
      </c>
    </row>
    <row r="448" spans="2:14" x14ac:dyDescent="0.25">
      <c r="B448" s="1">
        <v>44406</v>
      </c>
      <c r="C448" t="s">
        <v>473</v>
      </c>
      <c r="D448" t="s">
        <v>14</v>
      </c>
      <c r="E448" s="8">
        <v>63264</v>
      </c>
      <c r="F448" t="s">
        <v>841</v>
      </c>
      <c r="G448" s="8">
        <v>295</v>
      </c>
      <c r="H448" s="8">
        <v>265</v>
      </c>
      <c r="I448" s="8">
        <v>49</v>
      </c>
      <c r="J448" s="8">
        <v>38</v>
      </c>
      <c r="K448" s="2">
        <f>SUM(Media[[#This Row],[VIEWS]:[SHARES]])</f>
        <v>647</v>
      </c>
      <c r="L448" s="3">
        <f>Media[[#This Row],[ENGAGEMENTS]]/Media[[#This Row],[FOLLOWERS]]</f>
        <v>1.0226985331310065E-2</v>
      </c>
      <c r="M448" t="str">
        <f>VLOOKUP(Media[[#This Row],[ENGAGEMENT RATE]],Rate_Lookup,2)</f>
        <v>Good</v>
      </c>
      <c r="N448" s="3" t="str">
        <f>IF(OR(Media[[#This Row],[TOPIC]]="Business Attire",Media[[#This Row],[TOPIC]]="Nightwear"),"High","Low")</f>
        <v>High</v>
      </c>
    </row>
    <row r="449" spans="2:14" x14ac:dyDescent="0.25">
      <c r="B449" s="1">
        <v>44407</v>
      </c>
      <c r="C449" t="s">
        <v>474</v>
      </c>
      <c r="D449" t="s">
        <v>12</v>
      </c>
      <c r="E449" s="7">
        <v>129971</v>
      </c>
      <c r="F449" t="s">
        <v>840</v>
      </c>
      <c r="G449" s="7">
        <v>258</v>
      </c>
      <c r="H449" s="7">
        <v>227</v>
      </c>
      <c r="I449" s="7">
        <v>35</v>
      </c>
      <c r="J449" s="7">
        <v>28</v>
      </c>
      <c r="K449" s="2">
        <f>SUM(Media[[#This Row],[VIEWS]:[SHARES]])</f>
        <v>548</v>
      </c>
      <c r="L449" s="3">
        <f>Media[[#This Row],[ENGAGEMENTS]]/Media[[#This Row],[FOLLOWERS]]</f>
        <v>4.2163251802325137E-3</v>
      </c>
      <c r="M449" t="str">
        <f>VLOOKUP(Media[[#This Row],[ENGAGEMENT RATE]],Rate_Lookup,2)</f>
        <v>Poor</v>
      </c>
      <c r="N449" s="3" t="str">
        <f>IF(OR(Media[[#This Row],[TOPIC]]="Business Attire",Media[[#This Row],[TOPIC]]="Nightwear"),"High","Low")</f>
        <v>Low</v>
      </c>
    </row>
    <row r="450" spans="2:14" x14ac:dyDescent="0.25">
      <c r="B450" s="1">
        <v>44407</v>
      </c>
      <c r="C450" t="s">
        <v>475</v>
      </c>
      <c r="D450" t="s">
        <v>13</v>
      </c>
      <c r="E450" s="8">
        <v>33631</v>
      </c>
      <c r="F450" t="s">
        <v>841</v>
      </c>
      <c r="G450" s="8">
        <v>42</v>
      </c>
      <c r="H450" s="8">
        <v>30</v>
      </c>
      <c r="I450" s="8">
        <v>5</v>
      </c>
      <c r="J450" s="8">
        <v>4</v>
      </c>
      <c r="K450" s="2">
        <f>SUM(Media[[#This Row],[VIEWS]:[SHARES]])</f>
        <v>81</v>
      </c>
      <c r="L450" s="3">
        <f>Media[[#This Row],[ENGAGEMENTS]]/Media[[#This Row],[FOLLOWERS]]</f>
        <v>2.4084921649668461E-3</v>
      </c>
      <c r="M450" t="str">
        <f>VLOOKUP(Media[[#This Row],[ENGAGEMENT RATE]],Rate_Lookup,2)</f>
        <v>Poor</v>
      </c>
      <c r="N450" s="3" t="str">
        <f>IF(OR(Media[[#This Row],[TOPIC]]="Business Attire",Media[[#This Row],[TOPIC]]="Nightwear"),"High","Low")</f>
        <v>High</v>
      </c>
    </row>
    <row r="451" spans="2:14" x14ac:dyDescent="0.25">
      <c r="B451" s="1">
        <v>44408</v>
      </c>
      <c r="C451" t="s">
        <v>476</v>
      </c>
      <c r="D451" t="s">
        <v>12</v>
      </c>
      <c r="E451" s="7">
        <v>130079</v>
      </c>
      <c r="F451" t="s">
        <v>858</v>
      </c>
      <c r="G451" s="7">
        <v>697</v>
      </c>
      <c r="H451" s="7">
        <v>541</v>
      </c>
      <c r="I451" s="7">
        <v>78</v>
      </c>
      <c r="J451" s="7">
        <v>64</v>
      </c>
      <c r="K451" s="2">
        <f>SUM(Media[[#This Row],[VIEWS]:[SHARES]])</f>
        <v>1380</v>
      </c>
      <c r="L451" s="3">
        <f>Media[[#This Row],[ENGAGEMENTS]]/Media[[#This Row],[FOLLOWERS]]</f>
        <v>1.0608937645584605E-2</v>
      </c>
      <c r="M451" t="str">
        <f>VLOOKUP(Media[[#This Row],[ENGAGEMENT RATE]],Rate_Lookup,2)</f>
        <v>Good</v>
      </c>
      <c r="N451" s="3" t="str">
        <f>IF(OR(Media[[#This Row],[TOPIC]]="Business Attire",Media[[#This Row],[TOPIC]]="Nightwear"),"High","Low")</f>
        <v>Low</v>
      </c>
    </row>
    <row r="452" spans="2:14" x14ac:dyDescent="0.25">
      <c r="B452" s="1">
        <v>44408</v>
      </c>
      <c r="C452" t="s">
        <v>477</v>
      </c>
      <c r="D452" t="s">
        <v>14</v>
      </c>
      <c r="E452" s="8">
        <v>63259</v>
      </c>
      <c r="F452" t="s">
        <v>841</v>
      </c>
      <c r="G452" s="8">
        <v>302</v>
      </c>
      <c r="H452" s="8">
        <v>277</v>
      </c>
      <c r="I452" s="8">
        <v>58</v>
      </c>
      <c r="J452" s="8">
        <v>37</v>
      </c>
      <c r="K452" s="2">
        <f>SUM(Media[[#This Row],[VIEWS]:[SHARES]])</f>
        <v>674</v>
      </c>
      <c r="L452" s="3">
        <f>Media[[#This Row],[ENGAGEMENTS]]/Media[[#This Row],[FOLLOWERS]]</f>
        <v>1.065461041116679E-2</v>
      </c>
      <c r="M452" t="str">
        <f>VLOOKUP(Media[[#This Row],[ENGAGEMENT RATE]],Rate_Lookup,2)</f>
        <v>Good</v>
      </c>
      <c r="N452" s="3" t="str">
        <f>IF(OR(Media[[#This Row],[TOPIC]]="Business Attire",Media[[#This Row],[TOPIC]]="Nightwear"),"High","Low")</f>
        <v>High</v>
      </c>
    </row>
    <row r="453" spans="2:14" x14ac:dyDescent="0.25">
      <c r="B453" s="1">
        <v>44408</v>
      </c>
      <c r="C453" t="s">
        <v>478</v>
      </c>
      <c r="D453" t="s">
        <v>13</v>
      </c>
      <c r="E453" s="8">
        <v>33629</v>
      </c>
      <c r="F453" t="s">
        <v>841</v>
      </c>
      <c r="G453" s="8">
        <v>45</v>
      </c>
      <c r="H453" s="8">
        <v>33</v>
      </c>
      <c r="I453" s="8">
        <v>5</v>
      </c>
      <c r="J453" s="8">
        <v>4</v>
      </c>
      <c r="K453" s="2">
        <f>SUM(Media[[#This Row],[VIEWS]:[SHARES]])</f>
        <v>87</v>
      </c>
      <c r="L453" s="3">
        <f>Media[[#This Row],[ENGAGEMENTS]]/Media[[#This Row],[FOLLOWERS]]</f>
        <v>2.5870528412976893E-3</v>
      </c>
      <c r="M453" t="str">
        <f>VLOOKUP(Media[[#This Row],[ENGAGEMENT RATE]],Rate_Lookup,2)</f>
        <v>Poor</v>
      </c>
      <c r="N453" s="3" t="str">
        <f>IF(OR(Media[[#This Row],[TOPIC]]="Business Attire",Media[[#This Row],[TOPIC]]="Nightwear"),"High","Low")</f>
        <v>High</v>
      </c>
    </row>
    <row r="454" spans="2:14" x14ac:dyDescent="0.25">
      <c r="B454" s="1">
        <v>44409</v>
      </c>
      <c r="C454" t="s">
        <v>479</v>
      </c>
      <c r="D454" t="s">
        <v>12</v>
      </c>
      <c r="E454" s="7">
        <v>129728</v>
      </c>
      <c r="F454" t="s">
        <v>841</v>
      </c>
      <c r="G454" s="7">
        <v>511</v>
      </c>
      <c r="H454" s="7">
        <v>370</v>
      </c>
      <c r="I454" s="7">
        <v>62</v>
      </c>
      <c r="J454" s="7">
        <v>46</v>
      </c>
      <c r="K454" s="2">
        <f>SUM(Media[[#This Row],[VIEWS]:[SHARES]])</f>
        <v>989</v>
      </c>
      <c r="L454" s="3">
        <f>Media[[#This Row],[ENGAGEMENTS]]/Media[[#This Row],[FOLLOWERS]]</f>
        <v>7.6236433152442034E-3</v>
      </c>
      <c r="M454" t="str">
        <f>VLOOKUP(Media[[#This Row],[ENGAGEMENT RATE]],Rate_Lookup,2)</f>
        <v>Average</v>
      </c>
      <c r="N454" s="3" t="str">
        <f>IF(OR(Media[[#This Row],[TOPIC]]="Business Attire",Media[[#This Row],[TOPIC]]="Nightwear"),"High","Low")</f>
        <v>High</v>
      </c>
    </row>
    <row r="455" spans="2:14" x14ac:dyDescent="0.25">
      <c r="B455" s="1">
        <v>44409</v>
      </c>
      <c r="C455" t="s">
        <v>480</v>
      </c>
      <c r="D455" t="s">
        <v>14</v>
      </c>
      <c r="E455" s="8">
        <v>63822</v>
      </c>
      <c r="F455" t="s">
        <v>840</v>
      </c>
      <c r="G455" s="8">
        <v>319</v>
      </c>
      <c r="H455" s="8">
        <v>268</v>
      </c>
      <c r="I455" s="8">
        <v>64</v>
      </c>
      <c r="J455" s="8">
        <v>42</v>
      </c>
      <c r="K455" s="2">
        <f>SUM(Media[[#This Row],[VIEWS]:[SHARES]])</f>
        <v>693</v>
      </c>
      <c r="L455" s="3">
        <f>Media[[#This Row],[ENGAGEMENTS]]/Media[[#This Row],[FOLLOWERS]]</f>
        <v>1.0858324715615306E-2</v>
      </c>
      <c r="M455" t="str">
        <f>VLOOKUP(Media[[#This Row],[ENGAGEMENT RATE]],Rate_Lookup,2)</f>
        <v>Good</v>
      </c>
      <c r="N455" s="3" t="str">
        <f>IF(OR(Media[[#This Row],[TOPIC]]="Business Attire",Media[[#This Row],[TOPIC]]="Nightwear"),"High","Low")</f>
        <v>Low</v>
      </c>
    </row>
    <row r="456" spans="2:14" x14ac:dyDescent="0.25">
      <c r="B456" s="1">
        <v>44410</v>
      </c>
      <c r="C456" t="s">
        <v>481</v>
      </c>
      <c r="D456" t="s">
        <v>12</v>
      </c>
      <c r="E456" s="7">
        <v>129366</v>
      </c>
      <c r="F456" t="s">
        <v>840</v>
      </c>
      <c r="G456" s="7">
        <v>224</v>
      </c>
      <c r="H456" s="7">
        <v>196</v>
      </c>
      <c r="I456" s="7">
        <v>28</v>
      </c>
      <c r="J456" s="7">
        <v>22</v>
      </c>
      <c r="K456" s="2">
        <f>SUM(Media[[#This Row],[VIEWS]:[SHARES]])</f>
        <v>470</v>
      </c>
      <c r="L456" s="3">
        <f>Media[[#This Row],[ENGAGEMENTS]]/Media[[#This Row],[FOLLOWERS]]</f>
        <v>3.6331029791444431E-3</v>
      </c>
      <c r="M456" t="str">
        <f>VLOOKUP(Media[[#This Row],[ENGAGEMENT RATE]],Rate_Lookup,2)</f>
        <v>Poor</v>
      </c>
      <c r="N456" s="3" t="str">
        <f>IF(OR(Media[[#This Row],[TOPIC]]="Business Attire",Media[[#This Row],[TOPIC]]="Nightwear"),"High","Low")</f>
        <v>Low</v>
      </c>
    </row>
    <row r="457" spans="2:14" x14ac:dyDescent="0.25">
      <c r="B457" s="1">
        <v>44410</v>
      </c>
      <c r="C457" t="s">
        <v>482</v>
      </c>
      <c r="D457" t="s">
        <v>14</v>
      </c>
      <c r="E457" s="8">
        <v>63799</v>
      </c>
      <c r="F457" t="s">
        <v>841</v>
      </c>
      <c r="G457" s="8">
        <v>246</v>
      </c>
      <c r="H457" s="8">
        <v>235</v>
      </c>
      <c r="I457" s="8">
        <v>47</v>
      </c>
      <c r="J457" s="8">
        <v>33</v>
      </c>
      <c r="K457" s="2">
        <f>SUM(Media[[#This Row],[VIEWS]:[SHARES]])</f>
        <v>561</v>
      </c>
      <c r="L457" s="3">
        <f>Media[[#This Row],[ENGAGEMENTS]]/Media[[#This Row],[FOLLOWERS]]</f>
        <v>8.7932412733741916E-3</v>
      </c>
      <c r="M457" t="str">
        <f>VLOOKUP(Media[[#This Row],[ENGAGEMENT RATE]],Rate_Lookup,2)</f>
        <v>Average</v>
      </c>
      <c r="N457" s="3" t="str">
        <f>IF(OR(Media[[#This Row],[TOPIC]]="Business Attire",Media[[#This Row],[TOPIC]]="Nightwear"),"High","Low")</f>
        <v>High</v>
      </c>
    </row>
    <row r="458" spans="2:14" x14ac:dyDescent="0.25">
      <c r="B458" s="1">
        <v>44410</v>
      </c>
      <c r="C458" t="s">
        <v>483</v>
      </c>
      <c r="D458" t="s">
        <v>13</v>
      </c>
      <c r="E458" s="8">
        <v>33673</v>
      </c>
      <c r="F458" t="s">
        <v>857</v>
      </c>
      <c r="G458" s="8">
        <v>57</v>
      </c>
      <c r="H458" s="8">
        <v>46</v>
      </c>
      <c r="I458" s="8">
        <v>6</v>
      </c>
      <c r="J458" s="8">
        <v>6</v>
      </c>
      <c r="K458" s="2">
        <f>SUM(Media[[#This Row],[VIEWS]:[SHARES]])</f>
        <v>115</v>
      </c>
      <c r="L458" s="3">
        <f>Media[[#This Row],[ENGAGEMENTS]]/Media[[#This Row],[FOLLOWERS]]</f>
        <v>3.4151991209574436E-3</v>
      </c>
      <c r="M458" t="str">
        <f>VLOOKUP(Media[[#This Row],[ENGAGEMENT RATE]],Rate_Lookup,2)</f>
        <v>Poor</v>
      </c>
      <c r="N458" s="3" t="str">
        <f>IF(OR(Media[[#This Row],[TOPIC]]="Business Attire",Media[[#This Row],[TOPIC]]="Nightwear"),"High","Low")</f>
        <v>High</v>
      </c>
    </row>
    <row r="459" spans="2:14" x14ac:dyDescent="0.25">
      <c r="B459" s="1">
        <v>44411</v>
      </c>
      <c r="C459" t="s">
        <v>484</v>
      </c>
      <c r="D459" t="s">
        <v>12</v>
      </c>
      <c r="E459" s="7">
        <v>128901</v>
      </c>
      <c r="F459" t="s">
        <v>840</v>
      </c>
      <c r="G459" s="7">
        <v>258</v>
      </c>
      <c r="H459" s="7">
        <v>207</v>
      </c>
      <c r="I459" s="7">
        <v>29</v>
      </c>
      <c r="J459" s="7">
        <v>26</v>
      </c>
      <c r="K459" s="2">
        <f>SUM(Media[[#This Row],[VIEWS]:[SHARES]])</f>
        <v>520</v>
      </c>
      <c r="L459" s="3">
        <f>Media[[#This Row],[ENGAGEMENTS]]/Media[[#This Row],[FOLLOWERS]]</f>
        <v>4.034103691980667E-3</v>
      </c>
      <c r="M459" t="str">
        <f>VLOOKUP(Media[[#This Row],[ENGAGEMENT RATE]],Rate_Lookup,2)</f>
        <v>Poor</v>
      </c>
      <c r="N459" s="3" t="str">
        <f>IF(OR(Media[[#This Row],[TOPIC]]="Business Attire",Media[[#This Row],[TOPIC]]="Nightwear"),"High","Low")</f>
        <v>Low</v>
      </c>
    </row>
    <row r="460" spans="2:14" x14ac:dyDescent="0.25">
      <c r="B460" s="1">
        <v>44411</v>
      </c>
      <c r="C460" t="s">
        <v>485</v>
      </c>
      <c r="D460" t="s">
        <v>14</v>
      </c>
      <c r="E460" s="8">
        <v>64136</v>
      </c>
      <c r="F460" t="s">
        <v>857</v>
      </c>
      <c r="G460" s="8">
        <v>519</v>
      </c>
      <c r="H460" s="8">
        <v>462</v>
      </c>
      <c r="I460" s="8">
        <v>103</v>
      </c>
      <c r="J460" s="8">
        <v>65</v>
      </c>
      <c r="K460" s="2">
        <f>SUM(Media[[#This Row],[VIEWS]:[SHARES]])</f>
        <v>1149</v>
      </c>
      <c r="L460" s="3">
        <f>Media[[#This Row],[ENGAGEMENTS]]/Media[[#This Row],[FOLLOWERS]]</f>
        <v>1.7915055507047525E-2</v>
      </c>
      <c r="M460" t="str">
        <f>VLOOKUP(Media[[#This Row],[ENGAGEMENT RATE]],Rate_Lookup,2)</f>
        <v>Very Good</v>
      </c>
      <c r="N460" s="3" t="str">
        <f>IF(OR(Media[[#This Row],[TOPIC]]="Business Attire",Media[[#This Row],[TOPIC]]="Nightwear"),"High","Low")</f>
        <v>High</v>
      </c>
    </row>
    <row r="461" spans="2:14" x14ac:dyDescent="0.25">
      <c r="B461" s="1">
        <v>44412</v>
      </c>
      <c r="C461" t="s">
        <v>486</v>
      </c>
      <c r="D461" t="s">
        <v>12</v>
      </c>
      <c r="E461" s="7">
        <v>128692</v>
      </c>
      <c r="F461" t="s">
        <v>840</v>
      </c>
      <c r="G461" s="7">
        <v>279</v>
      </c>
      <c r="H461" s="7">
        <v>253</v>
      </c>
      <c r="I461" s="7">
        <v>35</v>
      </c>
      <c r="J461" s="7">
        <v>27</v>
      </c>
      <c r="K461" s="2">
        <f>SUM(Media[[#This Row],[VIEWS]:[SHARES]])</f>
        <v>594</v>
      </c>
      <c r="L461" s="3">
        <f>Media[[#This Row],[ENGAGEMENTS]]/Media[[#This Row],[FOLLOWERS]]</f>
        <v>4.6156715258135706E-3</v>
      </c>
      <c r="M461" t="str">
        <f>VLOOKUP(Media[[#This Row],[ENGAGEMENT RATE]],Rate_Lookup,2)</f>
        <v>Poor</v>
      </c>
      <c r="N461" s="3" t="str">
        <f>IF(OR(Media[[#This Row],[TOPIC]]="Business Attire",Media[[#This Row],[TOPIC]]="Nightwear"),"High","Low")</f>
        <v>Low</v>
      </c>
    </row>
    <row r="462" spans="2:14" x14ac:dyDescent="0.25">
      <c r="B462" s="1">
        <v>44412</v>
      </c>
      <c r="C462" t="s">
        <v>487</v>
      </c>
      <c r="D462" t="s">
        <v>13</v>
      </c>
      <c r="E462" s="8">
        <v>33624</v>
      </c>
      <c r="F462" t="s">
        <v>840</v>
      </c>
      <c r="G462" s="8">
        <v>37</v>
      </c>
      <c r="H462" s="8">
        <v>29</v>
      </c>
      <c r="I462" s="8">
        <v>4</v>
      </c>
      <c r="J462" s="8">
        <v>4</v>
      </c>
      <c r="K462" s="2">
        <f>SUM(Media[[#This Row],[VIEWS]:[SHARES]])</f>
        <v>74</v>
      </c>
      <c r="L462" s="3">
        <f>Media[[#This Row],[ENGAGEMENTS]]/Media[[#This Row],[FOLLOWERS]]</f>
        <v>2.200808945990959E-3</v>
      </c>
      <c r="M462" t="str">
        <f>VLOOKUP(Media[[#This Row],[ENGAGEMENT RATE]],Rate_Lookup,2)</f>
        <v>Poor</v>
      </c>
      <c r="N462" s="3" t="str">
        <f>IF(OR(Media[[#This Row],[TOPIC]]="Business Attire",Media[[#This Row],[TOPIC]]="Nightwear"),"High","Low")</f>
        <v>Low</v>
      </c>
    </row>
    <row r="463" spans="2:14" x14ac:dyDescent="0.25">
      <c r="B463" s="1">
        <v>44413</v>
      </c>
      <c r="C463" t="s">
        <v>488</v>
      </c>
      <c r="D463" t="s">
        <v>14</v>
      </c>
      <c r="E463" s="8">
        <v>63571</v>
      </c>
      <c r="F463" t="s">
        <v>841</v>
      </c>
      <c r="G463" s="8">
        <v>307</v>
      </c>
      <c r="H463" s="8">
        <v>249</v>
      </c>
      <c r="I463" s="8">
        <v>54</v>
      </c>
      <c r="J463" s="8">
        <v>40</v>
      </c>
      <c r="K463" s="2">
        <f>SUM(Media[[#This Row],[VIEWS]:[SHARES]])</f>
        <v>650</v>
      </c>
      <c r="L463" s="3">
        <f>Media[[#This Row],[ENGAGEMENTS]]/Media[[#This Row],[FOLLOWERS]]</f>
        <v>1.0224788032278869E-2</v>
      </c>
      <c r="M463" t="str">
        <f>VLOOKUP(Media[[#This Row],[ENGAGEMENT RATE]],Rate_Lookup,2)</f>
        <v>Good</v>
      </c>
      <c r="N463" s="3" t="str">
        <f>IF(OR(Media[[#This Row],[TOPIC]]="Business Attire",Media[[#This Row],[TOPIC]]="Nightwear"),"High","Low")</f>
        <v>High</v>
      </c>
    </row>
    <row r="464" spans="2:14" x14ac:dyDescent="0.25">
      <c r="B464" s="1">
        <v>44414</v>
      </c>
      <c r="C464" t="s">
        <v>489</v>
      </c>
      <c r="D464" t="s">
        <v>12</v>
      </c>
      <c r="E464" s="7">
        <v>129412</v>
      </c>
      <c r="F464" t="s">
        <v>840</v>
      </c>
      <c r="G464" s="7">
        <v>330</v>
      </c>
      <c r="H464" s="7">
        <v>263</v>
      </c>
      <c r="I464" s="7">
        <v>41</v>
      </c>
      <c r="J464" s="7">
        <v>32</v>
      </c>
      <c r="K464" s="2">
        <f>SUM(Media[[#This Row],[VIEWS]:[SHARES]])</f>
        <v>666</v>
      </c>
      <c r="L464" s="3">
        <f>Media[[#This Row],[ENGAGEMENTS]]/Media[[#This Row],[FOLLOWERS]]</f>
        <v>5.1463542793558558E-3</v>
      </c>
      <c r="M464" t="str">
        <f>VLOOKUP(Media[[#This Row],[ENGAGEMENT RATE]],Rate_Lookup,2)</f>
        <v>Average</v>
      </c>
      <c r="N464" s="3" t="str">
        <f>IF(OR(Media[[#This Row],[TOPIC]]="Business Attire",Media[[#This Row],[TOPIC]]="Nightwear"),"High","Low")</f>
        <v>Low</v>
      </c>
    </row>
    <row r="465" spans="2:14" x14ac:dyDescent="0.25">
      <c r="B465" s="1">
        <v>44414</v>
      </c>
      <c r="C465" t="s">
        <v>490</v>
      </c>
      <c r="D465" t="s">
        <v>14</v>
      </c>
      <c r="E465" s="8">
        <v>63500</v>
      </c>
      <c r="F465" t="s">
        <v>857</v>
      </c>
      <c r="G465" s="8">
        <v>533</v>
      </c>
      <c r="H465" s="8">
        <v>471</v>
      </c>
      <c r="I465" s="8">
        <v>97</v>
      </c>
      <c r="J465" s="8">
        <v>65</v>
      </c>
      <c r="K465" s="2">
        <f>SUM(Media[[#This Row],[VIEWS]:[SHARES]])</f>
        <v>1166</v>
      </c>
      <c r="L465" s="3">
        <f>Media[[#This Row],[ENGAGEMENTS]]/Media[[#This Row],[FOLLOWERS]]</f>
        <v>1.8362204724409449E-2</v>
      </c>
      <c r="M465" t="str">
        <f>VLOOKUP(Media[[#This Row],[ENGAGEMENT RATE]],Rate_Lookup,2)</f>
        <v>Very Good</v>
      </c>
      <c r="N465" s="3" t="str">
        <f>IF(OR(Media[[#This Row],[TOPIC]]="Business Attire",Media[[#This Row],[TOPIC]]="Nightwear"),"High","Low")</f>
        <v>High</v>
      </c>
    </row>
    <row r="466" spans="2:14" x14ac:dyDescent="0.25">
      <c r="B466" s="1">
        <v>44415</v>
      </c>
      <c r="C466" t="s">
        <v>491</v>
      </c>
      <c r="D466" t="s">
        <v>12</v>
      </c>
      <c r="E466" s="7">
        <v>129420</v>
      </c>
      <c r="F466" t="s">
        <v>857</v>
      </c>
      <c r="G466" s="7">
        <v>1234</v>
      </c>
      <c r="H466" s="7">
        <v>936</v>
      </c>
      <c r="I466" s="7">
        <v>132</v>
      </c>
      <c r="J466" s="7">
        <v>121</v>
      </c>
      <c r="K466" s="2">
        <f>SUM(Media[[#This Row],[VIEWS]:[SHARES]])</f>
        <v>2423</v>
      </c>
      <c r="L466" s="3">
        <f>Media[[#This Row],[ENGAGEMENTS]]/Media[[#This Row],[FOLLOWERS]]</f>
        <v>1.872199041879153E-2</v>
      </c>
      <c r="M466" t="str">
        <f>VLOOKUP(Media[[#This Row],[ENGAGEMENT RATE]],Rate_Lookup,2)</f>
        <v>Very Good</v>
      </c>
      <c r="N466" s="3" t="str">
        <f>IF(OR(Media[[#This Row],[TOPIC]]="Business Attire",Media[[#This Row],[TOPIC]]="Nightwear"),"High","Low")</f>
        <v>High</v>
      </c>
    </row>
    <row r="467" spans="2:14" x14ac:dyDescent="0.25">
      <c r="B467" s="1">
        <v>44415</v>
      </c>
      <c r="C467" t="s">
        <v>492</v>
      </c>
      <c r="D467" t="s">
        <v>14</v>
      </c>
      <c r="E467" s="8">
        <v>63522</v>
      </c>
      <c r="F467" t="s">
        <v>858</v>
      </c>
      <c r="G467" s="8">
        <v>466</v>
      </c>
      <c r="H467" s="8">
        <v>459</v>
      </c>
      <c r="I467" s="8">
        <v>94</v>
      </c>
      <c r="J467" s="8">
        <v>64</v>
      </c>
      <c r="K467" s="2">
        <f>SUM(Media[[#This Row],[VIEWS]:[SHARES]])</f>
        <v>1083</v>
      </c>
      <c r="L467" s="3">
        <f>Media[[#This Row],[ENGAGEMENTS]]/Media[[#This Row],[FOLLOWERS]]</f>
        <v>1.7049211296873524E-2</v>
      </c>
      <c r="M467" t="str">
        <f>VLOOKUP(Media[[#This Row],[ENGAGEMENT RATE]],Rate_Lookup,2)</f>
        <v>Very Good</v>
      </c>
      <c r="N467" s="3" t="str">
        <f>IF(OR(Media[[#This Row],[TOPIC]]="Business Attire",Media[[#This Row],[TOPIC]]="Nightwear"),"High","Low")</f>
        <v>Low</v>
      </c>
    </row>
    <row r="468" spans="2:14" x14ac:dyDescent="0.25">
      <c r="B468" s="1">
        <v>44415</v>
      </c>
      <c r="C468" t="s">
        <v>493</v>
      </c>
      <c r="D468" t="s">
        <v>13</v>
      </c>
      <c r="E468" s="8">
        <v>33590</v>
      </c>
      <c r="F468" t="s">
        <v>857</v>
      </c>
      <c r="G468" s="8">
        <v>60</v>
      </c>
      <c r="H468" s="8">
        <v>50</v>
      </c>
      <c r="I468" s="8">
        <v>8</v>
      </c>
      <c r="J468" s="8">
        <v>6</v>
      </c>
      <c r="K468" s="2">
        <f>SUM(Media[[#This Row],[VIEWS]:[SHARES]])</f>
        <v>124</v>
      </c>
      <c r="L468" s="3">
        <f>Media[[#This Row],[ENGAGEMENTS]]/Media[[#This Row],[FOLLOWERS]]</f>
        <v>3.6915748734742482E-3</v>
      </c>
      <c r="M468" t="str">
        <f>VLOOKUP(Media[[#This Row],[ENGAGEMENT RATE]],Rate_Lookup,2)</f>
        <v>Poor</v>
      </c>
      <c r="N468" s="3" t="str">
        <f>IF(OR(Media[[#This Row],[TOPIC]]="Business Attire",Media[[#This Row],[TOPIC]]="Nightwear"),"High","Low")</f>
        <v>High</v>
      </c>
    </row>
    <row r="469" spans="2:14" x14ac:dyDescent="0.25">
      <c r="B469" s="1">
        <v>44416</v>
      </c>
      <c r="C469" t="s">
        <v>494</v>
      </c>
      <c r="D469" t="s">
        <v>12</v>
      </c>
      <c r="E469" s="7">
        <v>129564</v>
      </c>
      <c r="F469" t="s">
        <v>841</v>
      </c>
      <c r="G469" s="7">
        <v>279</v>
      </c>
      <c r="H469" s="7">
        <v>232</v>
      </c>
      <c r="I469" s="7">
        <v>34</v>
      </c>
      <c r="J469" s="7">
        <v>27</v>
      </c>
      <c r="K469" s="2">
        <f>SUM(Media[[#This Row],[VIEWS]:[SHARES]])</f>
        <v>572</v>
      </c>
      <c r="L469" s="3">
        <f>Media[[#This Row],[ENGAGEMENTS]]/Media[[#This Row],[FOLLOWERS]]</f>
        <v>4.4148065820752676E-3</v>
      </c>
      <c r="M469" t="str">
        <f>VLOOKUP(Media[[#This Row],[ENGAGEMENT RATE]],Rate_Lookup,2)</f>
        <v>Poor</v>
      </c>
      <c r="N469" s="3" t="str">
        <f>IF(OR(Media[[#This Row],[TOPIC]]="Business Attire",Media[[#This Row],[TOPIC]]="Nightwear"),"High","Low")</f>
        <v>High</v>
      </c>
    </row>
    <row r="470" spans="2:14" x14ac:dyDescent="0.25">
      <c r="B470" s="1">
        <v>44416</v>
      </c>
      <c r="C470" t="s">
        <v>495</v>
      </c>
      <c r="D470" t="s">
        <v>14</v>
      </c>
      <c r="E470" s="8">
        <v>63670</v>
      </c>
      <c r="F470" t="s">
        <v>858</v>
      </c>
      <c r="G470" s="8">
        <v>353</v>
      </c>
      <c r="H470" s="8">
        <v>285</v>
      </c>
      <c r="I470" s="8">
        <v>63</v>
      </c>
      <c r="J470" s="8">
        <v>42</v>
      </c>
      <c r="K470" s="2">
        <f>SUM(Media[[#This Row],[VIEWS]:[SHARES]])</f>
        <v>743</v>
      </c>
      <c r="L470" s="3">
        <f>Media[[#This Row],[ENGAGEMENTS]]/Media[[#This Row],[FOLLOWERS]]</f>
        <v>1.166954609706298E-2</v>
      </c>
      <c r="M470" t="str">
        <f>VLOOKUP(Media[[#This Row],[ENGAGEMENT RATE]],Rate_Lookup,2)</f>
        <v>Good</v>
      </c>
      <c r="N470" s="3" t="str">
        <f>IF(OR(Media[[#This Row],[TOPIC]]="Business Attire",Media[[#This Row],[TOPIC]]="Nightwear"),"High","Low")</f>
        <v>Low</v>
      </c>
    </row>
    <row r="471" spans="2:14" x14ac:dyDescent="0.25">
      <c r="B471" s="1">
        <v>44417</v>
      </c>
      <c r="C471" t="s">
        <v>496</v>
      </c>
      <c r="D471" t="s">
        <v>14</v>
      </c>
      <c r="E471" s="8">
        <v>63410</v>
      </c>
      <c r="F471" t="s">
        <v>858</v>
      </c>
      <c r="G471" s="8">
        <v>558</v>
      </c>
      <c r="H471" s="8">
        <v>491</v>
      </c>
      <c r="I471" s="8">
        <v>110</v>
      </c>
      <c r="J471" s="8">
        <v>67</v>
      </c>
      <c r="K471" s="2">
        <f>SUM(Media[[#This Row],[VIEWS]:[SHARES]])</f>
        <v>1226</v>
      </c>
      <c r="L471" s="3">
        <f>Media[[#This Row],[ENGAGEMENTS]]/Media[[#This Row],[FOLLOWERS]]</f>
        <v>1.9334489828102822E-2</v>
      </c>
      <c r="M471" t="str">
        <f>VLOOKUP(Media[[#This Row],[ENGAGEMENT RATE]],Rate_Lookup,2)</f>
        <v>Very Good</v>
      </c>
      <c r="N471" s="3" t="str">
        <f>IF(OR(Media[[#This Row],[TOPIC]]="Business Attire",Media[[#This Row],[TOPIC]]="Nightwear"),"High","Low")</f>
        <v>Low</v>
      </c>
    </row>
    <row r="472" spans="2:14" x14ac:dyDescent="0.25">
      <c r="B472" s="1">
        <v>44418</v>
      </c>
      <c r="C472" t="s">
        <v>497</v>
      </c>
      <c r="D472" t="s">
        <v>12</v>
      </c>
      <c r="E472" s="7">
        <v>130002</v>
      </c>
      <c r="F472" t="s">
        <v>840</v>
      </c>
      <c r="G472" s="7">
        <v>233</v>
      </c>
      <c r="H472" s="7">
        <v>209</v>
      </c>
      <c r="I472" s="7">
        <v>31</v>
      </c>
      <c r="J472" s="7">
        <v>24</v>
      </c>
      <c r="K472" s="2">
        <f>SUM(Media[[#This Row],[VIEWS]:[SHARES]])</f>
        <v>497</v>
      </c>
      <c r="L472" s="3">
        <f>Media[[#This Row],[ENGAGEMENTS]]/Media[[#This Row],[FOLLOWERS]]</f>
        <v>3.8230181074137321E-3</v>
      </c>
      <c r="M472" t="str">
        <f>VLOOKUP(Media[[#This Row],[ENGAGEMENT RATE]],Rate_Lookup,2)</f>
        <v>Poor</v>
      </c>
      <c r="N472" s="3" t="str">
        <f>IF(OR(Media[[#This Row],[TOPIC]]="Business Attire",Media[[#This Row],[TOPIC]]="Nightwear"),"High","Low")</f>
        <v>Low</v>
      </c>
    </row>
    <row r="473" spans="2:14" x14ac:dyDescent="0.25">
      <c r="B473" s="1">
        <v>44418</v>
      </c>
      <c r="C473" t="s">
        <v>498</v>
      </c>
      <c r="D473" t="s">
        <v>14</v>
      </c>
      <c r="E473" s="8">
        <v>63902</v>
      </c>
      <c r="F473" t="s">
        <v>841</v>
      </c>
      <c r="G473" s="8">
        <v>353</v>
      </c>
      <c r="H473" s="8">
        <v>316</v>
      </c>
      <c r="I473" s="8">
        <v>64</v>
      </c>
      <c r="J473" s="8">
        <v>44</v>
      </c>
      <c r="K473" s="2">
        <f>SUM(Media[[#This Row],[VIEWS]:[SHARES]])</f>
        <v>777</v>
      </c>
      <c r="L473" s="3">
        <f>Media[[#This Row],[ENGAGEMENTS]]/Media[[#This Row],[FOLLOWERS]]</f>
        <v>1.2159243842133266E-2</v>
      </c>
      <c r="M473" t="str">
        <f>VLOOKUP(Media[[#This Row],[ENGAGEMENT RATE]],Rate_Lookup,2)</f>
        <v>Good</v>
      </c>
      <c r="N473" s="3" t="str">
        <f>IF(OR(Media[[#This Row],[TOPIC]]="Business Attire",Media[[#This Row],[TOPIC]]="Nightwear"),"High","Low")</f>
        <v>High</v>
      </c>
    </row>
    <row r="474" spans="2:14" x14ac:dyDescent="0.25">
      <c r="B474" s="1">
        <v>44419</v>
      </c>
      <c r="C474" t="s">
        <v>499</v>
      </c>
      <c r="D474" t="s">
        <v>12</v>
      </c>
      <c r="E474" s="7">
        <v>129942</v>
      </c>
      <c r="F474" t="s">
        <v>840</v>
      </c>
      <c r="G474" s="7">
        <v>220</v>
      </c>
      <c r="H474" s="7">
        <v>168</v>
      </c>
      <c r="I474" s="7">
        <v>25</v>
      </c>
      <c r="J474" s="7">
        <v>20</v>
      </c>
      <c r="K474" s="2">
        <f>SUM(Media[[#This Row],[VIEWS]:[SHARES]])</f>
        <v>433</v>
      </c>
      <c r="L474" s="3">
        <f>Media[[#This Row],[ENGAGEMENTS]]/Media[[#This Row],[FOLLOWERS]]</f>
        <v>3.3322559295685767E-3</v>
      </c>
      <c r="M474" t="str">
        <f>VLOOKUP(Media[[#This Row],[ENGAGEMENT RATE]],Rate_Lookup,2)</f>
        <v>Poor</v>
      </c>
      <c r="N474" s="3" t="str">
        <f>IF(OR(Media[[#This Row],[TOPIC]]="Business Attire",Media[[#This Row],[TOPIC]]="Nightwear"),"High","Low")</f>
        <v>Low</v>
      </c>
    </row>
    <row r="475" spans="2:14" x14ac:dyDescent="0.25">
      <c r="B475" s="1">
        <v>44419</v>
      </c>
      <c r="C475" t="s">
        <v>500</v>
      </c>
      <c r="D475" t="s">
        <v>14</v>
      </c>
      <c r="E475" s="8">
        <v>64076</v>
      </c>
      <c r="F475" t="s">
        <v>857</v>
      </c>
      <c r="G475" s="8">
        <v>532</v>
      </c>
      <c r="H475" s="8">
        <v>421</v>
      </c>
      <c r="I475" s="8">
        <v>100</v>
      </c>
      <c r="J475" s="8">
        <v>66</v>
      </c>
      <c r="K475" s="2">
        <f>SUM(Media[[#This Row],[VIEWS]:[SHARES]])</f>
        <v>1119</v>
      </c>
      <c r="L475" s="3">
        <f>Media[[#This Row],[ENGAGEMENTS]]/Media[[#This Row],[FOLLOWERS]]</f>
        <v>1.7463636931144267E-2</v>
      </c>
      <c r="M475" t="str">
        <f>VLOOKUP(Media[[#This Row],[ENGAGEMENT RATE]],Rate_Lookup,2)</f>
        <v>Very Good</v>
      </c>
      <c r="N475" s="3" t="str">
        <f>IF(OR(Media[[#This Row],[TOPIC]]="Business Attire",Media[[#This Row],[TOPIC]]="Nightwear"),"High","Low")</f>
        <v>High</v>
      </c>
    </row>
    <row r="476" spans="2:14" x14ac:dyDescent="0.25">
      <c r="B476" s="1">
        <v>44419</v>
      </c>
      <c r="C476" t="s">
        <v>501</v>
      </c>
      <c r="D476" t="s">
        <v>13</v>
      </c>
      <c r="E476" s="8">
        <v>33602</v>
      </c>
      <c r="F476" t="s">
        <v>840</v>
      </c>
      <c r="G476" s="8">
        <v>41</v>
      </c>
      <c r="H476" s="8">
        <v>33</v>
      </c>
      <c r="I476" s="8">
        <v>5</v>
      </c>
      <c r="J476" s="8">
        <v>4</v>
      </c>
      <c r="K476" s="2">
        <f>SUM(Media[[#This Row],[VIEWS]:[SHARES]])</f>
        <v>83</v>
      </c>
      <c r="L476" s="3">
        <f>Media[[#This Row],[ENGAGEMENTS]]/Media[[#This Row],[FOLLOWERS]]</f>
        <v>2.4700910660079758E-3</v>
      </c>
      <c r="M476" t="str">
        <f>VLOOKUP(Media[[#This Row],[ENGAGEMENT RATE]],Rate_Lookup,2)</f>
        <v>Poor</v>
      </c>
      <c r="N476" s="3" t="str">
        <f>IF(OR(Media[[#This Row],[TOPIC]]="Business Attire",Media[[#This Row],[TOPIC]]="Nightwear"),"High","Low")</f>
        <v>Low</v>
      </c>
    </row>
    <row r="477" spans="2:14" x14ac:dyDescent="0.25">
      <c r="B477" s="1">
        <v>44420</v>
      </c>
      <c r="C477" t="s">
        <v>502</v>
      </c>
      <c r="D477" t="s">
        <v>12</v>
      </c>
      <c r="E477" s="7">
        <v>129942</v>
      </c>
      <c r="F477" t="s">
        <v>858</v>
      </c>
      <c r="G477" s="7">
        <v>625</v>
      </c>
      <c r="H477" s="7">
        <v>527</v>
      </c>
      <c r="I477" s="7">
        <v>75</v>
      </c>
      <c r="J477" s="7">
        <v>64</v>
      </c>
      <c r="K477" s="2">
        <f>SUM(Media[[#This Row],[VIEWS]:[SHARES]])</f>
        <v>1291</v>
      </c>
      <c r="L477" s="3">
        <f>Media[[#This Row],[ENGAGEMENTS]]/Media[[#This Row],[FOLLOWERS]]</f>
        <v>9.9352018592910683E-3</v>
      </c>
      <c r="M477" t="str">
        <f>VLOOKUP(Media[[#This Row],[ENGAGEMENT RATE]],Rate_Lookup,2)</f>
        <v>Average</v>
      </c>
      <c r="N477" s="3" t="str">
        <f>IF(OR(Media[[#This Row],[TOPIC]]="Business Attire",Media[[#This Row],[TOPIC]]="Nightwear"),"High","Low")</f>
        <v>Low</v>
      </c>
    </row>
    <row r="478" spans="2:14" x14ac:dyDescent="0.25">
      <c r="B478" s="1">
        <v>44420</v>
      </c>
      <c r="C478" t="s">
        <v>503</v>
      </c>
      <c r="D478" t="s">
        <v>14</v>
      </c>
      <c r="E478" s="8">
        <v>64795</v>
      </c>
      <c r="F478" t="s">
        <v>840</v>
      </c>
      <c r="G478" s="8">
        <v>333</v>
      </c>
      <c r="H478" s="8">
        <v>304</v>
      </c>
      <c r="I478" s="8">
        <v>68</v>
      </c>
      <c r="J478" s="8">
        <v>44</v>
      </c>
      <c r="K478" s="2">
        <f>SUM(Media[[#This Row],[VIEWS]:[SHARES]])</f>
        <v>749</v>
      </c>
      <c r="L478" s="3">
        <f>Media[[#This Row],[ENGAGEMENTS]]/Media[[#This Row],[FOLLOWERS]]</f>
        <v>1.1559533914653908E-2</v>
      </c>
      <c r="M478" t="str">
        <f>VLOOKUP(Media[[#This Row],[ENGAGEMENT RATE]],Rate_Lookup,2)</f>
        <v>Good</v>
      </c>
      <c r="N478" s="3" t="str">
        <f>IF(OR(Media[[#This Row],[TOPIC]]="Business Attire",Media[[#This Row],[TOPIC]]="Nightwear"),"High","Low")</f>
        <v>Low</v>
      </c>
    </row>
    <row r="479" spans="2:14" x14ac:dyDescent="0.25">
      <c r="B479" s="1">
        <v>44420</v>
      </c>
      <c r="C479" t="s">
        <v>504</v>
      </c>
      <c r="D479" t="s">
        <v>13</v>
      </c>
      <c r="E479" s="8">
        <v>33627</v>
      </c>
      <c r="F479" t="s">
        <v>840</v>
      </c>
      <c r="G479" s="8">
        <v>45</v>
      </c>
      <c r="H479" s="8">
        <v>35</v>
      </c>
      <c r="I479" s="8">
        <v>5</v>
      </c>
      <c r="J479" s="8">
        <v>5</v>
      </c>
      <c r="K479" s="2">
        <f>SUM(Media[[#This Row],[VIEWS]:[SHARES]])</f>
        <v>90</v>
      </c>
      <c r="L479" s="3">
        <f>Media[[#This Row],[ENGAGEMENTS]]/Media[[#This Row],[FOLLOWERS]]</f>
        <v>2.6764207333392809E-3</v>
      </c>
      <c r="M479" t="str">
        <f>VLOOKUP(Media[[#This Row],[ENGAGEMENT RATE]],Rate_Lookup,2)</f>
        <v>Poor</v>
      </c>
      <c r="N479" s="3" t="str">
        <f>IF(OR(Media[[#This Row],[TOPIC]]="Business Attire",Media[[#This Row],[TOPIC]]="Nightwear"),"High","Low")</f>
        <v>Low</v>
      </c>
    </row>
    <row r="480" spans="2:14" x14ac:dyDescent="0.25">
      <c r="B480" s="1">
        <v>44421</v>
      </c>
      <c r="C480" t="s">
        <v>505</v>
      </c>
      <c r="D480" t="s">
        <v>12</v>
      </c>
      <c r="E480" s="7">
        <v>129603</v>
      </c>
      <c r="F480" t="s">
        <v>858</v>
      </c>
      <c r="G480" s="7">
        <v>847</v>
      </c>
      <c r="H480" s="7">
        <v>627</v>
      </c>
      <c r="I480" s="7">
        <v>93</v>
      </c>
      <c r="J480" s="7">
        <v>78</v>
      </c>
      <c r="K480" s="2">
        <f>SUM(Media[[#This Row],[VIEWS]:[SHARES]])</f>
        <v>1645</v>
      </c>
      <c r="L480" s="3">
        <f>Media[[#This Row],[ENGAGEMENTS]]/Media[[#This Row],[FOLLOWERS]]</f>
        <v>1.2692607424210859E-2</v>
      </c>
      <c r="M480" t="str">
        <f>VLOOKUP(Media[[#This Row],[ENGAGEMENT RATE]],Rate_Lookup,2)</f>
        <v>Good</v>
      </c>
      <c r="N480" s="3" t="str">
        <f>IF(OR(Media[[#This Row],[TOPIC]]="Business Attire",Media[[#This Row],[TOPIC]]="Nightwear"),"High","Low")</f>
        <v>Low</v>
      </c>
    </row>
    <row r="481" spans="2:14" x14ac:dyDescent="0.25">
      <c r="B481" s="1">
        <v>44421</v>
      </c>
      <c r="C481" t="s">
        <v>506</v>
      </c>
      <c r="D481" t="s">
        <v>14</v>
      </c>
      <c r="E481" s="8">
        <v>64505</v>
      </c>
      <c r="F481" t="s">
        <v>840</v>
      </c>
      <c r="G481" s="8">
        <v>318</v>
      </c>
      <c r="H481" s="8">
        <v>251</v>
      </c>
      <c r="I481" s="8">
        <v>61</v>
      </c>
      <c r="J481" s="8">
        <v>38</v>
      </c>
      <c r="K481" s="2">
        <f>SUM(Media[[#This Row],[VIEWS]:[SHARES]])</f>
        <v>668</v>
      </c>
      <c r="L481" s="3">
        <f>Media[[#This Row],[ENGAGEMENTS]]/Media[[#This Row],[FOLLOWERS]]</f>
        <v>1.0355786373149368E-2</v>
      </c>
      <c r="M481" t="str">
        <f>VLOOKUP(Media[[#This Row],[ENGAGEMENT RATE]],Rate_Lookup,2)</f>
        <v>Good</v>
      </c>
      <c r="N481" s="3" t="str">
        <f>IF(OR(Media[[#This Row],[TOPIC]]="Business Attire",Media[[#This Row],[TOPIC]]="Nightwear"),"High","Low")</f>
        <v>Low</v>
      </c>
    </row>
    <row r="482" spans="2:14" x14ac:dyDescent="0.25">
      <c r="B482" s="1">
        <v>44421</v>
      </c>
      <c r="C482" t="s">
        <v>507</v>
      </c>
      <c r="D482" t="s">
        <v>13</v>
      </c>
      <c r="E482" s="8">
        <v>33645</v>
      </c>
      <c r="F482" t="s">
        <v>840</v>
      </c>
      <c r="G482" s="8">
        <v>25</v>
      </c>
      <c r="H482" s="8">
        <v>19</v>
      </c>
      <c r="I482" s="8">
        <v>3</v>
      </c>
      <c r="J482" s="8">
        <v>2</v>
      </c>
      <c r="K482" s="2">
        <f>SUM(Media[[#This Row],[VIEWS]:[SHARES]])</f>
        <v>49</v>
      </c>
      <c r="L482" s="3">
        <f>Media[[#This Row],[ENGAGEMENTS]]/Media[[#This Row],[FOLLOWERS]]</f>
        <v>1.4563828206271363E-3</v>
      </c>
      <c r="M482" t="str">
        <f>VLOOKUP(Media[[#This Row],[ENGAGEMENT RATE]],Rate_Lookup,2)</f>
        <v>Poor</v>
      </c>
      <c r="N482" s="3" t="str">
        <f>IF(OR(Media[[#This Row],[TOPIC]]="Business Attire",Media[[#This Row],[TOPIC]]="Nightwear"),"High","Low")</f>
        <v>Low</v>
      </c>
    </row>
    <row r="483" spans="2:14" x14ac:dyDescent="0.25">
      <c r="B483" s="1">
        <v>44422</v>
      </c>
      <c r="C483" t="s">
        <v>508</v>
      </c>
      <c r="D483" t="s">
        <v>14</v>
      </c>
      <c r="E483" s="8">
        <v>64591</v>
      </c>
      <c r="F483" t="s">
        <v>841</v>
      </c>
      <c r="G483" s="8">
        <v>339</v>
      </c>
      <c r="H483" s="8">
        <v>286</v>
      </c>
      <c r="I483" s="8">
        <v>53</v>
      </c>
      <c r="J483" s="8">
        <v>40</v>
      </c>
      <c r="K483" s="2">
        <f>SUM(Media[[#This Row],[VIEWS]:[SHARES]])</f>
        <v>718</v>
      </c>
      <c r="L483" s="3">
        <f>Media[[#This Row],[ENGAGEMENTS]]/Media[[#This Row],[FOLLOWERS]]</f>
        <v>1.1116099766221301E-2</v>
      </c>
      <c r="M483" t="str">
        <f>VLOOKUP(Media[[#This Row],[ENGAGEMENT RATE]],Rate_Lookup,2)</f>
        <v>Good</v>
      </c>
      <c r="N483" s="3" t="str">
        <f>IF(OR(Media[[#This Row],[TOPIC]]="Business Attire",Media[[#This Row],[TOPIC]]="Nightwear"),"High","Low")</f>
        <v>High</v>
      </c>
    </row>
    <row r="484" spans="2:14" x14ac:dyDescent="0.25">
      <c r="B484" s="1">
        <v>44422</v>
      </c>
      <c r="C484" t="s">
        <v>509</v>
      </c>
      <c r="D484" t="s">
        <v>13</v>
      </c>
      <c r="E484" s="8">
        <v>33656</v>
      </c>
      <c r="F484" t="s">
        <v>857</v>
      </c>
      <c r="G484" s="8">
        <v>52</v>
      </c>
      <c r="H484" s="8">
        <v>40</v>
      </c>
      <c r="I484" s="8">
        <v>6</v>
      </c>
      <c r="J484" s="8">
        <v>5</v>
      </c>
      <c r="K484" s="2">
        <f>SUM(Media[[#This Row],[VIEWS]:[SHARES]])</f>
        <v>103</v>
      </c>
      <c r="L484" s="3">
        <f>Media[[#This Row],[ENGAGEMENTS]]/Media[[#This Row],[FOLLOWERS]]</f>
        <v>3.0603755645352984E-3</v>
      </c>
      <c r="M484" t="str">
        <f>VLOOKUP(Media[[#This Row],[ENGAGEMENT RATE]],Rate_Lookup,2)</f>
        <v>Poor</v>
      </c>
      <c r="N484" s="3" t="str">
        <f>IF(OR(Media[[#This Row],[TOPIC]]="Business Attire",Media[[#This Row],[TOPIC]]="Nightwear"),"High","Low")</f>
        <v>High</v>
      </c>
    </row>
    <row r="485" spans="2:14" x14ac:dyDescent="0.25">
      <c r="B485" s="1">
        <v>44423</v>
      </c>
      <c r="C485" t="s">
        <v>510</v>
      </c>
      <c r="D485" t="s">
        <v>12</v>
      </c>
      <c r="E485" s="7">
        <v>129460</v>
      </c>
      <c r="F485" t="s">
        <v>840</v>
      </c>
      <c r="G485" s="7">
        <v>283</v>
      </c>
      <c r="H485" s="7">
        <v>232</v>
      </c>
      <c r="I485" s="7">
        <v>33</v>
      </c>
      <c r="J485" s="7">
        <v>28</v>
      </c>
      <c r="K485" s="2">
        <f>SUM(Media[[#This Row],[VIEWS]:[SHARES]])</f>
        <v>576</v>
      </c>
      <c r="L485" s="3">
        <f>Media[[#This Row],[ENGAGEMENTS]]/Media[[#This Row],[FOLLOWERS]]</f>
        <v>4.4492507338173949E-3</v>
      </c>
      <c r="M485" t="str">
        <f>VLOOKUP(Media[[#This Row],[ENGAGEMENT RATE]],Rate_Lookup,2)</f>
        <v>Poor</v>
      </c>
      <c r="N485" s="3" t="str">
        <f>IF(OR(Media[[#This Row],[TOPIC]]="Business Attire",Media[[#This Row],[TOPIC]]="Nightwear"),"High","Low")</f>
        <v>Low</v>
      </c>
    </row>
    <row r="486" spans="2:14" x14ac:dyDescent="0.25">
      <c r="B486" s="1">
        <v>44423</v>
      </c>
      <c r="C486" t="s">
        <v>511</v>
      </c>
      <c r="D486" t="s">
        <v>14</v>
      </c>
      <c r="E486" s="8">
        <v>64725</v>
      </c>
      <c r="F486" t="s">
        <v>857</v>
      </c>
      <c r="G486" s="8">
        <v>499</v>
      </c>
      <c r="H486" s="8">
        <v>451</v>
      </c>
      <c r="I486" s="8">
        <v>93</v>
      </c>
      <c r="J486" s="8">
        <v>65</v>
      </c>
      <c r="K486" s="2">
        <f>SUM(Media[[#This Row],[VIEWS]:[SHARES]])</f>
        <v>1108</v>
      </c>
      <c r="L486" s="3">
        <f>Media[[#This Row],[ENGAGEMENTS]]/Media[[#This Row],[FOLLOWERS]]</f>
        <v>1.7118578601776749E-2</v>
      </c>
      <c r="M486" t="str">
        <f>VLOOKUP(Media[[#This Row],[ENGAGEMENT RATE]],Rate_Lookup,2)</f>
        <v>Very Good</v>
      </c>
      <c r="N486" s="3" t="str">
        <f>IF(OR(Media[[#This Row],[TOPIC]]="Business Attire",Media[[#This Row],[TOPIC]]="Nightwear"),"High","Low")</f>
        <v>High</v>
      </c>
    </row>
    <row r="487" spans="2:14" x14ac:dyDescent="0.25">
      <c r="B487" s="1">
        <v>44424</v>
      </c>
      <c r="C487" t="s">
        <v>512</v>
      </c>
      <c r="D487" t="s">
        <v>12</v>
      </c>
      <c r="E487" s="7">
        <v>129710</v>
      </c>
      <c r="F487" t="s">
        <v>840</v>
      </c>
      <c r="G487" s="7">
        <v>209</v>
      </c>
      <c r="H487" s="7">
        <v>179</v>
      </c>
      <c r="I487" s="7">
        <v>26</v>
      </c>
      <c r="J487" s="7">
        <v>22</v>
      </c>
      <c r="K487" s="2">
        <f>SUM(Media[[#This Row],[VIEWS]:[SHARES]])</f>
        <v>436</v>
      </c>
      <c r="L487" s="3">
        <f>Media[[#This Row],[ENGAGEMENTS]]/Media[[#This Row],[FOLLOWERS]]</f>
        <v>3.3613445378151263E-3</v>
      </c>
      <c r="M487" t="str">
        <f>VLOOKUP(Media[[#This Row],[ENGAGEMENT RATE]],Rate_Lookup,2)</f>
        <v>Poor</v>
      </c>
      <c r="N487" s="3" t="str">
        <f>IF(OR(Media[[#This Row],[TOPIC]]="Business Attire",Media[[#This Row],[TOPIC]]="Nightwear"),"High","Low")</f>
        <v>Low</v>
      </c>
    </row>
    <row r="488" spans="2:14" x14ac:dyDescent="0.25">
      <c r="B488" s="1">
        <v>44424</v>
      </c>
      <c r="C488" t="s">
        <v>513</v>
      </c>
      <c r="D488" t="s">
        <v>14</v>
      </c>
      <c r="E488" s="8">
        <v>65099</v>
      </c>
      <c r="F488" t="s">
        <v>857</v>
      </c>
      <c r="G488" s="8">
        <v>652</v>
      </c>
      <c r="H488" s="8">
        <v>616</v>
      </c>
      <c r="I488" s="8">
        <v>123</v>
      </c>
      <c r="J488" s="8">
        <v>78</v>
      </c>
      <c r="K488" s="2">
        <f>SUM(Media[[#This Row],[VIEWS]:[SHARES]])</f>
        <v>1469</v>
      </c>
      <c r="L488" s="3">
        <f>Media[[#This Row],[ENGAGEMENTS]]/Media[[#This Row],[FOLLOWERS]]</f>
        <v>2.2565630808460961E-2</v>
      </c>
      <c r="M488" t="str">
        <f>VLOOKUP(Media[[#This Row],[ENGAGEMENT RATE]],Rate_Lookup,2)</f>
        <v>Excellent</v>
      </c>
      <c r="N488" s="3" t="str">
        <f>IF(OR(Media[[#This Row],[TOPIC]]="Business Attire",Media[[#This Row],[TOPIC]]="Nightwear"),"High","Low")</f>
        <v>High</v>
      </c>
    </row>
    <row r="489" spans="2:14" x14ac:dyDescent="0.25">
      <c r="B489" s="1">
        <v>44424</v>
      </c>
      <c r="C489" t="s">
        <v>514</v>
      </c>
      <c r="D489" t="s">
        <v>13</v>
      </c>
      <c r="E489" s="8">
        <v>33661</v>
      </c>
      <c r="F489" t="s">
        <v>841</v>
      </c>
      <c r="G489" s="8">
        <v>52</v>
      </c>
      <c r="H489" s="8">
        <v>39</v>
      </c>
      <c r="I489" s="8">
        <v>5</v>
      </c>
      <c r="J489" s="8">
        <v>5</v>
      </c>
      <c r="K489" s="2">
        <f>SUM(Media[[#This Row],[VIEWS]:[SHARES]])</f>
        <v>101</v>
      </c>
      <c r="L489" s="3">
        <f>Media[[#This Row],[ENGAGEMENTS]]/Media[[#This Row],[FOLLOWERS]]</f>
        <v>3.000505035501025E-3</v>
      </c>
      <c r="M489" t="str">
        <f>VLOOKUP(Media[[#This Row],[ENGAGEMENT RATE]],Rate_Lookup,2)</f>
        <v>Poor</v>
      </c>
      <c r="N489" s="3" t="str">
        <f>IF(OR(Media[[#This Row],[TOPIC]]="Business Attire",Media[[#This Row],[TOPIC]]="Nightwear"),"High","Low")</f>
        <v>High</v>
      </c>
    </row>
    <row r="490" spans="2:14" x14ac:dyDescent="0.25">
      <c r="B490" s="1">
        <v>44425</v>
      </c>
      <c r="C490" t="s">
        <v>515</v>
      </c>
      <c r="D490" t="s">
        <v>12</v>
      </c>
      <c r="E490" s="7">
        <v>130006</v>
      </c>
      <c r="F490" t="s">
        <v>840</v>
      </c>
      <c r="G490" s="7">
        <v>333</v>
      </c>
      <c r="H490" s="7">
        <v>250</v>
      </c>
      <c r="I490" s="7">
        <v>36</v>
      </c>
      <c r="J490" s="7">
        <v>34</v>
      </c>
      <c r="K490" s="2">
        <f>SUM(Media[[#This Row],[VIEWS]:[SHARES]])</f>
        <v>653</v>
      </c>
      <c r="L490" s="3">
        <f>Media[[#This Row],[ENGAGEMENTS]]/Media[[#This Row],[FOLLOWERS]]</f>
        <v>5.0228450994569485E-3</v>
      </c>
      <c r="M490" t="str">
        <f>VLOOKUP(Media[[#This Row],[ENGAGEMENT RATE]],Rate_Lookup,2)</f>
        <v>Average</v>
      </c>
      <c r="N490" s="3" t="str">
        <f>IF(OR(Media[[#This Row],[TOPIC]]="Business Attire",Media[[#This Row],[TOPIC]]="Nightwear"),"High","Low")</f>
        <v>Low</v>
      </c>
    </row>
    <row r="491" spans="2:14" x14ac:dyDescent="0.25">
      <c r="B491" s="1">
        <v>44426</v>
      </c>
      <c r="C491" t="s">
        <v>516</v>
      </c>
      <c r="D491" t="s">
        <v>12</v>
      </c>
      <c r="E491" s="7">
        <v>129851</v>
      </c>
      <c r="F491" t="s">
        <v>840</v>
      </c>
      <c r="G491" s="7">
        <v>313</v>
      </c>
      <c r="H491" s="7">
        <v>251</v>
      </c>
      <c r="I491" s="7">
        <v>37</v>
      </c>
      <c r="J491" s="7">
        <v>31</v>
      </c>
      <c r="K491" s="2">
        <f>SUM(Media[[#This Row],[VIEWS]:[SHARES]])</f>
        <v>632</v>
      </c>
      <c r="L491" s="3">
        <f>Media[[#This Row],[ENGAGEMENTS]]/Media[[#This Row],[FOLLOWERS]]</f>
        <v>4.8671169263232476E-3</v>
      </c>
      <c r="M491" t="str">
        <f>VLOOKUP(Media[[#This Row],[ENGAGEMENT RATE]],Rate_Lookup,2)</f>
        <v>Poor</v>
      </c>
      <c r="N491" s="3" t="str">
        <f>IF(OR(Media[[#This Row],[TOPIC]]="Business Attire",Media[[#This Row],[TOPIC]]="Nightwear"),"High","Low")</f>
        <v>Low</v>
      </c>
    </row>
    <row r="492" spans="2:14" x14ac:dyDescent="0.25">
      <c r="B492" s="1">
        <v>44426</v>
      </c>
      <c r="C492" t="s">
        <v>517</v>
      </c>
      <c r="D492" t="s">
        <v>14</v>
      </c>
      <c r="E492" s="8">
        <v>65611</v>
      </c>
      <c r="F492" t="s">
        <v>840</v>
      </c>
      <c r="G492" s="8">
        <v>357</v>
      </c>
      <c r="H492" s="8">
        <v>288</v>
      </c>
      <c r="I492" s="8">
        <v>61</v>
      </c>
      <c r="J492" s="8">
        <v>44</v>
      </c>
      <c r="K492" s="2">
        <f>SUM(Media[[#This Row],[VIEWS]:[SHARES]])</f>
        <v>750</v>
      </c>
      <c r="L492" s="3">
        <f>Media[[#This Row],[ENGAGEMENTS]]/Media[[#This Row],[FOLLOWERS]]</f>
        <v>1.1431010044047491E-2</v>
      </c>
      <c r="M492" t="str">
        <f>VLOOKUP(Media[[#This Row],[ENGAGEMENT RATE]],Rate_Lookup,2)</f>
        <v>Good</v>
      </c>
      <c r="N492" s="3" t="str">
        <f>IF(OR(Media[[#This Row],[TOPIC]]="Business Attire",Media[[#This Row],[TOPIC]]="Nightwear"),"High","Low")</f>
        <v>Low</v>
      </c>
    </row>
    <row r="493" spans="2:14" x14ac:dyDescent="0.25">
      <c r="B493" s="1">
        <v>44427</v>
      </c>
      <c r="C493" t="s">
        <v>518</v>
      </c>
      <c r="D493" t="s">
        <v>12</v>
      </c>
      <c r="E493" s="7">
        <v>129927</v>
      </c>
      <c r="F493" t="s">
        <v>840</v>
      </c>
      <c r="G493" s="7">
        <v>379</v>
      </c>
      <c r="H493" s="7">
        <v>303</v>
      </c>
      <c r="I493" s="7">
        <v>43</v>
      </c>
      <c r="J493" s="7">
        <v>32</v>
      </c>
      <c r="K493" s="2">
        <f>SUM(Media[[#This Row],[VIEWS]:[SHARES]])</f>
        <v>757</v>
      </c>
      <c r="L493" s="3">
        <f>Media[[#This Row],[ENGAGEMENTS]]/Media[[#This Row],[FOLLOWERS]]</f>
        <v>5.8263486419296989E-3</v>
      </c>
      <c r="M493" t="str">
        <f>VLOOKUP(Media[[#This Row],[ENGAGEMENT RATE]],Rate_Lookup,2)</f>
        <v>Average</v>
      </c>
      <c r="N493" s="3" t="str">
        <f>IF(OR(Media[[#This Row],[TOPIC]]="Business Attire",Media[[#This Row],[TOPIC]]="Nightwear"),"High","Low")</f>
        <v>Low</v>
      </c>
    </row>
    <row r="494" spans="2:14" x14ac:dyDescent="0.25">
      <c r="B494" s="1">
        <v>44427</v>
      </c>
      <c r="C494" t="s">
        <v>519</v>
      </c>
      <c r="D494" t="s">
        <v>14</v>
      </c>
      <c r="E494" s="8">
        <v>65504</v>
      </c>
      <c r="F494" t="s">
        <v>841</v>
      </c>
      <c r="G494" s="8">
        <v>274</v>
      </c>
      <c r="H494" s="8">
        <v>242</v>
      </c>
      <c r="I494" s="8">
        <v>48</v>
      </c>
      <c r="J494" s="8">
        <v>35</v>
      </c>
      <c r="K494" s="2">
        <f>SUM(Media[[#This Row],[VIEWS]:[SHARES]])</f>
        <v>599</v>
      </c>
      <c r="L494" s="3">
        <f>Media[[#This Row],[ENGAGEMENTS]]/Media[[#This Row],[FOLLOWERS]]</f>
        <v>9.144479726428921E-3</v>
      </c>
      <c r="M494" t="str">
        <f>VLOOKUP(Media[[#This Row],[ENGAGEMENT RATE]],Rate_Lookup,2)</f>
        <v>Average</v>
      </c>
      <c r="N494" s="3" t="str">
        <f>IF(OR(Media[[#This Row],[TOPIC]]="Business Attire",Media[[#This Row],[TOPIC]]="Nightwear"),"High","Low")</f>
        <v>High</v>
      </c>
    </row>
    <row r="495" spans="2:14" x14ac:dyDescent="0.25">
      <c r="B495" s="1">
        <v>44428</v>
      </c>
      <c r="C495" t="s">
        <v>520</v>
      </c>
      <c r="D495" t="s">
        <v>12</v>
      </c>
      <c r="E495" s="7">
        <v>129765</v>
      </c>
      <c r="F495" t="s">
        <v>858</v>
      </c>
      <c r="G495" s="7">
        <v>772</v>
      </c>
      <c r="H495" s="7">
        <v>657</v>
      </c>
      <c r="I495" s="7">
        <v>88</v>
      </c>
      <c r="J495" s="7">
        <v>68</v>
      </c>
      <c r="K495" s="2">
        <f>SUM(Media[[#This Row],[VIEWS]:[SHARES]])</f>
        <v>1585</v>
      </c>
      <c r="L495" s="3">
        <f>Media[[#This Row],[ENGAGEMENTS]]/Media[[#This Row],[FOLLOWERS]]</f>
        <v>1.2214387546719069E-2</v>
      </c>
      <c r="M495" t="str">
        <f>VLOOKUP(Media[[#This Row],[ENGAGEMENT RATE]],Rate_Lookup,2)</f>
        <v>Good</v>
      </c>
      <c r="N495" s="3" t="str">
        <f>IF(OR(Media[[#This Row],[TOPIC]]="Business Attire",Media[[#This Row],[TOPIC]]="Nightwear"),"High","Low")</f>
        <v>Low</v>
      </c>
    </row>
    <row r="496" spans="2:14" x14ac:dyDescent="0.25">
      <c r="B496" s="1">
        <v>44428</v>
      </c>
      <c r="C496" t="s">
        <v>521</v>
      </c>
      <c r="D496" t="s">
        <v>14</v>
      </c>
      <c r="E496" s="8">
        <v>65243</v>
      </c>
      <c r="F496" t="s">
        <v>841</v>
      </c>
      <c r="G496" s="8">
        <v>330</v>
      </c>
      <c r="H496" s="8">
        <v>292</v>
      </c>
      <c r="I496" s="8">
        <v>61</v>
      </c>
      <c r="J496" s="8">
        <v>43</v>
      </c>
      <c r="K496" s="2">
        <f>SUM(Media[[#This Row],[VIEWS]:[SHARES]])</f>
        <v>726</v>
      </c>
      <c r="L496" s="3">
        <f>Media[[#This Row],[ENGAGEMENTS]]/Media[[#This Row],[FOLLOWERS]]</f>
        <v>1.1127630550403875E-2</v>
      </c>
      <c r="M496" t="str">
        <f>VLOOKUP(Media[[#This Row],[ENGAGEMENT RATE]],Rate_Lookup,2)</f>
        <v>Good</v>
      </c>
      <c r="N496" s="3" t="str">
        <f>IF(OR(Media[[#This Row],[TOPIC]]="Business Attire",Media[[#This Row],[TOPIC]]="Nightwear"),"High","Low")</f>
        <v>High</v>
      </c>
    </row>
    <row r="497" spans="2:14" x14ac:dyDescent="0.25">
      <c r="B497" s="1">
        <v>44428</v>
      </c>
      <c r="C497" t="s">
        <v>522</v>
      </c>
      <c r="D497" t="s">
        <v>13</v>
      </c>
      <c r="E497" s="8">
        <v>33685</v>
      </c>
      <c r="F497" t="s">
        <v>857</v>
      </c>
      <c r="G497" s="8">
        <v>53</v>
      </c>
      <c r="H497" s="8">
        <v>46</v>
      </c>
      <c r="I497" s="8">
        <v>7</v>
      </c>
      <c r="J497" s="8">
        <v>6</v>
      </c>
      <c r="K497" s="2">
        <f>SUM(Media[[#This Row],[VIEWS]:[SHARES]])</f>
        <v>112</v>
      </c>
      <c r="L497" s="3">
        <f>Media[[#This Row],[ENGAGEMENTS]]/Media[[#This Row],[FOLLOWERS]]</f>
        <v>3.3249220721389343E-3</v>
      </c>
      <c r="M497" t="str">
        <f>VLOOKUP(Media[[#This Row],[ENGAGEMENT RATE]],Rate_Lookup,2)</f>
        <v>Poor</v>
      </c>
      <c r="N497" s="3" t="str">
        <f>IF(OR(Media[[#This Row],[TOPIC]]="Business Attire",Media[[#This Row],[TOPIC]]="Nightwear"),"High","Low")</f>
        <v>High</v>
      </c>
    </row>
    <row r="498" spans="2:14" x14ac:dyDescent="0.25">
      <c r="B498" s="1">
        <v>44429</v>
      </c>
      <c r="C498" t="s">
        <v>523</v>
      </c>
      <c r="D498" t="s">
        <v>12</v>
      </c>
      <c r="E498" s="7">
        <v>129660</v>
      </c>
      <c r="F498" t="s">
        <v>857</v>
      </c>
      <c r="G498" s="7">
        <v>1136</v>
      </c>
      <c r="H498" s="7">
        <v>824</v>
      </c>
      <c r="I498" s="7">
        <v>131</v>
      </c>
      <c r="J498" s="7">
        <v>117</v>
      </c>
      <c r="K498" s="2">
        <f>SUM(Media[[#This Row],[VIEWS]:[SHARES]])</f>
        <v>2208</v>
      </c>
      <c r="L498" s="3">
        <f>Media[[#This Row],[ENGAGEMENTS]]/Media[[#This Row],[FOLLOWERS]]</f>
        <v>1.7029153169828781E-2</v>
      </c>
      <c r="M498" t="str">
        <f>VLOOKUP(Media[[#This Row],[ENGAGEMENT RATE]],Rate_Lookup,2)</f>
        <v>Very Good</v>
      </c>
      <c r="N498" s="3" t="str">
        <f>IF(OR(Media[[#This Row],[TOPIC]]="Business Attire",Media[[#This Row],[TOPIC]]="Nightwear"),"High","Low")</f>
        <v>High</v>
      </c>
    </row>
    <row r="499" spans="2:14" x14ac:dyDescent="0.25">
      <c r="B499" s="1">
        <v>44429</v>
      </c>
      <c r="C499" t="s">
        <v>524</v>
      </c>
      <c r="D499" t="s">
        <v>13</v>
      </c>
      <c r="E499" s="8">
        <v>33679</v>
      </c>
      <c r="F499" t="s">
        <v>858</v>
      </c>
      <c r="G499" s="8">
        <v>44</v>
      </c>
      <c r="H499" s="8">
        <v>39</v>
      </c>
      <c r="I499" s="8">
        <v>5</v>
      </c>
      <c r="J499" s="8">
        <v>5</v>
      </c>
      <c r="K499" s="2">
        <f>SUM(Media[[#This Row],[VIEWS]:[SHARES]])</f>
        <v>93</v>
      </c>
      <c r="L499" s="3">
        <f>Media[[#This Row],[ENGAGEMENTS]]/Media[[#This Row],[FOLLOWERS]]</f>
        <v>2.7613646485940796E-3</v>
      </c>
      <c r="M499" t="str">
        <f>VLOOKUP(Media[[#This Row],[ENGAGEMENT RATE]],Rate_Lookup,2)</f>
        <v>Poor</v>
      </c>
      <c r="N499" s="3" t="str">
        <f>IF(OR(Media[[#This Row],[TOPIC]]="Business Attire",Media[[#This Row],[TOPIC]]="Nightwear"),"High","Low")</f>
        <v>Low</v>
      </c>
    </row>
    <row r="500" spans="2:14" x14ac:dyDescent="0.25">
      <c r="B500" s="1">
        <v>44430</v>
      </c>
      <c r="C500" t="s">
        <v>525</v>
      </c>
      <c r="D500" t="s">
        <v>12</v>
      </c>
      <c r="E500" s="7">
        <v>129085</v>
      </c>
      <c r="F500" t="s">
        <v>840</v>
      </c>
      <c r="G500" s="7">
        <v>219</v>
      </c>
      <c r="H500" s="7">
        <v>200</v>
      </c>
      <c r="I500" s="7">
        <v>27</v>
      </c>
      <c r="J500" s="7">
        <v>23</v>
      </c>
      <c r="K500" s="2">
        <f>SUM(Media[[#This Row],[VIEWS]:[SHARES]])</f>
        <v>469</v>
      </c>
      <c r="L500" s="3">
        <f>Media[[#This Row],[ENGAGEMENTS]]/Media[[#This Row],[FOLLOWERS]]</f>
        <v>3.6332649029709105E-3</v>
      </c>
      <c r="M500" t="str">
        <f>VLOOKUP(Media[[#This Row],[ENGAGEMENT RATE]],Rate_Lookup,2)</f>
        <v>Poor</v>
      </c>
      <c r="N500" s="3" t="str">
        <f>IF(OR(Media[[#This Row],[TOPIC]]="Business Attire",Media[[#This Row],[TOPIC]]="Nightwear"),"High","Low")</f>
        <v>Low</v>
      </c>
    </row>
    <row r="501" spans="2:14" x14ac:dyDescent="0.25">
      <c r="B501" s="1">
        <v>44430</v>
      </c>
      <c r="C501" t="s">
        <v>526</v>
      </c>
      <c r="D501" t="s">
        <v>14</v>
      </c>
      <c r="E501" s="8">
        <v>65094</v>
      </c>
      <c r="F501" t="s">
        <v>857</v>
      </c>
      <c r="G501" s="8">
        <v>852</v>
      </c>
      <c r="H501" s="8">
        <v>687</v>
      </c>
      <c r="I501" s="8">
        <v>142</v>
      </c>
      <c r="J501" s="8">
        <v>98</v>
      </c>
      <c r="K501" s="2">
        <f>SUM(Media[[#This Row],[VIEWS]:[SHARES]])</f>
        <v>1779</v>
      </c>
      <c r="L501" s="3">
        <f>Media[[#This Row],[ENGAGEMENTS]]/Media[[#This Row],[FOLLOWERS]]</f>
        <v>2.7329707807171168E-2</v>
      </c>
      <c r="M501" t="str">
        <f>VLOOKUP(Media[[#This Row],[ENGAGEMENT RATE]],Rate_Lookup,2)</f>
        <v>Excellent</v>
      </c>
      <c r="N501" s="3" t="str">
        <f>IF(OR(Media[[#This Row],[TOPIC]]="Business Attire",Media[[#This Row],[TOPIC]]="Nightwear"),"High","Low")</f>
        <v>High</v>
      </c>
    </row>
    <row r="502" spans="2:14" x14ac:dyDescent="0.25">
      <c r="B502" s="1">
        <v>44430</v>
      </c>
      <c r="C502" t="s">
        <v>527</v>
      </c>
      <c r="D502" t="s">
        <v>13</v>
      </c>
      <c r="E502" s="8">
        <v>33673</v>
      </c>
      <c r="F502" t="s">
        <v>840</v>
      </c>
      <c r="G502" s="8">
        <v>46</v>
      </c>
      <c r="H502" s="8">
        <v>38</v>
      </c>
      <c r="I502" s="8">
        <v>6</v>
      </c>
      <c r="J502" s="8">
        <v>5</v>
      </c>
      <c r="K502" s="2">
        <f>SUM(Media[[#This Row],[VIEWS]:[SHARES]])</f>
        <v>95</v>
      </c>
      <c r="L502" s="3">
        <f>Media[[#This Row],[ENGAGEMENTS]]/Media[[#This Row],[FOLLOWERS]]</f>
        <v>2.8212514477474536E-3</v>
      </c>
      <c r="M502" t="str">
        <f>VLOOKUP(Media[[#This Row],[ENGAGEMENT RATE]],Rate_Lookup,2)</f>
        <v>Poor</v>
      </c>
      <c r="N502" s="3" t="str">
        <f>IF(OR(Media[[#This Row],[TOPIC]]="Business Attire",Media[[#This Row],[TOPIC]]="Nightwear"),"High","Low")</f>
        <v>Low</v>
      </c>
    </row>
    <row r="503" spans="2:14" x14ac:dyDescent="0.25">
      <c r="B503" s="1">
        <v>44431</v>
      </c>
      <c r="C503" t="s">
        <v>528</v>
      </c>
      <c r="D503" t="s">
        <v>12</v>
      </c>
      <c r="E503" s="7">
        <v>128829</v>
      </c>
      <c r="F503" t="s">
        <v>840</v>
      </c>
      <c r="G503" s="7">
        <v>226</v>
      </c>
      <c r="H503" s="7">
        <v>182</v>
      </c>
      <c r="I503" s="7">
        <v>28</v>
      </c>
      <c r="J503" s="7">
        <v>23</v>
      </c>
      <c r="K503" s="2">
        <f>SUM(Media[[#This Row],[VIEWS]:[SHARES]])</f>
        <v>459</v>
      </c>
      <c r="L503" s="3">
        <f>Media[[#This Row],[ENGAGEMENTS]]/Media[[#This Row],[FOLLOWERS]]</f>
        <v>3.5628623989940153E-3</v>
      </c>
      <c r="M503" t="str">
        <f>VLOOKUP(Media[[#This Row],[ENGAGEMENT RATE]],Rate_Lookup,2)</f>
        <v>Poor</v>
      </c>
      <c r="N503" s="3" t="str">
        <f>IF(OR(Media[[#This Row],[TOPIC]]="Business Attire",Media[[#This Row],[TOPIC]]="Nightwear"),"High","Low")</f>
        <v>Low</v>
      </c>
    </row>
    <row r="504" spans="2:14" x14ac:dyDescent="0.25">
      <c r="B504" s="1">
        <v>44431</v>
      </c>
      <c r="C504" t="s">
        <v>529</v>
      </c>
      <c r="D504" t="s">
        <v>14</v>
      </c>
      <c r="E504" s="8">
        <v>65468</v>
      </c>
      <c r="F504" t="s">
        <v>857</v>
      </c>
      <c r="G504" s="8">
        <v>588</v>
      </c>
      <c r="H504" s="8">
        <v>548</v>
      </c>
      <c r="I504" s="8">
        <v>116</v>
      </c>
      <c r="J504" s="8">
        <v>81</v>
      </c>
      <c r="K504" s="2">
        <f>SUM(Media[[#This Row],[VIEWS]:[SHARES]])</f>
        <v>1333</v>
      </c>
      <c r="L504" s="3">
        <f>Media[[#This Row],[ENGAGEMENTS]]/Media[[#This Row],[FOLLOWERS]]</f>
        <v>2.0361092442109121E-2</v>
      </c>
      <c r="M504" t="str">
        <f>VLOOKUP(Media[[#This Row],[ENGAGEMENT RATE]],Rate_Lookup,2)</f>
        <v>Excellent</v>
      </c>
      <c r="N504" s="3" t="str">
        <f>IF(OR(Media[[#This Row],[TOPIC]]="Business Attire",Media[[#This Row],[TOPIC]]="Nightwear"),"High","Low")</f>
        <v>High</v>
      </c>
    </row>
    <row r="505" spans="2:14" x14ac:dyDescent="0.25">
      <c r="B505" s="1">
        <v>44431</v>
      </c>
      <c r="C505" t="s">
        <v>530</v>
      </c>
      <c r="D505" t="s">
        <v>13</v>
      </c>
      <c r="E505" s="8">
        <v>33689</v>
      </c>
      <c r="F505" t="s">
        <v>857</v>
      </c>
      <c r="G505" s="8">
        <v>49</v>
      </c>
      <c r="H505" s="8">
        <v>43</v>
      </c>
      <c r="I505" s="8">
        <v>6</v>
      </c>
      <c r="J505" s="8">
        <v>5</v>
      </c>
      <c r="K505" s="2">
        <f>SUM(Media[[#This Row],[VIEWS]:[SHARES]])</f>
        <v>103</v>
      </c>
      <c r="L505" s="3">
        <f>Media[[#This Row],[ENGAGEMENTS]]/Media[[#This Row],[FOLLOWERS]]</f>
        <v>3.0573777790970347E-3</v>
      </c>
      <c r="M505" t="str">
        <f>VLOOKUP(Media[[#This Row],[ENGAGEMENT RATE]],Rate_Lookup,2)</f>
        <v>Poor</v>
      </c>
      <c r="N505" s="3" t="str">
        <f>IF(OR(Media[[#This Row],[TOPIC]]="Business Attire",Media[[#This Row],[TOPIC]]="Nightwear"),"High","Low")</f>
        <v>High</v>
      </c>
    </row>
    <row r="506" spans="2:14" x14ac:dyDescent="0.25">
      <c r="B506" s="1">
        <v>44432</v>
      </c>
      <c r="C506" t="s">
        <v>531</v>
      </c>
      <c r="D506" t="s">
        <v>12</v>
      </c>
      <c r="E506" s="7">
        <v>128822</v>
      </c>
      <c r="F506" t="s">
        <v>857</v>
      </c>
      <c r="G506" s="7">
        <v>905</v>
      </c>
      <c r="H506" s="7">
        <v>722</v>
      </c>
      <c r="I506" s="7">
        <v>110</v>
      </c>
      <c r="J506" s="7">
        <v>79</v>
      </c>
      <c r="K506" s="2">
        <f>SUM(Media[[#This Row],[VIEWS]:[SHARES]])</f>
        <v>1816</v>
      </c>
      <c r="L506" s="3">
        <f>Media[[#This Row],[ENGAGEMENTS]]/Media[[#This Row],[FOLLOWERS]]</f>
        <v>1.409697101426775E-2</v>
      </c>
      <c r="M506" t="str">
        <f>VLOOKUP(Media[[#This Row],[ENGAGEMENT RATE]],Rate_Lookup,2)</f>
        <v>Good</v>
      </c>
      <c r="N506" s="3" t="str">
        <f>IF(OR(Media[[#This Row],[TOPIC]]="Business Attire",Media[[#This Row],[TOPIC]]="Nightwear"),"High","Low")</f>
        <v>High</v>
      </c>
    </row>
    <row r="507" spans="2:14" x14ac:dyDescent="0.25">
      <c r="B507" s="1">
        <v>44432</v>
      </c>
      <c r="C507" t="s">
        <v>532</v>
      </c>
      <c r="D507" t="s">
        <v>14</v>
      </c>
      <c r="E507" s="8">
        <v>65938</v>
      </c>
      <c r="F507" t="s">
        <v>841</v>
      </c>
      <c r="G507" s="8">
        <v>314</v>
      </c>
      <c r="H507" s="8">
        <v>249</v>
      </c>
      <c r="I507" s="8">
        <v>56</v>
      </c>
      <c r="J507" s="8">
        <v>42</v>
      </c>
      <c r="K507" s="2">
        <f>SUM(Media[[#This Row],[VIEWS]:[SHARES]])</f>
        <v>661</v>
      </c>
      <c r="L507" s="3">
        <f>Media[[#This Row],[ENGAGEMENTS]]/Media[[#This Row],[FOLLOWERS]]</f>
        <v>1.0024568534077467E-2</v>
      </c>
      <c r="M507" t="str">
        <f>VLOOKUP(Media[[#This Row],[ENGAGEMENT RATE]],Rate_Lookup,2)</f>
        <v>Good</v>
      </c>
      <c r="N507" s="3" t="str">
        <f>IF(OR(Media[[#This Row],[TOPIC]]="Business Attire",Media[[#This Row],[TOPIC]]="Nightwear"),"High","Low")</f>
        <v>High</v>
      </c>
    </row>
    <row r="508" spans="2:14" x14ac:dyDescent="0.25">
      <c r="B508" s="1">
        <v>44433</v>
      </c>
      <c r="C508" t="s">
        <v>533</v>
      </c>
      <c r="D508" t="s">
        <v>12</v>
      </c>
      <c r="E508" s="7">
        <v>128842</v>
      </c>
      <c r="F508" t="s">
        <v>857</v>
      </c>
      <c r="G508" s="7">
        <v>768</v>
      </c>
      <c r="H508" s="7">
        <v>637</v>
      </c>
      <c r="I508" s="7">
        <v>85</v>
      </c>
      <c r="J508" s="7">
        <v>79</v>
      </c>
      <c r="K508" s="2">
        <f>SUM(Media[[#This Row],[VIEWS]:[SHARES]])</f>
        <v>1569</v>
      </c>
      <c r="L508" s="3">
        <f>Media[[#This Row],[ENGAGEMENTS]]/Media[[#This Row],[FOLLOWERS]]</f>
        <v>1.2177706027537604E-2</v>
      </c>
      <c r="M508" t="str">
        <f>VLOOKUP(Media[[#This Row],[ENGAGEMENT RATE]],Rate_Lookup,2)</f>
        <v>Good</v>
      </c>
      <c r="N508" s="3" t="str">
        <f>IF(OR(Media[[#This Row],[TOPIC]]="Business Attire",Media[[#This Row],[TOPIC]]="Nightwear"),"High","Low")</f>
        <v>High</v>
      </c>
    </row>
    <row r="509" spans="2:14" x14ac:dyDescent="0.25">
      <c r="B509" s="1">
        <v>44433</v>
      </c>
      <c r="C509" t="s">
        <v>534</v>
      </c>
      <c r="D509" t="s">
        <v>14</v>
      </c>
      <c r="E509" s="8">
        <v>66062</v>
      </c>
      <c r="F509" t="s">
        <v>841</v>
      </c>
      <c r="G509" s="8">
        <v>305</v>
      </c>
      <c r="H509" s="8">
        <v>242</v>
      </c>
      <c r="I509" s="8">
        <v>55</v>
      </c>
      <c r="J509" s="8">
        <v>37</v>
      </c>
      <c r="K509" s="2">
        <f>SUM(Media[[#This Row],[VIEWS]:[SHARES]])</f>
        <v>639</v>
      </c>
      <c r="L509" s="3">
        <f>Media[[#This Row],[ENGAGEMENTS]]/Media[[#This Row],[FOLLOWERS]]</f>
        <v>9.6727316763040774E-3</v>
      </c>
      <c r="M509" t="str">
        <f>VLOOKUP(Media[[#This Row],[ENGAGEMENT RATE]],Rate_Lookup,2)</f>
        <v>Average</v>
      </c>
      <c r="N509" s="3" t="str">
        <f>IF(OR(Media[[#This Row],[TOPIC]]="Business Attire",Media[[#This Row],[TOPIC]]="Nightwear"),"High","Low")</f>
        <v>High</v>
      </c>
    </row>
    <row r="510" spans="2:14" x14ac:dyDescent="0.25">
      <c r="B510" s="1">
        <v>44434</v>
      </c>
      <c r="C510" t="s">
        <v>535</v>
      </c>
      <c r="D510" t="s">
        <v>12</v>
      </c>
      <c r="E510" s="7">
        <v>128786</v>
      </c>
      <c r="F510" t="s">
        <v>840</v>
      </c>
      <c r="G510" s="7">
        <v>388</v>
      </c>
      <c r="H510" s="7">
        <v>300</v>
      </c>
      <c r="I510" s="7">
        <v>40</v>
      </c>
      <c r="J510" s="7">
        <v>33</v>
      </c>
      <c r="K510" s="2">
        <f>SUM(Media[[#This Row],[VIEWS]:[SHARES]])</f>
        <v>761</v>
      </c>
      <c r="L510" s="3">
        <f>Media[[#This Row],[ENGAGEMENTS]]/Media[[#This Row],[FOLLOWERS]]</f>
        <v>5.9090273787523488E-3</v>
      </c>
      <c r="M510" t="str">
        <f>VLOOKUP(Media[[#This Row],[ENGAGEMENT RATE]],Rate_Lookup,2)</f>
        <v>Average</v>
      </c>
      <c r="N510" s="3" t="str">
        <f>IF(OR(Media[[#This Row],[TOPIC]]="Business Attire",Media[[#This Row],[TOPIC]]="Nightwear"),"High","Low")</f>
        <v>Low</v>
      </c>
    </row>
    <row r="511" spans="2:14" x14ac:dyDescent="0.25">
      <c r="B511" s="1">
        <v>44434</v>
      </c>
      <c r="C511" t="s">
        <v>536</v>
      </c>
      <c r="D511" t="s">
        <v>14</v>
      </c>
      <c r="E511" s="8">
        <v>66312</v>
      </c>
      <c r="F511" t="s">
        <v>857</v>
      </c>
      <c r="G511" s="8">
        <v>665</v>
      </c>
      <c r="H511" s="8">
        <v>577</v>
      </c>
      <c r="I511" s="8">
        <v>128</v>
      </c>
      <c r="J511" s="8">
        <v>85</v>
      </c>
      <c r="K511" s="2">
        <f>SUM(Media[[#This Row],[VIEWS]:[SHARES]])</f>
        <v>1455</v>
      </c>
      <c r="L511" s="3">
        <f>Media[[#This Row],[ENGAGEMENTS]]/Media[[#This Row],[FOLLOWERS]]</f>
        <v>2.1941730003619254E-2</v>
      </c>
      <c r="M511" t="str">
        <f>VLOOKUP(Media[[#This Row],[ENGAGEMENT RATE]],Rate_Lookup,2)</f>
        <v>Excellent</v>
      </c>
      <c r="N511" s="3" t="str">
        <f>IF(OR(Media[[#This Row],[TOPIC]]="Business Attire",Media[[#This Row],[TOPIC]]="Nightwear"),"High","Low")</f>
        <v>High</v>
      </c>
    </row>
    <row r="512" spans="2:14" x14ac:dyDescent="0.25">
      <c r="B512" s="1">
        <v>44435</v>
      </c>
      <c r="C512" t="s">
        <v>537</v>
      </c>
      <c r="D512" t="s">
        <v>12</v>
      </c>
      <c r="E512" s="7">
        <v>129043</v>
      </c>
      <c r="F512" t="s">
        <v>857</v>
      </c>
      <c r="G512" s="7">
        <v>915</v>
      </c>
      <c r="H512" s="7">
        <v>782</v>
      </c>
      <c r="I512" s="7">
        <v>116</v>
      </c>
      <c r="J512" s="7">
        <v>94</v>
      </c>
      <c r="K512" s="2">
        <f>SUM(Media[[#This Row],[VIEWS]:[SHARES]])</f>
        <v>1907</v>
      </c>
      <c r="L512" s="3">
        <f>Media[[#This Row],[ENGAGEMENTS]]/Media[[#This Row],[FOLLOWERS]]</f>
        <v>1.4778019729857489E-2</v>
      </c>
      <c r="M512" t="str">
        <f>VLOOKUP(Media[[#This Row],[ENGAGEMENT RATE]],Rate_Lookup,2)</f>
        <v>Good</v>
      </c>
      <c r="N512" s="3" t="str">
        <f>IF(OR(Media[[#This Row],[TOPIC]]="Business Attire",Media[[#This Row],[TOPIC]]="Nightwear"),"High","Low")</f>
        <v>High</v>
      </c>
    </row>
    <row r="513" spans="2:14" x14ac:dyDescent="0.25">
      <c r="B513" s="1">
        <v>44435</v>
      </c>
      <c r="C513" t="s">
        <v>538</v>
      </c>
      <c r="D513" t="s">
        <v>14</v>
      </c>
      <c r="E513" s="8">
        <v>66125</v>
      </c>
      <c r="F513" t="s">
        <v>840</v>
      </c>
      <c r="G513" s="8">
        <v>394</v>
      </c>
      <c r="H513" s="8">
        <v>310</v>
      </c>
      <c r="I513" s="8">
        <v>64</v>
      </c>
      <c r="J513" s="8">
        <v>49</v>
      </c>
      <c r="K513" s="2">
        <f>SUM(Media[[#This Row],[VIEWS]:[SHARES]])</f>
        <v>817</v>
      </c>
      <c r="L513" s="3">
        <f>Media[[#This Row],[ENGAGEMENTS]]/Media[[#This Row],[FOLLOWERS]]</f>
        <v>1.2355387523629489E-2</v>
      </c>
      <c r="M513" t="str">
        <f>VLOOKUP(Media[[#This Row],[ENGAGEMENT RATE]],Rate_Lookup,2)</f>
        <v>Good</v>
      </c>
      <c r="N513" s="3" t="str">
        <f>IF(OR(Media[[#This Row],[TOPIC]]="Business Attire",Media[[#This Row],[TOPIC]]="Nightwear"),"High","Low")</f>
        <v>Low</v>
      </c>
    </row>
    <row r="514" spans="2:14" x14ac:dyDescent="0.25">
      <c r="B514" s="1">
        <v>44436</v>
      </c>
      <c r="C514" t="s">
        <v>539</v>
      </c>
      <c r="D514" t="s">
        <v>12</v>
      </c>
      <c r="E514" s="7">
        <v>129323</v>
      </c>
      <c r="F514" t="s">
        <v>841</v>
      </c>
      <c r="G514" s="7">
        <v>459</v>
      </c>
      <c r="H514" s="7">
        <v>418</v>
      </c>
      <c r="I514" s="7">
        <v>59</v>
      </c>
      <c r="J514" s="7">
        <v>46</v>
      </c>
      <c r="K514" s="2">
        <f>SUM(Media[[#This Row],[VIEWS]:[SHARES]])</f>
        <v>982</v>
      </c>
      <c r="L514" s="3">
        <f>Media[[#This Row],[ENGAGEMENTS]]/Media[[#This Row],[FOLLOWERS]]</f>
        <v>7.5933901935463918E-3</v>
      </c>
      <c r="M514" t="str">
        <f>VLOOKUP(Media[[#This Row],[ENGAGEMENT RATE]],Rate_Lookup,2)</f>
        <v>Average</v>
      </c>
      <c r="N514" s="3" t="str">
        <f>IF(OR(Media[[#This Row],[TOPIC]]="Business Attire",Media[[#This Row],[TOPIC]]="Nightwear"),"High","Low")</f>
        <v>High</v>
      </c>
    </row>
    <row r="515" spans="2:14" x14ac:dyDescent="0.25">
      <c r="B515" s="1">
        <v>44436</v>
      </c>
      <c r="C515" t="s">
        <v>540</v>
      </c>
      <c r="D515" t="s">
        <v>14</v>
      </c>
      <c r="E515" s="8">
        <v>65843</v>
      </c>
      <c r="F515" t="s">
        <v>840</v>
      </c>
      <c r="G515" s="8">
        <v>332</v>
      </c>
      <c r="H515" s="8">
        <v>297</v>
      </c>
      <c r="I515" s="8">
        <v>58</v>
      </c>
      <c r="J515" s="8">
        <v>43</v>
      </c>
      <c r="K515" s="2">
        <f>SUM(Media[[#This Row],[VIEWS]:[SHARES]])</f>
        <v>730</v>
      </c>
      <c r="L515" s="3">
        <f>Media[[#This Row],[ENGAGEMENTS]]/Media[[#This Row],[FOLLOWERS]]</f>
        <v>1.1086979633370291E-2</v>
      </c>
      <c r="M515" t="str">
        <f>VLOOKUP(Media[[#This Row],[ENGAGEMENT RATE]],Rate_Lookup,2)</f>
        <v>Good</v>
      </c>
      <c r="N515" s="3" t="str">
        <f>IF(OR(Media[[#This Row],[TOPIC]]="Business Attire",Media[[#This Row],[TOPIC]]="Nightwear"),"High","Low")</f>
        <v>Low</v>
      </c>
    </row>
    <row r="516" spans="2:14" x14ac:dyDescent="0.25">
      <c r="B516" s="1">
        <v>44436</v>
      </c>
      <c r="C516" t="s">
        <v>541</v>
      </c>
      <c r="D516" t="s">
        <v>13</v>
      </c>
      <c r="E516" s="8">
        <v>33691</v>
      </c>
      <c r="F516" t="s">
        <v>857</v>
      </c>
      <c r="G516" s="8">
        <v>61</v>
      </c>
      <c r="H516" s="8">
        <v>51</v>
      </c>
      <c r="I516" s="8">
        <v>8</v>
      </c>
      <c r="J516" s="8">
        <v>7</v>
      </c>
      <c r="K516" s="2">
        <f>SUM(Media[[#This Row],[VIEWS]:[SHARES]])</f>
        <v>127</v>
      </c>
      <c r="L516" s="3">
        <f>Media[[#This Row],[ENGAGEMENTS]]/Media[[#This Row],[FOLLOWERS]]</f>
        <v>3.769552699534E-3</v>
      </c>
      <c r="M516" t="str">
        <f>VLOOKUP(Media[[#This Row],[ENGAGEMENT RATE]],Rate_Lookup,2)</f>
        <v>Poor</v>
      </c>
      <c r="N516" s="3" t="str">
        <f>IF(OR(Media[[#This Row],[TOPIC]]="Business Attire",Media[[#This Row],[TOPIC]]="Nightwear"),"High","Low")</f>
        <v>High</v>
      </c>
    </row>
    <row r="517" spans="2:14" x14ac:dyDescent="0.25">
      <c r="B517" s="1">
        <v>44437</v>
      </c>
      <c r="C517" t="s">
        <v>542</v>
      </c>
      <c r="D517" t="s">
        <v>12</v>
      </c>
      <c r="E517" s="7">
        <v>128738</v>
      </c>
      <c r="F517" t="s">
        <v>857</v>
      </c>
      <c r="G517" s="7">
        <v>1105</v>
      </c>
      <c r="H517" s="7">
        <v>814</v>
      </c>
      <c r="I517" s="7">
        <v>131</v>
      </c>
      <c r="J517" s="7">
        <v>98</v>
      </c>
      <c r="K517" s="2">
        <f>SUM(Media[[#This Row],[VIEWS]:[SHARES]])</f>
        <v>2148</v>
      </c>
      <c r="L517" s="3">
        <f>Media[[#This Row],[ENGAGEMENTS]]/Media[[#This Row],[FOLLOWERS]]</f>
        <v>1.6685050257111343E-2</v>
      </c>
      <c r="M517" t="str">
        <f>VLOOKUP(Media[[#This Row],[ENGAGEMENT RATE]],Rate_Lookup,2)</f>
        <v>Very Good</v>
      </c>
      <c r="N517" s="3" t="str">
        <f>IF(OR(Media[[#This Row],[TOPIC]]="Business Attire",Media[[#This Row],[TOPIC]]="Nightwear"),"High","Low")</f>
        <v>High</v>
      </c>
    </row>
    <row r="518" spans="2:14" x14ac:dyDescent="0.25">
      <c r="B518" s="1">
        <v>44437</v>
      </c>
      <c r="C518" t="s">
        <v>543</v>
      </c>
      <c r="D518" t="s">
        <v>14</v>
      </c>
      <c r="E518" s="8">
        <v>65925</v>
      </c>
      <c r="F518" t="s">
        <v>840</v>
      </c>
      <c r="G518" s="8">
        <v>404</v>
      </c>
      <c r="H518" s="8">
        <v>345</v>
      </c>
      <c r="I518" s="8">
        <v>72</v>
      </c>
      <c r="J518" s="8">
        <v>49</v>
      </c>
      <c r="K518" s="2">
        <f>SUM(Media[[#This Row],[VIEWS]:[SHARES]])</f>
        <v>870</v>
      </c>
      <c r="L518" s="3">
        <f>Media[[#This Row],[ENGAGEMENTS]]/Media[[#This Row],[FOLLOWERS]]</f>
        <v>1.3196814562002276E-2</v>
      </c>
      <c r="M518" t="str">
        <f>VLOOKUP(Media[[#This Row],[ENGAGEMENT RATE]],Rate_Lookup,2)</f>
        <v>Good</v>
      </c>
      <c r="N518" s="3" t="str">
        <f>IF(OR(Media[[#This Row],[TOPIC]]="Business Attire",Media[[#This Row],[TOPIC]]="Nightwear"),"High","Low")</f>
        <v>Low</v>
      </c>
    </row>
    <row r="519" spans="2:14" x14ac:dyDescent="0.25">
      <c r="B519" s="1">
        <v>44438</v>
      </c>
      <c r="C519" t="s">
        <v>544</v>
      </c>
      <c r="D519" t="s">
        <v>12</v>
      </c>
      <c r="E519" s="7">
        <v>128648</v>
      </c>
      <c r="F519" t="s">
        <v>840</v>
      </c>
      <c r="G519" s="7">
        <v>197</v>
      </c>
      <c r="H519" s="7">
        <v>174</v>
      </c>
      <c r="I519" s="7">
        <v>26</v>
      </c>
      <c r="J519" s="7">
        <v>22</v>
      </c>
      <c r="K519" s="2">
        <f>SUM(Media[[#This Row],[VIEWS]:[SHARES]])</f>
        <v>419</v>
      </c>
      <c r="L519" s="3">
        <f>Media[[#This Row],[ENGAGEMENTS]]/Media[[#This Row],[FOLLOWERS]]</f>
        <v>3.2569491947018222E-3</v>
      </c>
      <c r="M519" t="str">
        <f>VLOOKUP(Media[[#This Row],[ENGAGEMENT RATE]],Rate_Lookup,2)</f>
        <v>Poor</v>
      </c>
      <c r="N519" s="3" t="str">
        <f>IF(OR(Media[[#This Row],[TOPIC]]="Business Attire",Media[[#This Row],[TOPIC]]="Nightwear"),"High","Low")</f>
        <v>Low</v>
      </c>
    </row>
    <row r="520" spans="2:14" x14ac:dyDescent="0.25">
      <c r="B520" s="1">
        <v>44438</v>
      </c>
      <c r="C520" t="s">
        <v>545</v>
      </c>
      <c r="D520" t="s">
        <v>14</v>
      </c>
      <c r="E520" s="8">
        <v>65835</v>
      </c>
      <c r="F520" t="s">
        <v>858</v>
      </c>
      <c r="G520" s="8">
        <v>360</v>
      </c>
      <c r="H520" s="8">
        <v>280</v>
      </c>
      <c r="I520" s="8">
        <v>64</v>
      </c>
      <c r="J520" s="8">
        <v>46</v>
      </c>
      <c r="K520" s="2">
        <f>SUM(Media[[#This Row],[VIEWS]:[SHARES]])</f>
        <v>750</v>
      </c>
      <c r="L520" s="3">
        <f>Media[[#This Row],[ENGAGEMENTS]]/Media[[#This Row],[FOLLOWERS]]</f>
        <v>1.1392116655274551E-2</v>
      </c>
      <c r="M520" t="str">
        <f>VLOOKUP(Media[[#This Row],[ENGAGEMENT RATE]],Rate_Lookup,2)</f>
        <v>Good</v>
      </c>
      <c r="N520" s="3" t="str">
        <f>IF(OR(Media[[#This Row],[TOPIC]]="Business Attire",Media[[#This Row],[TOPIC]]="Nightwear"),"High","Low")</f>
        <v>Low</v>
      </c>
    </row>
    <row r="521" spans="2:14" x14ac:dyDescent="0.25">
      <c r="B521" s="1">
        <v>44439</v>
      </c>
      <c r="C521" t="s">
        <v>546</v>
      </c>
      <c r="D521" t="s">
        <v>12</v>
      </c>
      <c r="E521" s="7">
        <v>128696</v>
      </c>
      <c r="F521" t="s">
        <v>840</v>
      </c>
      <c r="G521" s="7">
        <v>264</v>
      </c>
      <c r="H521" s="7">
        <v>222</v>
      </c>
      <c r="I521" s="7">
        <v>33</v>
      </c>
      <c r="J521" s="7">
        <v>28</v>
      </c>
      <c r="K521" s="2">
        <f>SUM(Media[[#This Row],[VIEWS]:[SHARES]])</f>
        <v>547</v>
      </c>
      <c r="L521" s="3">
        <f>Media[[#This Row],[ENGAGEMENTS]]/Media[[#This Row],[FOLLOWERS]]</f>
        <v>4.2503263504693233E-3</v>
      </c>
      <c r="M521" t="str">
        <f>VLOOKUP(Media[[#This Row],[ENGAGEMENT RATE]],Rate_Lookup,2)</f>
        <v>Poor</v>
      </c>
      <c r="N521" s="3" t="str">
        <f>IF(OR(Media[[#This Row],[TOPIC]]="Business Attire",Media[[#This Row],[TOPIC]]="Nightwear"),"High","Low")</f>
        <v>Low</v>
      </c>
    </row>
    <row r="522" spans="2:14" x14ac:dyDescent="0.25">
      <c r="B522" s="1">
        <v>44439</v>
      </c>
      <c r="C522" t="s">
        <v>547</v>
      </c>
      <c r="D522" t="s">
        <v>14</v>
      </c>
      <c r="E522" s="8">
        <v>65918</v>
      </c>
      <c r="F522" t="s">
        <v>858</v>
      </c>
      <c r="G522" s="8">
        <v>696</v>
      </c>
      <c r="H522" s="8">
        <v>567</v>
      </c>
      <c r="I522" s="8">
        <v>117</v>
      </c>
      <c r="J522" s="8">
        <v>83</v>
      </c>
      <c r="K522" s="2">
        <f>SUM(Media[[#This Row],[VIEWS]:[SHARES]])</f>
        <v>1463</v>
      </c>
      <c r="L522" s="3">
        <f>Media[[#This Row],[ENGAGEMENTS]]/Media[[#This Row],[FOLLOWERS]]</f>
        <v>2.2194241330137445E-2</v>
      </c>
      <c r="M522" t="str">
        <f>VLOOKUP(Media[[#This Row],[ENGAGEMENT RATE]],Rate_Lookup,2)</f>
        <v>Excellent</v>
      </c>
      <c r="N522" s="3" t="str">
        <f>IF(OR(Media[[#This Row],[TOPIC]]="Business Attire",Media[[#This Row],[TOPIC]]="Nightwear"),"High","Low")</f>
        <v>Low</v>
      </c>
    </row>
    <row r="523" spans="2:14" x14ac:dyDescent="0.25">
      <c r="B523" s="1">
        <v>44440</v>
      </c>
      <c r="C523" t="s">
        <v>548</v>
      </c>
      <c r="D523" t="s">
        <v>12</v>
      </c>
      <c r="E523" s="7">
        <v>128780</v>
      </c>
      <c r="F523" t="s">
        <v>857</v>
      </c>
      <c r="G523" s="7">
        <v>1030</v>
      </c>
      <c r="H523" s="7">
        <v>883</v>
      </c>
      <c r="I523" s="7">
        <v>135</v>
      </c>
      <c r="J523" s="7">
        <v>109</v>
      </c>
      <c r="K523" s="2">
        <f>SUM(Media[[#This Row],[VIEWS]:[SHARES]])</f>
        <v>2157</v>
      </c>
      <c r="L523" s="3">
        <f>Media[[#This Row],[ENGAGEMENTS]]/Media[[#This Row],[FOLLOWERS]]</f>
        <v>1.6749495263239635E-2</v>
      </c>
      <c r="M523" t="str">
        <f>VLOOKUP(Media[[#This Row],[ENGAGEMENT RATE]],Rate_Lookup,2)</f>
        <v>Very Good</v>
      </c>
      <c r="N523" s="3" t="str">
        <f>IF(OR(Media[[#This Row],[TOPIC]]="Business Attire",Media[[#This Row],[TOPIC]]="Nightwear"),"High","Low")</f>
        <v>High</v>
      </c>
    </row>
    <row r="524" spans="2:14" x14ac:dyDescent="0.25">
      <c r="B524" s="1">
        <v>44440</v>
      </c>
      <c r="C524" t="s">
        <v>549</v>
      </c>
      <c r="D524" t="s">
        <v>14</v>
      </c>
      <c r="E524" s="8">
        <v>65746</v>
      </c>
      <c r="F524" t="s">
        <v>857</v>
      </c>
      <c r="G524" s="8">
        <v>461</v>
      </c>
      <c r="H524" s="8">
        <v>389</v>
      </c>
      <c r="I524" s="8">
        <v>91</v>
      </c>
      <c r="J524" s="8">
        <v>59</v>
      </c>
      <c r="K524" s="2">
        <f>SUM(Media[[#This Row],[VIEWS]:[SHARES]])</f>
        <v>1000</v>
      </c>
      <c r="L524" s="3">
        <f>Media[[#This Row],[ENGAGEMENTS]]/Media[[#This Row],[FOLLOWERS]]</f>
        <v>1.5210050801569678E-2</v>
      </c>
      <c r="M524" t="str">
        <f>VLOOKUP(Media[[#This Row],[ENGAGEMENT RATE]],Rate_Lookup,2)</f>
        <v>Very Good</v>
      </c>
      <c r="N524" s="3" t="str">
        <f>IF(OR(Media[[#This Row],[TOPIC]]="Business Attire",Media[[#This Row],[TOPIC]]="Nightwear"),"High","Low")</f>
        <v>High</v>
      </c>
    </row>
    <row r="525" spans="2:14" x14ac:dyDescent="0.25">
      <c r="B525" s="1">
        <v>44441</v>
      </c>
      <c r="C525" t="s">
        <v>550</v>
      </c>
      <c r="D525" t="s">
        <v>12</v>
      </c>
      <c r="E525" s="7">
        <v>128893</v>
      </c>
      <c r="F525" t="s">
        <v>840</v>
      </c>
      <c r="G525" s="7">
        <v>337</v>
      </c>
      <c r="H525" s="7">
        <v>282</v>
      </c>
      <c r="I525" s="7">
        <v>43</v>
      </c>
      <c r="J525" s="7">
        <v>35</v>
      </c>
      <c r="K525" s="2">
        <f>SUM(Media[[#This Row],[VIEWS]:[SHARES]])</f>
        <v>697</v>
      </c>
      <c r="L525" s="3">
        <f>Media[[#This Row],[ENGAGEMENTS]]/Media[[#This Row],[FOLLOWERS]]</f>
        <v>5.4075861373387227E-3</v>
      </c>
      <c r="M525" t="str">
        <f>VLOOKUP(Media[[#This Row],[ENGAGEMENT RATE]],Rate_Lookup,2)</f>
        <v>Average</v>
      </c>
      <c r="N525" s="3" t="str">
        <f>IF(OR(Media[[#This Row],[TOPIC]]="Business Attire",Media[[#This Row],[TOPIC]]="Nightwear"),"High","Low")</f>
        <v>Low</v>
      </c>
    </row>
    <row r="526" spans="2:14" x14ac:dyDescent="0.25">
      <c r="B526" s="1">
        <v>44441</v>
      </c>
      <c r="C526" t="s">
        <v>551</v>
      </c>
      <c r="D526" t="s">
        <v>14</v>
      </c>
      <c r="E526" s="8">
        <v>65275</v>
      </c>
      <c r="F526" t="s">
        <v>841</v>
      </c>
      <c r="G526" s="8">
        <v>320</v>
      </c>
      <c r="H526" s="8">
        <v>278</v>
      </c>
      <c r="I526" s="8">
        <v>62</v>
      </c>
      <c r="J526" s="8">
        <v>42</v>
      </c>
      <c r="K526" s="2">
        <f>SUM(Media[[#This Row],[VIEWS]:[SHARES]])</f>
        <v>702</v>
      </c>
      <c r="L526" s="3">
        <f>Media[[#This Row],[ENGAGEMENTS]]/Media[[#This Row],[FOLLOWERS]]</f>
        <v>1.0754500191497511E-2</v>
      </c>
      <c r="M526" t="str">
        <f>VLOOKUP(Media[[#This Row],[ENGAGEMENT RATE]],Rate_Lookup,2)</f>
        <v>Good</v>
      </c>
      <c r="N526" s="3" t="str">
        <f>IF(OR(Media[[#This Row],[TOPIC]]="Business Attire",Media[[#This Row],[TOPIC]]="Nightwear"),"High","Low")</f>
        <v>High</v>
      </c>
    </row>
    <row r="527" spans="2:14" x14ac:dyDescent="0.25">
      <c r="B527" s="1">
        <v>44441</v>
      </c>
      <c r="C527" t="s">
        <v>552</v>
      </c>
      <c r="D527" t="s">
        <v>13</v>
      </c>
      <c r="E527" s="8">
        <v>33724</v>
      </c>
      <c r="F527" t="s">
        <v>841</v>
      </c>
      <c r="G527" s="8">
        <v>35</v>
      </c>
      <c r="H527" s="8">
        <v>25</v>
      </c>
      <c r="I527" s="8">
        <v>4</v>
      </c>
      <c r="J527" s="8">
        <v>4</v>
      </c>
      <c r="K527" s="2">
        <f>SUM(Media[[#This Row],[VIEWS]:[SHARES]])</f>
        <v>68</v>
      </c>
      <c r="L527" s="3">
        <f>Media[[#This Row],[ENGAGEMENTS]]/Media[[#This Row],[FOLLOWERS]]</f>
        <v>2.0163681651049698E-3</v>
      </c>
      <c r="M527" t="str">
        <f>VLOOKUP(Media[[#This Row],[ENGAGEMENT RATE]],Rate_Lookup,2)</f>
        <v>Poor</v>
      </c>
      <c r="N527" s="3" t="str">
        <f>IF(OR(Media[[#This Row],[TOPIC]]="Business Attire",Media[[#This Row],[TOPIC]]="Nightwear"),"High","Low")</f>
        <v>High</v>
      </c>
    </row>
    <row r="528" spans="2:14" x14ac:dyDescent="0.25">
      <c r="B528" s="1">
        <v>44442</v>
      </c>
      <c r="C528" t="s">
        <v>553</v>
      </c>
      <c r="D528" t="s">
        <v>12</v>
      </c>
      <c r="E528" s="7">
        <v>128654</v>
      </c>
      <c r="F528" t="s">
        <v>841</v>
      </c>
      <c r="G528" s="7">
        <v>359</v>
      </c>
      <c r="H528" s="7">
        <v>301</v>
      </c>
      <c r="I528" s="7">
        <v>47</v>
      </c>
      <c r="J528" s="7">
        <v>39</v>
      </c>
      <c r="K528" s="2">
        <f>SUM(Media[[#This Row],[VIEWS]:[SHARES]])</f>
        <v>746</v>
      </c>
      <c r="L528" s="3">
        <f>Media[[#This Row],[ENGAGEMENTS]]/Media[[#This Row],[FOLLOWERS]]</f>
        <v>5.7984982977598827E-3</v>
      </c>
      <c r="M528" t="str">
        <f>VLOOKUP(Media[[#This Row],[ENGAGEMENT RATE]],Rate_Lookup,2)</f>
        <v>Average</v>
      </c>
      <c r="N528" s="3" t="str">
        <f>IF(OR(Media[[#This Row],[TOPIC]]="Business Attire",Media[[#This Row],[TOPIC]]="Nightwear"),"High","Low")</f>
        <v>High</v>
      </c>
    </row>
    <row r="529" spans="2:14" x14ac:dyDescent="0.25">
      <c r="B529" s="1">
        <v>44442</v>
      </c>
      <c r="C529" t="s">
        <v>554</v>
      </c>
      <c r="D529" t="s">
        <v>14</v>
      </c>
      <c r="E529" s="8">
        <v>65359</v>
      </c>
      <c r="F529" t="s">
        <v>858</v>
      </c>
      <c r="G529" s="8">
        <v>468</v>
      </c>
      <c r="H529" s="8">
        <v>401</v>
      </c>
      <c r="I529" s="8">
        <v>99</v>
      </c>
      <c r="J529" s="8">
        <v>64</v>
      </c>
      <c r="K529" s="2">
        <f>SUM(Media[[#This Row],[VIEWS]:[SHARES]])</f>
        <v>1032</v>
      </c>
      <c r="L529" s="3">
        <f>Media[[#This Row],[ENGAGEMENTS]]/Media[[#This Row],[FOLLOWERS]]</f>
        <v>1.5789715264921435E-2</v>
      </c>
      <c r="M529" t="str">
        <f>VLOOKUP(Media[[#This Row],[ENGAGEMENT RATE]],Rate_Lookup,2)</f>
        <v>Very Good</v>
      </c>
      <c r="N529" s="3" t="str">
        <f>IF(OR(Media[[#This Row],[TOPIC]]="Business Attire",Media[[#This Row],[TOPIC]]="Nightwear"),"High","Low")</f>
        <v>Low</v>
      </c>
    </row>
    <row r="530" spans="2:14" x14ac:dyDescent="0.25">
      <c r="B530" s="1">
        <v>44442</v>
      </c>
      <c r="C530" t="s">
        <v>555</v>
      </c>
      <c r="D530" t="s">
        <v>13</v>
      </c>
      <c r="E530" s="8">
        <v>33734</v>
      </c>
      <c r="F530" t="s">
        <v>858</v>
      </c>
      <c r="G530" s="8">
        <v>46</v>
      </c>
      <c r="H530" s="8">
        <v>33</v>
      </c>
      <c r="I530" s="8">
        <v>6</v>
      </c>
      <c r="J530" s="8">
        <v>5</v>
      </c>
      <c r="K530" s="2">
        <f>SUM(Media[[#This Row],[VIEWS]:[SHARES]])</f>
        <v>90</v>
      </c>
      <c r="L530" s="3">
        <f>Media[[#This Row],[ENGAGEMENTS]]/Media[[#This Row],[FOLLOWERS]]</f>
        <v>2.6679314638050631E-3</v>
      </c>
      <c r="M530" t="str">
        <f>VLOOKUP(Media[[#This Row],[ENGAGEMENT RATE]],Rate_Lookup,2)</f>
        <v>Poor</v>
      </c>
      <c r="N530" s="3" t="str">
        <f>IF(OR(Media[[#This Row],[TOPIC]]="Business Attire",Media[[#This Row],[TOPIC]]="Nightwear"),"High","Low")</f>
        <v>Low</v>
      </c>
    </row>
    <row r="531" spans="2:14" x14ac:dyDescent="0.25">
      <c r="B531" s="1">
        <v>44443</v>
      </c>
      <c r="C531" t="s">
        <v>556</v>
      </c>
      <c r="D531" t="s">
        <v>12</v>
      </c>
      <c r="E531" s="7">
        <v>128748</v>
      </c>
      <c r="F531" t="s">
        <v>840</v>
      </c>
      <c r="G531" s="7">
        <v>369</v>
      </c>
      <c r="H531" s="7">
        <v>269</v>
      </c>
      <c r="I531" s="7">
        <v>40</v>
      </c>
      <c r="J531" s="7">
        <v>32</v>
      </c>
      <c r="K531" s="2">
        <f>SUM(Media[[#This Row],[VIEWS]:[SHARES]])</f>
        <v>710</v>
      </c>
      <c r="L531" s="3">
        <f>Media[[#This Row],[ENGAGEMENTS]]/Media[[#This Row],[FOLLOWERS]]</f>
        <v>5.5146487712430482E-3</v>
      </c>
      <c r="M531" t="str">
        <f>VLOOKUP(Media[[#This Row],[ENGAGEMENT RATE]],Rate_Lookup,2)</f>
        <v>Average</v>
      </c>
      <c r="N531" s="3" t="str">
        <f>IF(OR(Media[[#This Row],[TOPIC]]="Business Attire",Media[[#This Row],[TOPIC]]="Nightwear"),"High","Low")</f>
        <v>Low</v>
      </c>
    </row>
    <row r="532" spans="2:14" x14ac:dyDescent="0.25">
      <c r="B532" s="1">
        <v>44443</v>
      </c>
      <c r="C532" t="s">
        <v>557</v>
      </c>
      <c r="D532" t="s">
        <v>14</v>
      </c>
      <c r="E532" s="8">
        <v>65592</v>
      </c>
      <c r="F532" t="s">
        <v>840</v>
      </c>
      <c r="G532" s="8">
        <v>363</v>
      </c>
      <c r="H532" s="8">
        <v>339</v>
      </c>
      <c r="I532" s="8">
        <v>75</v>
      </c>
      <c r="J532" s="8">
        <v>52</v>
      </c>
      <c r="K532" s="2">
        <f>SUM(Media[[#This Row],[VIEWS]:[SHARES]])</f>
        <v>829</v>
      </c>
      <c r="L532" s="3">
        <f>Media[[#This Row],[ENGAGEMENTS]]/Media[[#This Row],[FOLLOWERS]]</f>
        <v>1.2638736431272106E-2</v>
      </c>
      <c r="M532" t="str">
        <f>VLOOKUP(Media[[#This Row],[ENGAGEMENT RATE]],Rate_Lookup,2)</f>
        <v>Good</v>
      </c>
      <c r="N532" s="3" t="str">
        <f>IF(OR(Media[[#This Row],[TOPIC]]="Business Attire",Media[[#This Row],[TOPIC]]="Nightwear"),"High","Low")</f>
        <v>Low</v>
      </c>
    </row>
    <row r="533" spans="2:14" x14ac:dyDescent="0.25">
      <c r="B533" s="1">
        <v>44443</v>
      </c>
      <c r="C533" t="s">
        <v>558</v>
      </c>
      <c r="D533" t="s">
        <v>13</v>
      </c>
      <c r="E533" s="8">
        <v>33728</v>
      </c>
      <c r="F533" t="s">
        <v>857</v>
      </c>
      <c r="G533" s="8">
        <v>49</v>
      </c>
      <c r="H533" s="8">
        <v>45</v>
      </c>
      <c r="I533" s="8">
        <v>6</v>
      </c>
      <c r="J533" s="8">
        <v>6</v>
      </c>
      <c r="K533" s="2">
        <f>SUM(Media[[#This Row],[VIEWS]:[SHARES]])</f>
        <v>106</v>
      </c>
      <c r="L533" s="3">
        <f>Media[[#This Row],[ENGAGEMENTS]]/Media[[#This Row],[FOLLOWERS]]</f>
        <v>3.1427893738140418E-3</v>
      </c>
      <c r="M533" t="str">
        <f>VLOOKUP(Media[[#This Row],[ENGAGEMENT RATE]],Rate_Lookup,2)</f>
        <v>Poor</v>
      </c>
      <c r="N533" s="3" t="str">
        <f>IF(OR(Media[[#This Row],[TOPIC]]="Business Attire",Media[[#This Row],[TOPIC]]="Nightwear"),"High","Low")</f>
        <v>High</v>
      </c>
    </row>
    <row r="534" spans="2:14" x14ac:dyDescent="0.25">
      <c r="B534" s="1">
        <v>44444</v>
      </c>
      <c r="C534" t="s">
        <v>559</v>
      </c>
      <c r="D534" t="s">
        <v>14</v>
      </c>
      <c r="E534" s="8">
        <v>65295</v>
      </c>
      <c r="F534" t="s">
        <v>841</v>
      </c>
      <c r="G534" s="8">
        <v>372</v>
      </c>
      <c r="H534" s="8">
        <v>297</v>
      </c>
      <c r="I534" s="8">
        <v>79</v>
      </c>
      <c r="J534" s="8">
        <v>47</v>
      </c>
      <c r="K534" s="2">
        <f>SUM(Media[[#This Row],[VIEWS]:[SHARES]])</f>
        <v>795</v>
      </c>
      <c r="L534" s="3">
        <f>Media[[#This Row],[ENGAGEMENTS]]/Media[[#This Row],[FOLLOWERS]]</f>
        <v>1.2175511141741327E-2</v>
      </c>
      <c r="M534" t="str">
        <f>VLOOKUP(Media[[#This Row],[ENGAGEMENT RATE]],Rate_Lookup,2)</f>
        <v>Good</v>
      </c>
      <c r="N534" s="3" t="str">
        <f>IF(OR(Media[[#This Row],[TOPIC]]="Business Attire",Media[[#This Row],[TOPIC]]="Nightwear"),"High","Low")</f>
        <v>High</v>
      </c>
    </row>
    <row r="535" spans="2:14" x14ac:dyDescent="0.25">
      <c r="B535" s="1">
        <v>44445</v>
      </c>
      <c r="C535" t="s">
        <v>560</v>
      </c>
      <c r="D535" t="s">
        <v>12</v>
      </c>
      <c r="E535" s="7">
        <v>128927</v>
      </c>
      <c r="F535" t="s">
        <v>858</v>
      </c>
      <c r="G535" s="7">
        <v>610</v>
      </c>
      <c r="H535" s="7">
        <v>521</v>
      </c>
      <c r="I535" s="7">
        <v>79</v>
      </c>
      <c r="J535" s="7">
        <v>63</v>
      </c>
      <c r="K535" s="2">
        <f>SUM(Media[[#This Row],[VIEWS]:[SHARES]])</f>
        <v>1273</v>
      </c>
      <c r="L535" s="3">
        <f>Media[[#This Row],[ENGAGEMENTS]]/Media[[#This Row],[FOLLOWERS]]</f>
        <v>9.8738045560666111E-3</v>
      </c>
      <c r="M535" t="str">
        <f>VLOOKUP(Media[[#This Row],[ENGAGEMENT RATE]],Rate_Lookup,2)</f>
        <v>Average</v>
      </c>
      <c r="N535" s="3" t="str">
        <f>IF(OR(Media[[#This Row],[TOPIC]]="Business Attire",Media[[#This Row],[TOPIC]]="Nightwear"),"High","Low")</f>
        <v>Low</v>
      </c>
    </row>
    <row r="536" spans="2:14" x14ac:dyDescent="0.25">
      <c r="B536" s="1">
        <v>44445</v>
      </c>
      <c r="C536" t="s">
        <v>561</v>
      </c>
      <c r="D536" t="s">
        <v>14</v>
      </c>
      <c r="E536" s="8">
        <v>65909</v>
      </c>
      <c r="F536" t="s">
        <v>840</v>
      </c>
      <c r="G536" s="8">
        <v>432</v>
      </c>
      <c r="H536" s="8">
        <v>345</v>
      </c>
      <c r="I536" s="8">
        <v>80</v>
      </c>
      <c r="J536" s="8">
        <v>60</v>
      </c>
      <c r="K536" s="2">
        <f>SUM(Media[[#This Row],[VIEWS]:[SHARES]])</f>
        <v>917</v>
      </c>
      <c r="L536" s="3">
        <f>Media[[#This Row],[ENGAGEMENTS]]/Media[[#This Row],[FOLLOWERS]]</f>
        <v>1.3913122638789847E-2</v>
      </c>
      <c r="M536" t="str">
        <f>VLOOKUP(Media[[#This Row],[ENGAGEMENT RATE]],Rate_Lookup,2)</f>
        <v>Good</v>
      </c>
      <c r="N536" s="3" t="str">
        <f>IF(OR(Media[[#This Row],[TOPIC]]="Business Attire",Media[[#This Row],[TOPIC]]="Nightwear"),"High","Low")</f>
        <v>Low</v>
      </c>
    </row>
    <row r="537" spans="2:14" x14ac:dyDescent="0.25">
      <c r="B537" s="1">
        <v>44446</v>
      </c>
      <c r="C537" t="s">
        <v>562</v>
      </c>
      <c r="D537" t="s">
        <v>12</v>
      </c>
      <c r="E537" s="7">
        <v>128954</v>
      </c>
      <c r="F537" t="s">
        <v>858</v>
      </c>
      <c r="G537" s="7">
        <v>541</v>
      </c>
      <c r="H537" s="7">
        <v>486</v>
      </c>
      <c r="I537" s="7">
        <v>69</v>
      </c>
      <c r="J537" s="7">
        <v>54</v>
      </c>
      <c r="K537" s="2">
        <f>SUM(Media[[#This Row],[VIEWS]:[SHARES]])</f>
        <v>1150</v>
      </c>
      <c r="L537" s="3">
        <f>Media[[#This Row],[ENGAGEMENTS]]/Media[[#This Row],[FOLLOWERS]]</f>
        <v>8.9179087116336066E-3</v>
      </c>
      <c r="M537" t="str">
        <f>VLOOKUP(Media[[#This Row],[ENGAGEMENT RATE]],Rate_Lookup,2)</f>
        <v>Average</v>
      </c>
      <c r="N537" s="3" t="str">
        <f>IF(OR(Media[[#This Row],[TOPIC]]="Business Attire",Media[[#This Row],[TOPIC]]="Nightwear"),"High","Low")</f>
        <v>Low</v>
      </c>
    </row>
    <row r="538" spans="2:14" x14ac:dyDescent="0.25">
      <c r="B538" s="1">
        <v>44446</v>
      </c>
      <c r="C538" t="s">
        <v>563</v>
      </c>
      <c r="D538" t="s">
        <v>14</v>
      </c>
      <c r="E538" s="8">
        <v>66024</v>
      </c>
      <c r="F538" t="s">
        <v>840</v>
      </c>
      <c r="G538" s="8">
        <v>379</v>
      </c>
      <c r="H538" s="8">
        <v>320</v>
      </c>
      <c r="I538" s="8">
        <v>70</v>
      </c>
      <c r="J538" s="8">
        <v>53</v>
      </c>
      <c r="K538" s="2">
        <f>SUM(Media[[#This Row],[VIEWS]:[SHARES]])</f>
        <v>822</v>
      </c>
      <c r="L538" s="3">
        <f>Media[[#This Row],[ENGAGEMENTS]]/Media[[#This Row],[FOLLOWERS]]</f>
        <v>1.2450018175209014E-2</v>
      </c>
      <c r="M538" t="str">
        <f>VLOOKUP(Media[[#This Row],[ENGAGEMENT RATE]],Rate_Lookup,2)</f>
        <v>Good</v>
      </c>
      <c r="N538" s="3" t="str">
        <f>IF(OR(Media[[#This Row],[TOPIC]]="Business Attire",Media[[#This Row],[TOPIC]]="Nightwear"),"High","Low")</f>
        <v>Low</v>
      </c>
    </row>
    <row r="539" spans="2:14" x14ac:dyDescent="0.25">
      <c r="B539" s="1">
        <v>44447</v>
      </c>
      <c r="C539" t="s">
        <v>564</v>
      </c>
      <c r="D539" t="s">
        <v>12</v>
      </c>
      <c r="E539" s="7">
        <v>128813</v>
      </c>
      <c r="F539" t="s">
        <v>841</v>
      </c>
      <c r="G539" s="7">
        <v>310</v>
      </c>
      <c r="H539" s="7">
        <v>260</v>
      </c>
      <c r="I539" s="7">
        <v>42</v>
      </c>
      <c r="J539" s="7">
        <v>33</v>
      </c>
      <c r="K539" s="2">
        <f>SUM(Media[[#This Row],[VIEWS]:[SHARES]])</f>
        <v>645</v>
      </c>
      <c r="L539" s="3">
        <f>Media[[#This Row],[ENGAGEMENTS]]/Media[[#This Row],[FOLLOWERS]]</f>
        <v>5.007258584149115E-3</v>
      </c>
      <c r="M539" t="str">
        <f>VLOOKUP(Media[[#This Row],[ENGAGEMENT RATE]],Rate_Lookup,2)</f>
        <v>Average</v>
      </c>
      <c r="N539" s="3" t="str">
        <f>IF(OR(Media[[#This Row],[TOPIC]]="Business Attire",Media[[#This Row],[TOPIC]]="Nightwear"),"High","Low")</f>
        <v>High</v>
      </c>
    </row>
    <row r="540" spans="2:14" x14ac:dyDescent="0.25">
      <c r="B540" s="1">
        <v>44447</v>
      </c>
      <c r="C540" t="s">
        <v>565</v>
      </c>
      <c r="D540" t="s">
        <v>14</v>
      </c>
      <c r="E540" s="8">
        <v>65855</v>
      </c>
      <c r="F540" t="s">
        <v>840</v>
      </c>
      <c r="G540" s="8">
        <v>394</v>
      </c>
      <c r="H540" s="8">
        <v>330</v>
      </c>
      <c r="I540" s="8">
        <v>78</v>
      </c>
      <c r="J540" s="8">
        <v>48</v>
      </c>
      <c r="K540" s="2">
        <f>SUM(Media[[#This Row],[VIEWS]:[SHARES]])</f>
        <v>850</v>
      </c>
      <c r="L540" s="3">
        <f>Media[[#This Row],[ENGAGEMENTS]]/Media[[#This Row],[FOLLOWERS]]</f>
        <v>1.2907144484093842E-2</v>
      </c>
      <c r="M540" t="str">
        <f>VLOOKUP(Media[[#This Row],[ENGAGEMENT RATE]],Rate_Lookup,2)</f>
        <v>Good</v>
      </c>
      <c r="N540" s="3" t="str">
        <f>IF(OR(Media[[#This Row],[TOPIC]]="Business Attire",Media[[#This Row],[TOPIC]]="Nightwear"),"High","Low")</f>
        <v>Low</v>
      </c>
    </row>
    <row r="541" spans="2:14" x14ac:dyDescent="0.25">
      <c r="B541" s="1">
        <v>44447</v>
      </c>
      <c r="C541" t="s">
        <v>566</v>
      </c>
      <c r="D541" t="s">
        <v>13</v>
      </c>
      <c r="E541" s="8">
        <v>33739</v>
      </c>
      <c r="F541" t="s">
        <v>857</v>
      </c>
      <c r="G541" s="8">
        <v>68</v>
      </c>
      <c r="H541" s="8">
        <v>53</v>
      </c>
      <c r="I541" s="8">
        <v>8</v>
      </c>
      <c r="J541" s="8">
        <v>7</v>
      </c>
      <c r="K541" s="2">
        <f>SUM(Media[[#This Row],[VIEWS]:[SHARES]])</f>
        <v>136</v>
      </c>
      <c r="L541" s="3">
        <f>Media[[#This Row],[ENGAGEMENTS]]/Media[[#This Row],[FOLLOWERS]]</f>
        <v>4.0309434185956906E-3</v>
      </c>
      <c r="M541" t="str">
        <f>VLOOKUP(Media[[#This Row],[ENGAGEMENT RATE]],Rate_Lookup,2)</f>
        <v>Poor</v>
      </c>
      <c r="N541" s="3" t="str">
        <f>IF(OR(Media[[#This Row],[TOPIC]]="Business Attire",Media[[#This Row],[TOPIC]]="Nightwear"),"High","Low")</f>
        <v>High</v>
      </c>
    </row>
    <row r="542" spans="2:14" x14ac:dyDescent="0.25">
      <c r="B542" s="1">
        <v>44448</v>
      </c>
      <c r="C542" t="s">
        <v>567</v>
      </c>
      <c r="D542" t="s">
        <v>12</v>
      </c>
      <c r="E542" s="7">
        <v>128840</v>
      </c>
      <c r="F542" t="s">
        <v>841</v>
      </c>
      <c r="G542" s="7">
        <v>426</v>
      </c>
      <c r="H542" s="7">
        <v>379</v>
      </c>
      <c r="I542" s="7">
        <v>56</v>
      </c>
      <c r="J542" s="7">
        <v>49</v>
      </c>
      <c r="K542" s="2">
        <f>SUM(Media[[#This Row],[VIEWS]:[SHARES]])</f>
        <v>910</v>
      </c>
      <c r="L542" s="3">
        <f>Media[[#This Row],[ENGAGEMENTS]]/Media[[#This Row],[FOLLOWERS]]</f>
        <v>7.0630239056193728E-3</v>
      </c>
      <c r="M542" t="str">
        <f>VLOOKUP(Media[[#This Row],[ENGAGEMENT RATE]],Rate_Lookup,2)</f>
        <v>Average</v>
      </c>
      <c r="N542" s="3" t="str">
        <f>IF(OR(Media[[#This Row],[TOPIC]]="Business Attire",Media[[#This Row],[TOPIC]]="Nightwear"),"High","Low")</f>
        <v>High</v>
      </c>
    </row>
    <row r="543" spans="2:14" x14ac:dyDescent="0.25">
      <c r="B543" s="1">
        <v>44448</v>
      </c>
      <c r="C543" t="s">
        <v>568</v>
      </c>
      <c r="D543" t="s">
        <v>14</v>
      </c>
      <c r="E543" s="8">
        <v>65819</v>
      </c>
      <c r="F543" t="s">
        <v>840</v>
      </c>
      <c r="G543" s="8">
        <v>302</v>
      </c>
      <c r="H543" s="8">
        <v>288</v>
      </c>
      <c r="I543" s="8">
        <v>70</v>
      </c>
      <c r="J543" s="8">
        <v>42</v>
      </c>
      <c r="K543" s="2">
        <f>SUM(Media[[#This Row],[VIEWS]:[SHARES]])</f>
        <v>702</v>
      </c>
      <c r="L543" s="3">
        <f>Media[[#This Row],[ENGAGEMENTS]]/Media[[#This Row],[FOLLOWERS]]</f>
        <v>1.0665613272763184E-2</v>
      </c>
      <c r="M543" t="str">
        <f>VLOOKUP(Media[[#This Row],[ENGAGEMENT RATE]],Rate_Lookup,2)</f>
        <v>Good</v>
      </c>
      <c r="N543" s="3" t="str">
        <f>IF(OR(Media[[#This Row],[TOPIC]]="Business Attire",Media[[#This Row],[TOPIC]]="Nightwear"),"High","Low")</f>
        <v>Low</v>
      </c>
    </row>
    <row r="544" spans="2:14" x14ac:dyDescent="0.25">
      <c r="B544" s="1">
        <v>44449</v>
      </c>
      <c r="C544" t="s">
        <v>569</v>
      </c>
      <c r="D544" t="s">
        <v>12</v>
      </c>
      <c r="E544" s="7">
        <v>128923</v>
      </c>
      <c r="F544" t="s">
        <v>841</v>
      </c>
      <c r="G544" s="7">
        <v>424</v>
      </c>
      <c r="H544" s="7">
        <v>330</v>
      </c>
      <c r="I544" s="7">
        <v>45</v>
      </c>
      <c r="J544" s="7">
        <v>46</v>
      </c>
      <c r="K544" s="2">
        <f>SUM(Media[[#This Row],[VIEWS]:[SHARES]])</f>
        <v>845</v>
      </c>
      <c r="L544" s="3">
        <f>Media[[#This Row],[ENGAGEMENTS]]/Media[[#This Row],[FOLLOWERS]]</f>
        <v>6.5542998534008669E-3</v>
      </c>
      <c r="M544" t="str">
        <f>VLOOKUP(Media[[#This Row],[ENGAGEMENT RATE]],Rate_Lookup,2)</f>
        <v>Average</v>
      </c>
      <c r="N544" s="3" t="str">
        <f>IF(OR(Media[[#This Row],[TOPIC]]="Business Attire",Media[[#This Row],[TOPIC]]="Nightwear"),"High","Low")</f>
        <v>High</v>
      </c>
    </row>
    <row r="545" spans="2:14" x14ac:dyDescent="0.25">
      <c r="B545" s="1">
        <v>44450</v>
      </c>
      <c r="C545" t="s">
        <v>570</v>
      </c>
      <c r="D545" t="s">
        <v>12</v>
      </c>
      <c r="E545" s="7">
        <v>129122</v>
      </c>
      <c r="F545" t="s">
        <v>857</v>
      </c>
      <c r="G545" s="7">
        <v>1037</v>
      </c>
      <c r="H545" s="7">
        <v>995</v>
      </c>
      <c r="I545" s="7">
        <v>144</v>
      </c>
      <c r="J545" s="7">
        <v>137</v>
      </c>
      <c r="K545" s="2">
        <f>SUM(Media[[#This Row],[VIEWS]:[SHARES]])</f>
        <v>2313</v>
      </c>
      <c r="L545" s="3">
        <f>Media[[#This Row],[ENGAGEMENTS]]/Media[[#This Row],[FOLLOWERS]]</f>
        <v>1.791329130589675E-2</v>
      </c>
      <c r="M545" t="str">
        <f>VLOOKUP(Media[[#This Row],[ENGAGEMENT RATE]],Rate_Lookup,2)</f>
        <v>Very Good</v>
      </c>
      <c r="N545" s="3" t="str">
        <f>IF(OR(Media[[#This Row],[TOPIC]]="Business Attire",Media[[#This Row],[TOPIC]]="Nightwear"),"High","Low")</f>
        <v>High</v>
      </c>
    </row>
    <row r="546" spans="2:14" x14ac:dyDescent="0.25">
      <c r="B546" s="1">
        <v>44450</v>
      </c>
      <c r="C546" t="s">
        <v>571</v>
      </c>
      <c r="D546" t="s">
        <v>13</v>
      </c>
      <c r="E546" s="8">
        <v>33729</v>
      </c>
      <c r="F546" t="s">
        <v>858</v>
      </c>
      <c r="G546" s="8">
        <v>56</v>
      </c>
      <c r="H546" s="8">
        <v>42</v>
      </c>
      <c r="I546" s="8">
        <v>6</v>
      </c>
      <c r="J546" s="8">
        <v>5</v>
      </c>
      <c r="K546" s="2">
        <f>SUM(Media[[#This Row],[VIEWS]:[SHARES]])</f>
        <v>109</v>
      </c>
      <c r="L546" s="3">
        <f>Media[[#This Row],[ENGAGEMENTS]]/Media[[#This Row],[FOLLOWERS]]</f>
        <v>3.2316404281182366E-3</v>
      </c>
      <c r="M546" t="str">
        <f>VLOOKUP(Media[[#This Row],[ENGAGEMENT RATE]],Rate_Lookup,2)</f>
        <v>Poor</v>
      </c>
      <c r="N546" s="3" t="str">
        <f>IF(OR(Media[[#This Row],[TOPIC]]="Business Attire",Media[[#This Row],[TOPIC]]="Nightwear"),"High","Low")</f>
        <v>Low</v>
      </c>
    </row>
    <row r="547" spans="2:14" x14ac:dyDescent="0.25">
      <c r="B547" s="1">
        <v>44451</v>
      </c>
      <c r="C547" t="s">
        <v>572</v>
      </c>
      <c r="D547" t="s">
        <v>12</v>
      </c>
      <c r="E547" s="7">
        <v>129000</v>
      </c>
      <c r="F547" t="s">
        <v>840</v>
      </c>
      <c r="G547" s="7">
        <v>331</v>
      </c>
      <c r="H547" s="7">
        <v>249</v>
      </c>
      <c r="I547" s="7">
        <v>39</v>
      </c>
      <c r="J547" s="7">
        <v>33</v>
      </c>
      <c r="K547" s="2">
        <f>SUM(Media[[#This Row],[VIEWS]:[SHARES]])</f>
        <v>652</v>
      </c>
      <c r="L547" s="3">
        <f>Media[[#This Row],[ENGAGEMENTS]]/Media[[#This Row],[FOLLOWERS]]</f>
        <v>5.0542635658914732E-3</v>
      </c>
      <c r="M547" t="str">
        <f>VLOOKUP(Media[[#This Row],[ENGAGEMENT RATE]],Rate_Lookup,2)</f>
        <v>Average</v>
      </c>
      <c r="N547" s="3" t="str">
        <f>IF(OR(Media[[#This Row],[TOPIC]]="Business Attire",Media[[#This Row],[TOPIC]]="Nightwear"),"High","Low")</f>
        <v>Low</v>
      </c>
    </row>
    <row r="548" spans="2:14" x14ac:dyDescent="0.25">
      <c r="B548" s="1">
        <v>44451</v>
      </c>
      <c r="C548" t="s">
        <v>573</v>
      </c>
      <c r="D548" t="s">
        <v>14</v>
      </c>
      <c r="E548" s="8">
        <v>65805</v>
      </c>
      <c r="F548" t="s">
        <v>840</v>
      </c>
      <c r="G548" s="8">
        <v>323</v>
      </c>
      <c r="H548" s="8">
        <v>253</v>
      </c>
      <c r="I548" s="8">
        <v>61</v>
      </c>
      <c r="J548" s="8">
        <v>40</v>
      </c>
      <c r="K548" s="2">
        <f>SUM(Media[[#This Row],[VIEWS]:[SHARES]])</f>
        <v>677</v>
      </c>
      <c r="L548" s="3">
        <f>Media[[#This Row],[ENGAGEMENTS]]/Media[[#This Row],[FOLLOWERS]]</f>
        <v>1.0287972038598891E-2</v>
      </c>
      <c r="M548" t="str">
        <f>VLOOKUP(Media[[#This Row],[ENGAGEMENT RATE]],Rate_Lookup,2)</f>
        <v>Good</v>
      </c>
      <c r="N548" s="3" t="str">
        <f>IF(OR(Media[[#This Row],[TOPIC]]="Business Attire",Media[[#This Row],[TOPIC]]="Nightwear"),"High","Low")</f>
        <v>Low</v>
      </c>
    </row>
    <row r="549" spans="2:14" x14ac:dyDescent="0.25">
      <c r="B549" s="1">
        <v>44451</v>
      </c>
      <c r="C549" t="s">
        <v>574</v>
      </c>
      <c r="D549" t="s">
        <v>13</v>
      </c>
      <c r="E549" s="8">
        <v>33719</v>
      </c>
      <c r="F549" t="s">
        <v>858</v>
      </c>
      <c r="G549" s="8">
        <v>58</v>
      </c>
      <c r="H549" s="8">
        <v>49</v>
      </c>
      <c r="I549" s="8">
        <v>8</v>
      </c>
      <c r="J549" s="8">
        <v>6</v>
      </c>
      <c r="K549" s="2">
        <f>SUM(Media[[#This Row],[VIEWS]:[SHARES]])</f>
        <v>121</v>
      </c>
      <c r="L549" s="3">
        <f>Media[[#This Row],[ENGAGEMENTS]]/Media[[#This Row],[FOLLOWERS]]</f>
        <v>3.5884812716865861E-3</v>
      </c>
      <c r="M549" t="str">
        <f>VLOOKUP(Media[[#This Row],[ENGAGEMENT RATE]],Rate_Lookup,2)</f>
        <v>Poor</v>
      </c>
      <c r="N549" s="3" t="str">
        <f>IF(OR(Media[[#This Row],[TOPIC]]="Business Attire",Media[[#This Row],[TOPIC]]="Nightwear"),"High","Low")</f>
        <v>Low</v>
      </c>
    </row>
    <row r="550" spans="2:14" x14ac:dyDescent="0.25">
      <c r="B550" s="1">
        <v>44452</v>
      </c>
      <c r="C550" t="s">
        <v>575</v>
      </c>
      <c r="D550" t="s">
        <v>12</v>
      </c>
      <c r="E550" s="7">
        <v>129231</v>
      </c>
      <c r="F550" t="s">
        <v>857</v>
      </c>
      <c r="G550" s="7">
        <v>754</v>
      </c>
      <c r="H550" s="7">
        <v>566</v>
      </c>
      <c r="I550" s="7">
        <v>97</v>
      </c>
      <c r="J550" s="7">
        <v>77</v>
      </c>
      <c r="K550" s="2">
        <f>SUM(Media[[#This Row],[VIEWS]:[SHARES]])</f>
        <v>1494</v>
      </c>
      <c r="L550" s="3">
        <f>Media[[#This Row],[ENGAGEMENTS]]/Media[[#This Row],[FOLLOWERS]]</f>
        <v>1.1560693641618497E-2</v>
      </c>
      <c r="M550" t="str">
        <f>VLOOKUP(Media[[#This Row],[ENGAGEMENT RATE]],Rate_Lookup,2)</f>
        <v>Good</v>
      </c>
      <c r="N550" s="3" t="str">
        <f>IF(OR(Media[[#This Row],[TOPIC]]="Business Attire",Media[[#This Row],[TOPIC]]="Nightwear"),"High","Low")</f>
        <v>High</v>
      </c>
    </row>
    <row r="551" spans="2:14" x14ac:dyDescent="0.25">
      <c r="B551" s="1">
        <v>44452</v>
      </c>
      <c r="C551" t="s">
        <v>576</v>
      </c>
      <c r="D551" t="s">
        <v>14</v>
      </c>
      <c r="E551" s="8">
        <v>65601</v>
      </c>
      <c r="F551" t="s">
        <v>858</v>
      </c>
      <c r="G551" s="8">
        <v>450</v>
      </c>
      <c r="H551" s="8">
        <v>379</v>
      </c>
      <c r="I551" s="8">
        <v>84</v>
      </c>
      <c r="J551" s="8">
        <v>65</v>
      </c>
      <c r="K551" s="2">
        <f>SUM(Media[[#This Row],[VIEWS]:[SHARES]])</f>
        <v>978</v>
      </c>
      <c r="L551" s="3">
        <f>Media[[#This Row],[ENGAGEMENTS]]/Media[[#This Row],[FOLLOWERS]]</f>
        <v>1.490830932455298E-2</v>
      </c>
      <c r="M551" t="str">
        <f>VLOOKUP(Media[[#This Row],[ENGAGEMENT RATE]],Rate_Lookup,2)</f>
        <v>Good</v>
      </c>
      <c r="N551" s="3" t="str">
        <f>IF(OR(Media[[#This Row],[TOPIC]]="Business Attire",Media[[#This Row],[TOPIC]]="Nightwear"),"High","Low")</f>
        <v>Low</v>
      </c>
    </row>
    <row r="552" spans="2:14" x14ac:dyDescent="0.25">
      <c r="B552" s="1">
        <v>44452</v>
      </c>
      <c r="C552" t="s">
        <v>577</v>
      </c>
      <c r="D552" t="s">
        <v>13</v>
      </c>
      <c r="E552" s="8">
        <v>33715</v>
      </c>
      <c r="F552" t="s">
        <v>841</v>
      </c>
      <c r="G552" s="8">
        <v>44</v>
      </c>
      <c r="H552" s="8">
        <v>35</v>
      </c>
      <c r="I552" s="8">
        <v>5</v>
      </c>
      <c r="J552" s="8">
        <v>5</v>
      </c>
      <c r="K552" s="2">
        <f>SUM(Media[[#This Row],[VIEWS]:[SHARES]])</f>
        <v>89</v>
      </c>
      <c r="L552" s="3">
        <f>Media[[#This Row],[ENGAGEMENTS]]/Media[[#This Row],[FOLLOWERS]]</f>
        <v>2.6397745810470118E-3</v>
      </c>
      <c r="M552" t="str">
        <f>VLOOKUP(Media[[#This Row],[ENGAGEMENT RATE]],Rate_Lookup,2)</f>
        <v>Poor</v>
      </c>
      <c r="N552" s="3" t="str">
        <f>IF(OR(Media[[#This Row],[TOPIC]]="Business Attire",Media[[#This Row],[TOPIC]]="Nightwear"),"High","Low")</f>
        <v>High</v>
      </c>
    </row>
    <row r="553" spans="2:14" x14ac:dyDescent="0.25">
      <c r="B553" s="1">
        <v>44453</v>
      </c>
      <c r="C553" t="s">
        <v>578</v>
      </c>
      <c r="D553" t="s">
        <v>12</v>
      </c>
      <c r="E553" s="7">
        <v>129093</v>
      </c>
      <c r="F553" t="s">
        <v>841</v>
      </c>
      <c r="G553" s="7">
        <v>342</v>
      </c>
      <c r="H553" s="7">
        <v>257</v>
      </c>
      <c r="I553" s="7">
        <v>43</v>
      </c>
      <c r="J553" s="7">
        <v>34</v>
      </c>
      <c r="K553" s="2">
        <f>SUM(Media[[#This Row],[VIEWS]:[SHARES]])</f>
        <v>676</v>
      </c>
      <c r="L553" s="3">
        <f>Media[[#This Row],[ENGAGEMENTS]]/Media[[#This Row],[FOLLOWERS]]</f>
        <v>5.2365349011952627E-3</v>
      </c>
      <c r="M553" t="str">
        <f>VLOOKUP(Media[[#This Row],[ENGAGEMENT RATE]],Rate_Lookup,2)</f>
        <v>Average</v>
      </c>
      <c r="N553" s="3" t="str">
        <f>IF(OR(Media[[#This Row],[TOPIC]]="Business Attire",Media[[#This Row],[TOPIC]]="Nightwear"),"High","Low")</f>
        <v>High</v>
      </c>
    </row>
    <row r="554" spans="2:14" x14ac:dyDescent="0.25">
      <c r="B554" s="1">
        <v>44453</v>
      </c>
      <c r="C554" t="s">
        <v>579</v>
      </c>
      <c r="D554" t="s">
        <v>14</v>
      </c>
      <c r="E554" s="8">
        <v>65561</v>
      </c>
      <c r="F554" t="s">
        <v>858</v>
      </c>
      <c r="G554" s="8">
        <v>504</v>
      </c>
      <c r="H554" s="8">
        <v>415</v>
      </c>
      <c r="I554" s="8">
        <v>96</v>
      </c>
      <c r="J554" s="8">
        <v>65</v>
      </c>
      <c r="K554" s="2">
        <f>SUM(Media[[#This Row],[VIEWS]:[SHARES]])</f>
        <v>1080</v>
      </c>
      <c r="L554" s="3">
        <f>Media[[#This Row],[ENGAGEMENTS]]/Media[[#This Row],[FOLLOWERS]]</f>
        <v>1.6473208157288633E-2</v>
      </c>
      <c r="M554" t="str">
        <f>VLOOKUP(Media[[#This Row],[ENGAGEMENT RATE]],Rate_Lookup,2)</f>
        <v>Very Good</v>
      </c>
      <c r="N554" s="3" t="str">
        <f>IF(OR(Media[[#This Row],[TOPIC]]="Business Attire",Media[[#This Row],[TOPIC]]="Nightwear"),"High","Low")</f>
        <v>Low</v>
      </c>
    </row>
    <row r="555" spans="2:14" x14ac:dyDescent="0.25">
      <c r="B555" s="1">
        <v>44453</v>
      </c>
      <c r="C555" t="s">
        <v>580</v>
      </c>
      <c r="D555" t="s">
        <v>13</v>
      </c>
      <c r="E555" s="8">
        <v>33735</v>
      </c>
      <c r="F555" t="s">
        <v>840</v>
      </c>
      <c r="G555" s="8">
        <v>40</v>
      </c>
      <c r="H555" s="8">
        <v>30</v>
      </c>
      <c r="I555" s="8">
        <v>5</v>
      </c>
      <c r="J555" s="8">
        <v>4</v>
      </c>
      <c r="K555" s="2">
        <f>SUM(Media[[#This Row],[VIEWS]:[SHARES]])</f>
        <v>79</v>
      </c>
      <c r="L555" s="3">
        <f>Media[[#This Row],[ENGAGEMENTS]]/Media[[#This Row],[FOLLOWERS]]</f>
        <v>2.3417815325329776E-3</v>
      </c>
      <c r="M555" t="str">
        <f>VLOOKUP(Media[[#This Row],[ENGAGEMENT RATE]],Rate_Lookup,2)</f>
        <v>Poor</v>
      </c>
      <c r="N555" s="3" t="str">
        <f>IF(OR(Media[[#This Row],[TOPIC]]="Business Attire",Media[[#This Row],[TOPIC]]="Nightwear"),"High","Low")</f>
        <v>Low</v>
      </c>
    </row>
    <row r="556" spans="2:14" x14ac:dyDescent="0.25">
      <c r="B556" s="1">
        <v>44454</v>
      </c>
      <c r="C556" t="s">
        <v>581</v>
      </c>
      <c r="D556" t="s">
        <v>12</v>
      </c>
      <c r="E556" s="7">
        <v>129323</v>
      </c>
      <c r="F556" t="s">
        <v>840</v>
      </c>
      <c r="G556" s="7">
        <v>354</v>
      </c>
      <c r="H556" s="7">
        <v>273</v>
      </c>
      <c r="I556" s="7">
        <v>45</v>
      </c>
      <c r="J556" s="7">
        <v>40</v>
      </c>
      <c r="K556" s="2">
        <f>SUM(Media[[#This Row],[VIEWS]:[SHARES]])</f>
        <v>712</v>
      </c>
      <c r="L556" s="3">
        <f>Media[[#This Row],[ENGAGEMENTS]]/Media[[#This Row],[FOLLOWERS]]</f>
        <v>5.5055945191497258E-3</v>
      </c>
      <c r="M556" t="str">
        <f>VLOOKUP(Media[[#This Row],[ENGAGEMENT RATE]],Rate_Lookup,2)</f>
        <v>Average</v>
      </c>
      <c r="N556" s="3" t="str">
        <f>IF(OR(Media[[#This Row],[TOPIC]]="Business Attire",Media[[#This Row],[TOPIC]]="Nightwear"),"High","Low")</f>
        <v>Low</v>
      </c>
    </row>
    <row r="557" spans="2:14" x14ac:dyDescent="0.25">
      <c r="B557" s="1">
        <v>44454</v>
      </c>
      <c r="C557" t="s">
        <v>582</v>
      </c>
      <c r="D557" t="s">
        <v>13</v>
      </c>
      <c r="E557" s="8">
        <v>33760</v>
      </c>
      <c r="F557" t="s">
        <v>840</v>
      </c>
      <c r="G557" s="8">
        <v>39</v>
      </c>
      <c r="H557" s="8">
        <v>31</v>
      </c>
      <c r="I557" s="8">
        <v>5</v>
      </c>
      <c r="J557" s="8">
        <v>4</v>
      </c>
      <c r="K557" s="2">
        <f>SUM(Media[[#This Row],[VIEWS]:[SHARES]])</f>
        <v>79</v>
      </c>
      <c r="L557" s="3">
        <f>Media[[#This Row],[ENGAGEMENTS]]/Media[[#This Row],[FOLLOWERS]]</f>
        <v>2.3400473933649288E-3</v>
      </c>
      <c r="M557" t="str">
        <f>VLOOKUP(Media[[#This Row],[ENGAGEMENT RATE]],Rate_Lookup,2)</f>
        <v>Poor</v>
      </c>
      <c r="N557" s="3" t="str">
        <f>IF(OR(Media[[#This Row],[TOPIC]]="Business Attire",Media[[#This Row],[TOPIC]]="Nightwear"),"High","Low")</f>
        <v>Low</v>
      </c>
    </row>
    <row r="558" spans="2:14" x14ac:dyDescent="0.25">
      <c r="B558" s="1">
        <v>44455</v>
      </c>
      <c r="C558" t="s">
        <v>583</v>
      </c>
      <c r="D558" t="s">
        <v>12</v>
      </c>
      <c r="E558" s="7">
        <v>129266</v>
      </c>
      <c r="F558" t="s">
        <v>840</v>
      </c>
      <c r="G558" s="7">
        <v>283</v>
      </c>
      <c r="H558" s="7">
        <v>232</v>
      </c>
      <c r="I558" s="7">
        <v>37</v>
      </c>
      <c r="J558" s="7">
        <v>32</v>
      </c>
      <c r="K558" s="2">
        <f>SUM(Media[[#This Row],[VIEWS]:[SHARES]])</f>
        <v>584</v>
      </c>
      <c r="L558" s="3">
        <f>Media[[#This Row],[ENGAGEMENTS]]/Media[[#This Row],[FOLLOWERS]]</f>
        <v>4.5178159763588259E-3</v>
      </c>
      <c r="M558" t="str">
        <f>VLOOKUP(Media[[#This Row],[ENGAGEMENT RATE]],Rate_Lookup,2)</f>
        <v>Poor</v>
      </c>
      <c r="N558" s="3" t="str">
        <f>IF(OR(Media[[#This Row],[TOPIC]]="Business Attire",Media[[#This Row],[TOPIC]]="Nightwear"),"High","Low")</f>
        <v>Low</v>
      </c>
    </row>
    <row r="559" spans="2:14" x14ac:dyDescent="0.25">
      <c r="B559" s="1">
        <v>44455</v>
      </c>
      <c r="C559" t="s">
        <v>584</v>
      </c>
      <c r="D559" t="s">
        <v>14</v>
      </c>
      <c r="E559" s="8">
        <v>65287</v>
      </c>
      <c r="F559" t="s">
        <v>858</v>
      </c>
      <c r="G559" s="8">
        <v>649</v>
      </c>
      <c r="H559" s="8">
        <v>524</v>
      </c>
      <c r="I559" s="8">
        <v>128</v>
      </c>
      <c r="J559" s="8">
        <v>84</v>
      </c>
      <c r="K559" s="2">
        <f>SUM(Media[[#This Row],[VIEWS]:[SHARES]])</f>
        <v>1385</v>
      </c>
      <c r="L559" s="3">
        <f>Media[[#This Row],[ENGAGEMENTS]]/Media[[#This Row],[FOLLOWERS]]</f>
        <v>2.1214024231470278E-2</v>
      </c>
      <c r="M559" t="str">
        <f>VLOOKUP(Media[[#This Row],[ENGAGEMENT RATE]],Rate_Lookup,2)</f>
        <v>Excellent</v>
      </c>
      <c r="N559" s="3" t="str">
        <f>IF(OR(Media[[#This Row],[TOPIC]]="Business Attire",Media[[#This Row],[TOPIC]]="Nightwear"),"High","Low")</f>
        <v>Low</v>
      </c>
    </row>
    <row r="560" spans="2:14" x14ac:dyDescent="0.25">
      <c r="B560" s="1">
        <v>44456</v>
      </c>
      <c r="C560" t="s">
        <v>585</v>
      </c>
      <c r="D560" t="s">
        <v>12</v>
      </c>
      <c r="E560" s="7">
        <v>129677</v>
      </c>
      <c r="F560" t="s">
        <v>840</v>
      </c>
      <c r="G560" s="7">
        <v>342</v>
      </c>
      <c r="H560" s="7">
        <v>275</v>
      </c>
      <c r="I560" s="7">
        <v>44</v>
      </c>
      <c r="J560" s="7">
        <v>36</v>
      </c>
      <c r="K560" s="2">
        <f>SUM(Media[[#This Row],[VIEWS]:[SHARES]])</f>
        <v>697</v>
      </c>
      <c r="L560" s="3">
        <f>Media[[#This Row],[ENGAGEMENTS]]/Media[[#This Row],[FOLLOWERS]]</f>
        <v>5.3748930033853341E-3</v>
      </c>
      <c r="M560" t="str">
        <f>VLOOKUP(Media[[#This Row],[ENGAGEMENT RATE]],Rate_Lookup,2)</f>
        <v>Average</v>
      </c>
      <c r="N560" s="3" t="str">
        <f>IF(OR(Media[[#This Row],[TOPIC]]="Business Attire",Media[[#This Row],[TOPIC]]="Nightwear"),"High","Low")</f>
        <v>Low</v>
      </c>
    </row>
    <row r="561" spans="2:14" x14ac:dyDescent="0.25">
      <c r="B561" s="1">
        <v>44456</v>
      </c>
      <c r="C561" t="s">
        <v>586</v>
      </c>
      <c r="D561" t="s">
        <v>14</v>
      </c>
      <c r="E561" s="8">
        <v>65540</v>
      </c>
      <c r="F561" t="s">
        <v>841</v>
      </c>
      <c r="G561" s="8">
        <v>272</v>
      </c>
      <c r="H561" s="8">
        <v>262</v>
      </c>
      <c r="I561" s="8">
        <v>63</v>
      </c>
      <c r="J561" s="8">
        <v>42</v>
      </c>
      <c r="K561" s="2">
        <f>SUM(Media[[#This Row],[VIEWS]:[SHARES]])</f>
        <v>639</v>
      </c>
      <c r="L561" s="3">
        <f>Media[[#This Row],[ENGAGEMENTS]]/Media[[#This Row],[FOLLOWERS]]</f>
        <v>9.7497711321330484E-3</v>
      </c>
      <c r="M561" t="str">
        <f>VLOOKUP(Media[[#This Row],[ENGAGEMENT RATE]],Rate_Lookup,2)</f>
        <v>Average</v>
      </c>
      <c r="N561" s="3" t="str">
        <f>IF(OR(Media[[#This Row],[TOPIC]]="Business Attire",Media[[#This Row],[TOPIC]]="Nightwear"),"High","Low")</f>
        <v>High</v>
      </c>
    </row>
    <row r="562" spans="2:14" x14ac:dyDescent="0.25">
      <c r="B562" s="1">
        <v>44457</v>
      </c>
      <c r="C562" t="s">
        <v>587</v>
      </c>
      <c r="D562" t="s">
        <v>14</v>
      </c>
      <c r="E562" s="8">
        <v>65987</v>
      </c>
      <c r="F562" t="s">
        <v>857</v>
      </c>
      <c r="G562" s="8">
        <v>661</v>
      </c>
      <c r="H562" s="8">
        <v>557</v>
      </c>
      <c r="I562" s="8">
        <v>129</v>
      </c>
      <c r="J562" s="8">
        <v>81</v>
      </c>
      <c r="K562" s="2">
        <f>SUM(Media[[#This Row],[VIEWS]:[SHARES]])</f>
        <v>1428</v>
      </c>
      <c r="L562" s="3">
        <f>Media[[#This Row],[ENGAGEMENTS]]/Media[[#This Row],[FOLLOWERS]]</f>
        <v>2.1640626183945324E-2</v>
      </c>
      <c r="M562" t="str">
        <f>VLOOKUP(Media[[#This Row],[ENGAGEMENT RATE]],Rate_Lookup,2)</f>
        <v>Excellent</v>
      </c>
      <c r="N562" s="3" t="str">
        <f>IF(OR(Media[[#This Row],[TOPIC]]="Business Attire",Media[[#This Row],[TOPIC]]="Nightwear"),"High","Low")</f>
        <v>High</v>
      </c>
    </row>
    <row r="563" spans="2:14" x14ac:dyDescent="0.25">
      <c r="B563" s="1">
        <v>44458</v>
      </c>
      <c r="C563" t="s">
        <v>588</v>
      </c>
      <c r="D563" t="s">
        <v>12</v>
      </c>
      <c r="E563" s="7">
        <v>129666</v>
      </c>
      <c r="F563" t="s">
        <v>840</v>
      </c>
      <c r="G563" s="7">
        <v>262</v>
      </c>
      <c r="H563" s="7">
        <v>184</v>
      </c>
      <c r="I563" s="7">
        <v>32</v>
      </c>
      <c r="J563" s="7">
        <v>24</v>
      </c>
      <c r="K563" s="2">
        <f>SUM(Media[[#This Row],[VIEWS]:[SHARES]])</f>
        <v>502</v>
      </c>
      <c r="L563" s="3">
        <f>Media[[#This Row],[ENGAGEMENTS]]/Media[[#This Row],[FOLLOWERS]]</f>
        <v>3.8714852004380486E-3</v>
      </c>
      <c r="M563" t="str">
        <f>VLOOKUP(Media[[#This Row],[ENGAGEMENT RATE]],Rate_Lookup,2)</f>
        <v>Poor</v>
      </c>
      <c r="N563" s="3" t="str">
        <f>IF(OR(Media[[#This Row],[TOPIC]]="Business Attire",Media[[#This Row],[TOPIC]]="Nightwear"),"High","Low")</f>
        <v>Low</v>
      </c>
    </row>
    <row r="564" spans="2:14" x14ac:dyDescent="0.25">
      <c r="B564" s="1">
        <v>44458</v>
      </c>
      <c r="C564" t="s">
        <v>589</v>
      </c>
      <c r="D564" t="s">
        <v>14</v>
      </c>
      <c r="E564" s="8">
        <v>66296</v>
      </c>
      <c r="F564" t="s">
        <v>841</v>
      </c>
      <c r="G564" s="8">
        <v>311</v>
      </c>
      <c r="H564" s="8">
        <v>287</v>
      </c>
      <c r="I564" s="8">
        <v>63</v>
      </c>
      <c r="J564" s="8">
        <v>42</v>
      </c>
      <c r="K564" s="2">
        <f>SUM(Media[[#This Row],[VIEWS]:[SHARES]])</f>
        <v>703</v>
      </c>
      <c r="L564" s="3">
        <f>Media[[#This Row],[ENGAGEMENTS]]/Media[[#This Row],[FOLLOWERS]]</f>
        <v>1.060395800651623E-2</v>
      </c>
      <c r="M564" t="str">
        <f>VLOOKUP(Media[[#This Row],[ENGAGEMENT RATE]],Rate_Lookup,2)</f>
        <v>Good</v>
      </c>
      <c r="N564" s="3" t="str">
        <f>IF(OR(Media[[#This Row],[TOPIC]]="Business Attire",Media[[#This Row],[TOPIC]]="Nightwear"),"High","Low")</f>
        <v>High</v>
      </c>
    </row>
    <row r="565" spans="2:14" x14ac:dyDescent="0.25">
      <c r="B565" s="1">
        <v>44459</v>
      </c>
      <c r="C565" t="s">
        <v>590</v>
      </c>
      <c r="D565" t="s">
        <v>12</v>
      </c>
      <c r="E565" s="7">
        <v>129706</v>
      </c>
      <c r="F565" t="s">
        <v>841</v>
      </c>
      <c r="G565" s="7">
        <v>417</v>
      </c>
      <c r="H565" s="7">
        <v>330</v>
      </c>
      <c r="I565" s="7">
        <v>52</v>
      </c>
      <c r="J565" s="7">
        <v>47</v>
      </c>
      <c r="K565" s="2">
        <f>SUM(Media[[#This Row],[VIEWS]:[SHARES]])</f>
        <v>846</v>
      </c>
      <c r="L565" s="3">
        <f>Media[[#This Row],[ENGAGEMENTS]]/Media[[#This Row],[FOLLOWERS]]</f>
        <v>6.5224430635437069E-3</v>
      </c>
      <c r="M565" t="str">
        <f>VLOOKUP(Media[[#This Row],[ENGAGEMENT RATE]],Rate_Lookup,2)</f>
        <v>Average</v>
      </c>
      <c r="N565" s="3" t="str">
        <f>IF(OR(Media[[#This Row],[TOPIC]]="Business Attire",Media[[#This Row],[TOPIC]]="Nightwear"),"High","Low")</f>
        <v>High</v>
      </c>
    </row>
    <row r="566" spans="2:14" x14ac:dyDescent="0.25">
      <c r="B566" s="1">
        <v>44459</v>
      </c>
      <c r="C566" t="s">
        <v>591</v>
      </c>
      <c r="D566" t="s">
        <v>14</v>
      </c>
      <c r="E566" s="8">
        <v>66717</v>
      </c>
      <c r="F566" t="s">
        <v>857</v>
      </c>
      <c r="G566" s="8">
        <v>726</v>
      </c>
      <c r="H566" s="8">
        <v>589</v>
      </c>
      <c r="I566" s="8">
        <v>136</v>
      </c>
      <c r="J566" s="8">
        <v>106</v>
      </c>
      <c r="K566" s="2">
        <f>SUM(Media[[#This Row],[VIEWS]:[SHARES]])</f>
        <v>1557</v>
      </c>
      <c r="L566" s="3">
        <f>Media[[#This Row],[ENGAGEMENTS]]/Media[[#This Row],[FOLLOWERS]]</f>
        <v>2.3337380277890191E-2</v>
      </c>
      <c r="M566" t="str">
        <f>VLOOKUP(Media[[#This Row],[ENGAGEMENT RATE]],Rate_Lookup,2)</f>
        <v>Excellent</v>
      </c>
      <c r="N566" s="3" t="str">
        <f>IF(OR(Media[[#This Row],[TOPIC]]="Business Attire",Media[[#This Row],[TOPIC]]="Nightwear"),"High","Low")</f>
        <v>High</v>
      </c>
    </row>
    <row r="567" spans="2:14" x14ac:dyDescent="0.25">
      <c r="B567" s="1">
        <v>44460</v>
      </c>
      <c r="C567" t="s">
        <v>592</v>
      </c>
      <c r="D567" t="s">
        <v>14</v>
      </c>
      <c r="E567" s="8">
        <v>66171</v>
      </c>
      <c r="F567" t="s">
        <v>857</v>
      </c>
      <c r="G567" s="8">
        <v>686</v>
      </c>
      <c r="H567" s="8">
        <v>594</v>
      </c>
      <c r="I567" s="8">
        <v>128</v>
      </c>
      <c r="J567" s="8">
        <v>92</v>
      </c>
      <c r="K567" s="2">
        <f>SUM(Media[[#This Row],[VIEWS]:[SHARES]])</f>
        <v>1500</v>
      </c>
      <c r="L567" s="3">
        <f>Media[[#This Row],[ENGAGEMENTS]]/Media[[#This Row],[FOLLOWERS]]</f>
        <v>2.2668540599356215E-2</v>
      </c>
      <c r="M567" t="str">
        <f>VLOOKUP(Media[[#This Row],[ENGAGEMENT RATE]],Rate_Lookup,2)</f>
        <v>Excellent</v>
      </c>
      <c r="N567" s="3" t="str">
        <f>IF(OR(Media[[#This Row],[TOPIC]]="Business Attire",Media[[#This Row],[TOPIC]]="Nightwear"),"High","Low")</f>
        <v>High</v>
      </c>
    </row>
    <row r="568" spans="2:14" x14ac:dyDescent="0.25">
      <c r="B568" s="1">
        <v>44460</v>
      </c>
      <c r="C568" t="s">
        <v>593</v>
      </c>
      <c r="D568" t="s">
        <v>13</v>
      </c>
      <c r="E568" s="8">
        <v>33721</v>
      </c>
      <c r="F568" t="s">
        <v>857</v>
      </c>
      <c r="G568" s="8">
        <v>63</v>
      </c>
      <c r="H568" s="8">
        <v>54</v>
      </c>
      <c r="I568" s="8">
        <v>8</v>
      </c>
      <c r="J568" s="8">
        <v>6</v>
      </c>
      <c r="K568" s="2">
        <f>SUM(Media[[#This Row],[VIEWS]:[SHARES]])</f>
        <v>131</v>
      </c>
      <c r="L568" s="3">
        <f>Media[[#This Row],[ENGAGEMENTS]]/Media[[#This Row],[FOLLOWERS]]</f>
        <v>3.8848195486492097E-3</v>
      </c>
      <c r="M568" t="str">
        <f>VLOOKUP(Media[[#This Row],[ENGAGEMENT RATE]],Rate_Lookup,2)</f>
        <v>Poor</v>
      </c>
      <c r="N568" s="3" t="str">
        <f>IF(OR(Media[[#This Row],[TOPIC]]="Business Attire",Media[[#This Row],[TOPIC]]="Nightwear"),"High","Low")</f>
        <v>High</v>
      </c>
    </row>
    <row r="569" spans="2:14" x14ac:dyDescent="0.25">
      <c r="B569" s="1">
        <v>44461</v>
      </c>
      <c r="C569" t="s">
        <v>594</v>
      </c>
      <c r="D569" t="s">
        <v>12</v>
      </c>
      <c r="E569" s="7">
        <v>129810</v>
      </c>
      <c r="F569" t="s">
        <v>840</v>
      </c>
      <c r="G569" s="7">
        <v>213</v>
      </c>
      <c r="H569" s="7">
        <v>181</v>
      </c>
      <c r="I569" s="7">
        <v>27</v>
      </c>
      <c r="J569" s="7">
        <v>22</v>
      </c>
      <c r="K569" s="2">
        <f>SUM(Media[[#This Row],[VIEWS]:[SHARES]])</f>
        <v>443</v>
      </c>
      <c r="L569" s="3">
        <f>Media[[#This Row],[ENGAGEMENTS]]/Media[[#This Row],[FOLLOWERS]]</f>
        <v>3.4126800708728141E-3</v>
      </c>
      <c r="M569" t="str">
        <f>VLOOKUP(Media[[#This Row],[ENGAGEMENT RATE]],Rate_Lookup,2)</f>
        <v>Poor</v>
      </c>
      <c r="N569" s="3" t="str">
        <f>IF(OR(Media[[#This Row],[TOPIC]]="Business Attire",Media[[#This Row],[TOPIC]]="Nightwear"),"High","Low")</f>
        <v>Low</v>
      </c>
    </row>
    <row r="570" spans="2:14" x14ac:dyDescent="0.25">
      <c r="B570" s="1">
        <v>44462</v>
      </c>
      <c r="C570" t="s">
        <v>595</v>
      </c>
      <c r="D570" t="s">
        <v>12</v>
      </c>
      <c r="E570" s="7">
        <v>129940</v>
      </c>
      <c r="F570" t="s">
        <v>857</v>
      </c>
      <c r="G570" s="7">
        <v>836</v>
      </c>
      <c r="H570" s="7">
        <v>734</v>
      </c>
      <c r="I570" s="7">
        <v>105</v>
      </c>
      <c r="J570" s="7">
        <v>90</v>
      </c>
      <c r="K570" s="2">
        <f>SUM(Media[[#This Row],[VIEWS]:[SHARES]])</f>
        <v>1765</v>
      </c>
      <c r="L570" s="3">
        <f>Media[[#This Row],[ENGAGEMENTS]]/Media[[#This Row],[FOLLOWERS]]</f>
        <v>1.3583192242573495E-2</v>
      </c>
      <c r="M570" t="str">
        <f>VLOOKUP(Media[[#This Row],[ENGAGEMENT RATE]],Rate_Lookup,2)</f>
        <v>Good</v>
      </c>
      <c r="N570" s="3" t="str">
        <f>IF(OR(Media[[#This Row],[TOPIC]]="Business Attire",Media[[#This Row],[TOPIC]]="Nightwear"),"High","Low")</f>
        <v>High</v>
      </c>
    </row>
    <row r="571" spans="2:14" x14ac:dyDescent="0.25">
      <c r="B571" s="1">
        <v>44462</v>
      </c>
      <c r="C571" t="s">
        <v>596</v>
      </c>
      <c r="D571" t="s">
        <v>14</v>
      </c>
      <c r="E571" s="8">
        <v>66151</v>
      </c>
      <c r="F571" t="s">
        <v>840</v>
      </c>
      <c r="G571" s="8">
        <v>453</v>
      </c>
      <c r="H571" s="8">
        <v>389</v>
      </c>
      <c r="I571" s="8">
        <v>95</v>
      </c>
      <c r="J571" s="8">
        <v>66</v>
      </c>
      <c r="K571" s="2">
        <f>SUM(Media[[#This Row],[VIEWS]:[SHARES]])</f>
        <v>1003</v>
      </c>
      <c r="L571" s="3">
        <f>Media[[#This Row],[ENGAGEMENTS]]/Media[[#This Row],[FOLLOWERS]]</f>
        <v>1.5162280237638132E-2</v>
      </c>
      <c r="M571" t="str">
        <f>VLOOKUP(Media[[#This Row],[ENGAGEMENT RATE]],Rate_Lookup,2)</f>
        <v>Very Good</v>
      </c>
      <c r="N571" s="3" t="str">
        <f>IF(OR(Media[[#This Row],[TOPIC]]="Business Attire",Media[[#This Row],[TOPIC]]="Nightwear"),"High","Low")</f>
        <v>Low</v>
      </c>
    </row>
    <row r="572" spans="2:14" x14ac:dyDescent="0.25">
      <c r="B572" s="1">
        <v>44463</v>
      </c>
      <c r="C572" t="s">
        <v>597</v>
      </c>
      <c r="D572" t="s">
        <v>12</v>
      </c>
      <c r="E572" s="7">
        <v>130265</v>
      </c>
      <c r="F572" t="s">
        <v>858</v>
      </c>
      <c r="G572" s="7">
        <v>989</v>
      </c>
      <c r="H572" s="7">
        <v>748</v>
      </c>
      <c r="I572" s="7">
        <v>121</v>
      </c>
      <c r="J572" s="7">
        <v>99</v>
      </c>
      <c r="K572" s="2">
        <f>SUM(Media[[#This Row],[VIEWS]:[SHARES]])</f>
        <v>1957</v>
      </c>
      <c r="L572" s="3">
        <f>Media[[#This Row],[ENGAGEMENTS]]/Media[[#This Row],[FOLLOWERS]]</f>
        <v>1.5023221893831805E-2</v>
      </c>
      <c r="M572" t="str">
        <f>VLOOKUP(Media[[#This Row],[ENGAGEMENT RATE]],Rate_Lookup,2)</f>
        <v>Very Good</v>
      </c>
      <c r="N572" s="3" t="str">
        <f>IF(OR(Media[[#This Row],[TOPIC]]="Business Attire",Media[[#This Row],[TOPIC]]="Nightwear"),"High","Low")</f>
        <v>Low</v>
      </c>
    </row>
    <row r="573" spans="2:14" x14ac:dyDescent="0.25">
      <c r="B573" s="1">
        <v>44463</v>
      </c>
      <c r="C573" t="s">
        <v>598</v>
      </c>
      <c r="D573" t="s">
        <v>14</v>
      </c>
      <c r="E573" s="8">
        <v>66299</v>
      </c>
      <c r="F573" t="s">
        <v>840</v>
      </c>
      <c r="G573" s="8">
        <v>484</v>
      </c>
      <c r="H573" s="8">
        <v>398</v>
      </c>
      <c r="I573" s="8">
        <v>88</v>
      </c>
      <c r="J573" s="8">
        <v>62</v>
      </c>
      <c r="K573" s="2">
        <f>SUM(Media[[#This Row],[VIEWS]:[SHARES]])</f>
        <v>1032</v>
      </c>
      <c r="L573" s="3">
        <f>Media[[#This Row],[ENGAGEMENTS]]/Media[[#This Row],[FOLLOWERS]]</f>
        <v>1.5565845638697416E-2</v>
      </c>
      <c r="M573" t="str">
        <f>VLOOKUP(Media[[#This Row],[ENGAGEMENT RATE]],Rate_Lookup,2)</f>
        <v>Very Good</v>
      </c>
      <c r="N573" s="3" t="str">
        <f>IF(OR(Media[[#This Row],[TOPIC]]="Business Attire",Media[[#This Row],[TOPIC]]="Nightwear"),"High","Low")</f>
        <v>Low</v>
      </c>
    </row>
    <row r="574" spans="2:14" x14ac:dyDescent="0.25">
      <c r="B574" s="1">
        <v>44463</v>
      </c>
      <c r="C574" t="s">
        <v>599</v>
      </c>
      <c r="D574" t="s">
        <v>13</v>
      </c>
      <c r="E574" s="8">
        <v>33749</v>
      </c>
      <c r="F574" t="s">
        <v>840</v>
      </c>
      <c r="G574" s="8">
        <v>54</v>
      </c>
      <c r="H574" s="8">
        <v>43</v>
      </c>
      <c r="I574" s="8">
        <v>7</v>
      </c>
      <c r="J574" s="8">
        <v>6</v>
      </c>
      <c r="K574" s="2">
        <f>SUM(Media[[#This Row],[VIEWS]:[SHARES]])</f>
        <v>110</v>
      </c>
      <c r="L574" s="3">
        <f>Media[[#This Row],[ENGAGEMENTS]]/Media[[#This Row],[FOLLOWERS]]</f>
        <v>3.2593558327654155E-3</v>
      </c>
      <c r="M574" t="str">
        <f>VLOOKUP(Media[[#This Row],[ENGAGEMENT RATE]],Rate_Lookup,2)</f>
        <v>Poor</v>
      </c>
      <c r="N574" s="3" t="str">
        <f>IF(OR(Media[[#This Row],[TOPIC]]="Business Attire",Media[[#This Row],[TOPIC]]="Nightwear"),"High","Low")</f>
        <v>Low</v>
      </c>
    </row>
    <row r="575" spans="2:14" x14ac:dyDescent="0.25">
      <c r="B575" s="1">
        <v>44464</v>
      </c>
      <c r="C575" t="s">
        <v>600</v>
      </c>
      <c r="D575" t="s">
        <v>12</v>
      </c>
      <c r="E575" s="7">
        <v>130564</v>
      </c>
      <c r="F575" t="s">
        <v>840</v>
      </c>
      <c r="G575" s="7">
        <v>258</v>
      </c>
      <c r="H575" s="7">
        <v>201</v>
      </c>
      <c r="I575" s="7">
        <v>34</v>
      </c>
      <c r="J575" s="7">
        <v>30</v>
      </c>
      <c r="K575" s="2">
        <f>SUM(Media[[#This Row],[VIEWS]:[SHARES]])</f>
        <v>523</v>
      </c>
      <c r="L575" s="3">
        <f>Media[[#This Row],[ENGAGEMENTS]]/Media[[#This Row],[FOLLOWERS]]</f>
        <v>4.0056983548298151E-3</v>
      </c>
      <c r="M575" t="str">
        <f>VLOOKUP(Media[[#This Row],[ENGAGEMENT RATE]],Rate_Lookup,2)</f>
        <v>Poor</v>
      </c>
      <c r="N575" s="3" t="str">
        <f>IF(OR(Media[[#This Row],[TOPIC]]="Business Attire",Media[[#This Row],[TOPIC]]="Nightwear"),"High","Low")</f>
        <v>Low</v>
      </c>
    </row>
    <row r="576" spans="2:14" x14ac:dyDescent="0.25">
      <c r="B576" s="1">
        <v>44464</v>
      </c>
      <c r="C576" t="s">
        <v>601</v>
      </c>
      <c r="D576" t="s">
        <v>14</v>
      </c>
      <c r="E576" s="8">
        <v>66196</v>
      </c>
      <c r="F576" t="s">
        <v>857</v>
      </c>
      <c r="G576" s="8">
        <v>561</v>
      </c>
      <c r="H576" s="8">
        <v>454</v>
      </c>
      <c r="I576" s="8">
        <v>97</v>
      </c>
      <c r="J576" s="8">
        <v>74</v>
      </c>
      <c r="K576" s="2">
        <f>SUM(Media[[#This Row],[VIEWS]:[SHARES]])</f>
        <v>1186</v>
      </c>
      <c r="L576" s="3">
        <f>Media[[#This Row],[ENGAGEMENTS]]/Media[[#This Row],[FOLLOWERS]]</f>
        <v>1.7916490422382018E-2</v>
      </c>
      <c r="M576" t="str">
        <f>VLOOKUP(Media[[#This Row],[ENGAGEMENT RATE]],Rate_Lookup,2)</f>
        <v>Very Good</v>
      </c>
      <c r="N576" s="3" t="str">
        <f>IF(OR(Media[[#This Row],[TOPIC]]="Business Attire",Media[[#This Row],[TOPIC]]="Nightwear"),"High","Low")</f>
        <v>High</v>
      </c>
    </row>
    <row r="577" spans="2:14" x14ac:dyDescent="0.25">
      <c r="B577" s="1">
        <v>44465</v>
      </c>
      <c r="C577" t="s">
        <v>602</v>
      </c>
      <c r="D577" t="s">
        <v>14</v>
      </c>
      <c r="E577" s="8">
        <v>66175</v>
      </c>
      <c r="F577" t="s">
        <v>858</v>
      </c>
      <c r="G577" s="8">
        <v>688</v>
      </c>
      <c r="H577" s="8">
        <v>585</v>
      </c>
      <c r="I577" s="8">
        <v>130</v>
      </c>
      <c r="J577" s="8">
        <v>93</v>
      </c>
      <c r="K577" s="2">
        <f>SUM(Media[[#This Row],[VIEWS]:[SHARES]])</f>
        <v>1496</v>
      </c>
      <c r="L577" s="3">
        <f>Media[[#This Row],[ENGAGEMENTS]]/Media[[#This Row],[FOLLOWERS]]</f>
        <v>2.2606724593879864E-2</v>
      </c>
      <c r="M577" t="str">
        <f>VLOOKUP(Media[[#This Row],[ENGAGEMENT RATE]],Rate_Lookup,2)</f>
        <v>Excellent</v>
      </c>
      <c r="N577" s="3" t="str">
        <f>IF(OR(Media[[#This Row],[TOPIC]]="Business Attire",Media[[#This Row],[TOPIC]]="Nightwear"),"High","Low")</f>
        <v>Low</v>
      </c>
    </row>
    <row r="578" spans="2:14" x14ac:dyDescent="0.25">
      <c r="B578" s="1">
        <v>44466</v>
      </c>
      <c r="C578" t="s">
        <v>603</v>
      </c>
      <c r="D578" t="s">
        <v>12</v>
      </c>
      <c r="E578" s="7">
        <v>130832</v>
      </c>
      <c r="F578" t="s">
        <v>840</v>
      </c>
      <c r="G578" s="7">
        <v>294</v>
      </c>
      <c r="H578" s="7">
        <v>246</v>
      </c>
      <c r="I578" s="7">
        <v>36</v>
      </c>
      <c r="J578" s="7">
        <v>30</v>
      </c>
      <c r="K578" s="2">
        <f>SUM(Media[[#This Row],[VIEWS]:[SHARES]])</f>
        <v>606</v>
      </c>
      <c r="L578" s="3">
        <f>Media[[#This Row],[ENGAGEMENTS]]/Media[[#This Row],[FOLLOWERS]]</f>
        <v>4.6318943377766904E-3</v>
      </c>
      <c r="M578" t="str">
        <f>VLOOKUP(Media[[#This Row],[ENGAGEMENT RATE]],Rate_Lookup,2)</f>
        <v>Poor</v>
      </c>
      <c r="N578" s="3" t="str">
        <f>IF(OR(Media[[#This Row],[TOPIC]]="Business Attire",Media[[#This Row],[TOPIC]]="Nightwear"),"High","Low")</f>
        <v>Low</v>
      </c>
    </row>
    <row r="579" spans="2:14" x14ac:dyDescent="0.25">
      <c r="B579" s="1">
        <v>44466</v>
      </c>
      <c r="C579" t="s">
        <v>604</v>
      </c>
      <c r="D579" t="s">
        <v>14</v>
      </c>
      <c r="E579" s="8">
        <v>65381</v>
      </c>
      <c r="F579" t="s">
        <v>840</v>
      </c>
      <c r="G579" s="8">
        <v>395</v>
      </c>
      <c r="H579" s="8">
        <v>354</v>
      </c>
      <c r="I579" s="8">
        <v>72</v>
      </c>
      <c r="J579" s="8">
        <v>57</v>
      </c>
      <c r="K579" s="2">
        <f>SUM(Media[[#This Row],[VIEWS]:[SHARES]])</f>
        <v>878</v>
      </c>
      <c r="L579" s="3">
        <f>Media[[#This Row],[ENGAGEMENTS]]/Media[[#This Row],[FOLLOWERS]]</f>
        <v>1.3428977837598079E-2</v>
      </c>
      <c r="M579" t="str">
        <f>VLOOKUP(Media[[#This Row],[ENGAGEMENT RATE]],Rate_Lookup,2)</f>
        <v>Good</v>
      </c>
      <c r="N579" s="3" t="str">
        <f>IF(OR(Media[[#This Row],[TOPIC]]="Business Attire",Media[[#This Row],[TOPIC]]="Nightwear"),"High","Low")</f>
        <v>Low</v>
      </c>
    </row>
    <row r="580" spans="2:14" x14ac:dyDescent="0.25">
      <c r="B580" s="1">
        <v>44467</v>
      </c>
      <c r="C580" t="s">
        <v>605</v>
      </c>
      <c r="D580" t="s">
        <v>12</v>
      </c>
      <c r="E580" s="7">
        <v>130689</v>
      </c>
      <c r="F580" t="s">
        <v>840</v>
      </c>
      <c r="G580" s="7">
        <v>242</v>
      </c>
      <c r="H580" s="7">
        <v>196</v>
      </c>
      <c r="I580" s="7">
        <v>30</v>
      </c>
      <c r="J580" s="7">
        <v>27</v>
      </c>
      <c r="K580" s="2">
        <f>SUM(Media[[#This Row],[VIEWS]:[SHARES]])</f>
        <v>495</v>
      </c>
      <c r="L580" s="3">
        <f>Media[[#This Row],[ENGAGEMENTS]]/Media[[#This Row],[FOLLOWERS]]</f>
        <v>3.7876179326492665E-3</v>
      </c>
      <c r="M580" t="str">
        <f>VLOOKUP(Media[[#This Row],[ENGAGEMENT RATE]],Rate_Lookup,2)</f>
        <v>Poor</v>
      </c>
      <c r="N580" s="3" t="str">
        <f>IF(OR(Media[[#This Row],[TOPIC]]="Business Attire",Media[[#This Row],[TOPIC]]="Nightwear"),"High","Low")</f>
        <v>Low</v>
      </c>
    </row>
    <row r="581" spans="2:14" x14ac:dyDescent="0.25">
      <c r="B581" s="1">
        <v>44467</v>
      </c>
      <c r="C581" t="s">
        <v>606</v>
      </c>
      <c r="D581" t="s">
        <v>14</v>
      </c>
      <c r="E581" s="8">
        <v>64917</v>
      </c>
      <c r="F581" t="s">
        <v>857</v>
      </c>
      <c r="G581" s="8">
        <v>562</v>
      </c>
      <c r="H581" s="8">
        <v>478</v>
      </c>
      <c r="I581" s="8">
        <v>104</v>
      </c>
      <c r="J581" s="8">
        <v>69</v>
      </c>
      <c r="K581" s="2">
        <f>SUM(Media[[#This Row],[VIEWS]:[SHARES]])</f>
        <v>1213</v>
      </c>
      <c r="L581" s="3">
        <f>Media[[#This Row],[ENGAGEMENTS]]/Media[[#This Row],[FOLLOWERS]]</f>
        <v>1.8685398277800885E-2</v>
      </c>
      <c r="M581" t="str">
        <f>VLOOKUP(Media[[#This Row],[ENGAGEMENT RATE]],Rate_Lookup,2)</f>
        <v>Very Good</v>
      </c>
      <c r="N581" s="3" t="str">
        <f>IF(OR(Media[[#This Row],[TOPIC]]="Business Attire",Media[[#This Row],[TOPIC]]="Nightwear"),"High","Low")</f>
        <v>High</v>
      </c>
    </row>
    <row r="582" spans="2:14" x14ac:dyDescent="0.25">
      <c r="B582" s="1">
        <v>44468</v>
      </c>
      <c r="C582" t="s">
        <v>607</v>
      </c>
      <c r="D582" t="s">
        <v>12</v>
      </c>
      <c r="E582" s="7">
        <v>130760</v>
      </c>
      <c r="F582" t="s">
        <v>858</v>
      </c>
      <c r="G582" s="7">
        <v>717</v>
      </c>
      <c r="H582" s="7">
        <v>571</v>
      </c>
      <c r="I582" s="7">
        <v>88</v>
      </c>
      <c r="J582" s="7">
        <v>74</v>
      </c>
      <c r="K582" s="2">
        <f>SUM(Media[[#This Row],[VIEWS]:[SHARES]])</f>
        <v>1450</v>
      </c>
      <c r="L582" s="3">
        <f>Media[[#This Row],[ENGAGEMENTS]]/Media[[#This Row],[FOLLOWERS]]</f>
        <v>1.1089018048332823E-2</v>
      </c>
      <c r="M582" t="str">
        <f>VLOOKUP(Media[[#This Row],[ENGAGEMENT RATE]],Rate_Lookup,2)</f>
        <v>Good</v>
      </c>
      <c r="N582" s="3" t="str">
        <f>IF(OR(Media[[#This Row],[TOPIC]]="Business Attire",Media[[#This Row],[TOPIC]]="Nightwear"),"High","Low")</f>
        <v>Low</v>
      </c>
    </row>
    <row r="583" spans="2:14" x14ac:dyDescent="0.25">
      <c r="B583" s="1">
        <v>44468</v>
      </c>
      <c r="C583" t="s">
        <v>608</v>
      </c>
      <c r="D583" t="s">
        <v>14</v>
      </c>
      <c r="E583" s="8">
        <v>65128</v>
      </c>
      <c r="F583" t="s">
        <v>857</v>
      </c>
      <c r="G583" s="8">
        <v>799</v>
      </c>
      <c r="H583" s="8">
        <v>697</v>
      </c>
      <c r="I583" s="8">
        <v>162</v>
      </c>
      <c r="J583" s="8">
        <v>98</v>
      </c>
      <c r="K583" s="2">
        <f>SUM(Media[[#This Row],[VIEWS]:[SHARES]])</f>
        <v>1756</v>
      </c>
      <c r="L583" s="3">
        <f>Media[[#This Row],[ENGAGEMENTS]]/Media[[#This Row],[FOLLOWERS]]</f>
        <v>2.6962289645006757E-2</v>
      </c>
      <c r="M583" t="str">
        <f>VLOOKUP(Media[[#This Row],[ENGAGEMENT RATE]],Rate_Lookup,2)</f>
        <v>Excellent</v>
      </c>
      <c r="N583" s="3" t="str">
        <f>IF(OR(Media[[#This Row],[TOPIC]]="Business Attire",Media[[#This Row],[TOPIC]]="Nightwear"),"High","Low")</f>
        <v>High</v>
      </c>
    </row>
    <row r="584" spans="2:14" x14ac:dyDescent="0.25">
      <c r="B584" s="1">
        <v>44468</v>
      </c>
      <c r="C584" t="s">
        <v>609</v>
      </c>
      <c r="D584" t="s">
        <v>13</v>
      </c>
      <c r="E584" s="8">
        <v>33836</v>
      </c>
      <c r="F584" t="s">
        <v>857</v>
      </c>
      <c r="G584" s="8">
        <v>62</v>
      </c>
      <c r="H584" s="8">
        <v>54</v>
      </c>
      <c r="I584" s="8">
        <v>8</v>
      </c>
      <c r="J584" s="8">
        <v>7</v>
      </c>
      <c r="K584" s="2">
        <f>SUM(Media[[#This Row],[VIEWS]:[SHARES]])</f>
        <v>131</v>
      </c>
      <c r="L584" s="3">
        <f>Media[[#This Row],[ENGAGEMENTS]]/Media[[#This Row],[FOLLOWERS]]</f>
        <v>3.8716160302636245E-3</v>
      </c>
      <c r="M584" t="str">
        <f>VLOOKUP(Media[[#This Row],[ENGAGEMENT RATE]],Rate_Lookup,2)</f>
        <v>Poor</v>
      </c>
      <c r="N584" s="3" t="str">
        <f>IF(OR(Media[[#This Row],[TOPIC]]="Business Attire",Media[[#This Row],[TOPIC]]="Nightwear"),"High","Low")</f>
        <v>High</v>
      </c>
    </row>
    <row r="585" spans="2:14" x14ac:dyDescent="0.25">
      <c r="B585" s="1">
        <v>44469</v>
      </c>
      <c r="C585" t="s">
        <v>610</v>
      </c>
      <c r="D585" t="s">
        <v>12</v>
      </c>
      <c r="E585" s="7">
        <v>131041</v>
      </c>
      <c r="F585" t="s">
        <v>857</v>
      </c>
      <c r="G585" s="7">
        <v>1180</v>
      </c>
      <c r="H585" s="7">
        <v>945</v>
      </c>
      <c r="I585" s="7">
        <v>155</v>
      </c>
      <c r="J585" s="7">
        <v>134</v>
      </c>
      <c r="K585" s="2">
        <f>SUM(Media[[#This Row],[VIEWS]:[SHARES]])</f>
        <v>2414</v>
      </c>
      <c r="L585" s="3">
        <f>Media[[#This Row],[ENGAGEMENTS]]/Media[[#This Row],[FOLLOWERS]]</f>
        <v>1.8421715341000146E-2</v>
      </c>
      <c r="M585" t="str">
        <f>VLOOKUP(Media[[#This Row],[ENGAGEMENT RATE]],Rate_Lookup,2)</f>
        <v>Very Good</v>
      </c>
      <c r="N585" s="3" t="str">
        <f>IF(OR(Media[[#This Row],[TOPIC]]="Business Attire",Media[[#This Row],[TOPIC]]="Nightwear"),"High","Low")</f>
        <v>High</v>
      </c>
    </row>
    <row r="586" spans="2:14" x14ac:dyDescent="0.25">
      <c r="B586" s="1">
        <v>44469</v>
      </c>
      <c r="C586" t="s">
        <v>611</v>
      </c>
      <c r="D586" t="s">
        <v>14</v>
      </c>
      <c r="E586" s="8">
        <v>64965</v>
      </c>
      <c r="F586" t="s">
        <v>858</v>
      </c>
      <c r="G586" s="8">
        <v>539</v>
      </c>
      <c r="H586" s="8">
        <v>467</v>
      </c>
      <c r="I586" s="8">
        <v>107</v>
      </c>
      <c r="J586" s="8">
        <v>69</v>
      </c>
      <c r="K586" s="2">
        <f>SUM(Media[[#This Row],[VIEWS]:[SHARES]])</f>
        <v>1182</v>
      </c>
      <c r="L586" s="3">
        <f>Media[[#This Row],[ENGAGEMENTS]]/Media[[#This Row],[FOLLOWERS]]</f>
        <v>1.8194412375894711E-2</v>
      </c>
      <c r="M586" t="str">
        <f>VLOOKUP(Media[[#This Row],[ENGAGEMENT RATE]],Rate_Lookup,2)</f>
        <v>Very Good</v>
      </c>
      <c r="N586" s="3" t="str">
        <f>IF(OR(Media[[#This Row],[TOPIC]]="Business Attire",Media[[#This Row],[TOPIC]]="Nightwear"),"High","Low")</f>
        <v>Low</v>
      </c>
    </row>
    <row r="587" spans="2:14" x14ac:dyDescent="0.25">
      <c r="B587" s="1">
        <v>44469</v>
      </c>
      <c r="C587" t="s">
        <v>612</v>
      </c>
      <c r="D587" t="s">
        <v>13</v>
      </c>
      <c r="E587" s="8">
        <v>33881</v>
      </c>
      <c r="F587" t="s">
        <v>857</v>
      </c>
      <c r="G587" s="8">
        <v>50</v>
      </c>
      <c r="H587" s="8">
        <v>43</v>
      </c>
      <c r="I587" s="8">
        <v>7</v>
      </c>
      <c r="J587" s="8">
        <v>6</v>
      </c>
      <c r="K587" s="2">
        <f>SUM(Media[[#This Row],[VIEWS]:[SHARES]])</f>
        <v>106</v>
      </c>
      <c r="L587" s="3">
        <f>Media[[#This Row],[ENGAGEMENTS]]/Media[[#This Row],[FOLLOWERS]]</f>
        <v>3.1285971488444852E-3</v>
      </c>
      <c r="M587" t="str">
        <f>VLOOKUP(Media[[#This Row],[ENGAGEMENT RATE]],Rate_Lookup,2)</f>
        <v>Poor</v>
      </c>
      <c r="N587" s="3" t="str">
        <f>IF(OR(Media[[#This Row],[TOPIC]]="Business Attire",Media[[#This Row],[TOPIC]]="Nightwear"),"High","Low")</f>
        <v>High</v>
      </c>
    </row>
    <row r="588" spans="2:14" x14ac:dyDescent="0.25">
      <c r="B588" s="1">
        <v>44470</v>
      </c>
      <c r="C588" t="s">
        <v>613</v>
      </c>
      <c r="D588" t="s">
        <v>14</v>
      </c>
      <c r="E588" s="8">
        <v>65147</v>
      </c>
      <c r="F588" t="s">
        <v>857</v>
      </c>
      <c r="G588" s="8">
        <v>635</v>
      </c>
      <c r="H588" s="8">
        <v>558</v>
      </c>
      <c r="I588" s="8">
        <v>135</v>
      </c>
      <c r="J588" s="8">
        <v>88</v>
      </c>
      <c r="K588" s="2">
        <f>SUM(Media[[#This Row],[VIEWS]:[SHARES]])</f>
        <v>1416</v>
      </c>
      <c r="L588" s="3">
        <f>Media[[#This Row],[ENGAGEMENTS]]/Media[[#This Row],[FOLLOWERS]]</f>
        <v>2.173545980628425E-2</v>
      </c>
      <c r="M588" t="str">
        <f>VLOOKUP(Media[[#This Row],[ENGAGEMENT RATE]],Rate_Lookup,2)</f>
        <v>Excellent</v>
      </c>
      <c r="N588" s="3" t="str">
        <f>IF(OR(Media[[#This Row],[TOPIC]]="Business Attire",Media[[#This Row],[TOPIC]]="Nightwear"),"High","Low")</f>
        <v>High</v>
      </c>
    </row>
    <row r="589" spans="2:14" x14ac:dyDescent="0.25">
      <c r="B589" s="1">
        <v>44470</v>
      </c>
      <c r="C589" t="s">
        <v>614</v>
      </c>
      <c r="D589" t="s">
        <v>13</v>
      </c>
      <c r="E589" s="8">
        <v>33908</v>
      </c>
      <c r="F589" t="s">
        <v>840</v>
      </c>
      <c r="G589" s="8">
        <v>45</v>
      </c>
      <c r="H589" s="8">
        <v>33</v>
      </c>
      <c r="I589" s="8">
        <v>6</v>
      </c>
      <c r="J589" s="8">
        <v>5</v>
      </c>
      <c r="K589" s="2">
        <f>SUM(Media[[#This Row],[VIEWS]:[SHARES]])</f>
        <v>89</v>
      </c>
      <c r="L589" s="3">
        <f>Media[[#This Row],[ENGAGEMENTS]]/Media[[#This Row],[FOLLOWERS]]</f>
        <v>2.6247493216939957E-3</v>
      </c>
      <c r="M589" t="str">
        <f>VLOOKUP(Media[[#This Row],[ENGAGEMENT RATE]],Rate_Lookup,2)</f>
        <v>Poor</v>
      </c>
      <c r="N589" s="3" t="str">
        <f>IF(OR(Media[[#This Row],[TOPIC]]="Business Attire",Media[[#This Row],[TOPIC]]="Nightwear"),"High","Low")</f>
        <v>Low</v>
      </c>
    </row>
    <row r="590" spans="2:14" x14ac:dyDescent="0.25">
      <c r="B590" s="1">
        <v>44471</v>
      </c>
      <c r="C590" t="s">
        <v>615</v>
      </c>
      <c r="D590" t="s">
        <v>12</v>
      </c>
      <c r="E590" s="7">
        <v>130885</v>
      </c>
      <c r="F590" t="s">
        <v>840</v>
      </c>
      <c r="G590" s="7">
        <v>345</v>
      </c>
      <c r="H590" s="7">
        <v>288</v>
      </c>
      <c r="I590" s="7">
        <v>47</v>
      </c>
      <c r="J590" s="7">
        <v>38</v>
      </c>
      <c r="K590" s="2">
        <f>SUM(Media[[#This Row],[VIEWS]:[SHARES]])</f>
        <v>718</v>
      </c>
      <c r="L590" s="3">
        <f>Media[[#This Row],[ENGAGEMENTS]]/Media[[#This Row],[FOLLOWERS]]</f>
        <v>5.4857317492455213E-3</v>
      </c>
      <c r="M590" t="str">
        <f>VLOOKUP(Media[[#This Row],[ENGAGEMENT RATE]],Rate_Lookup,2)</f>
        <v>Average</v>
      </c>
      <c r="N590" s="3" t="str">
        <f>IF(OR(Media[[#This Row],[TOPIC]]="Business Attire",Media[[#This Row],[TOPIC]]="Nightwear"),"High","Low")</f>
        <v>Low</v>
      </c>
    </row>
    <row r="591" spans="2:14" x14ac:dyDescent="0.25">
      <c r="B591" s="1">
        <v>44471</v>
      </c>
      <c r="C591" t="s">
        <v>616</v>
      </c>
      <c r="D591" t="s">
        <v>14</v>
      </c>
      <c r="E591" s="8">
        <v>64837</v>
      </c>
      <c r="F591" t="s">
        <v>840</v>
      </c>
      <c r="G591" s="8">
        <v>483</v>
      </c>
      <c r="H591" s="8">
        <v>419</v>
      </c>
      <c r="I591" s="8">
        <v>94</v>
      </c>
      <c r="J591" s="8">
        <v>70</v>
      </c>
      <c r="K591" s="2">
        <f>SUM(Media[[#This Row],[VIEWS]:[SHARES]])</f>
        <v>1066</v>
      </c>
      <c r="L591" s="3">
        <f>Media[[#This Row],[ENGAGEMENTS]]/Media[[#This Row],[FOLLOWERS]]</f>
        <v>1.6441229544858646E-2</v>
      </c>
      <c r="M591" t="str">
        <f>VLOOKUP(Media[[#This Row],[ENGAGEMENT RATE]],Rate_Lookup,2)</f>
        <v>Very Good</v>
      </c>
      <c r="N591" s="3" t="str">
        <f>IF(OR(Media[[#This Row],[TOPIC]]="Business Attire",Media[[#This Row],[TOPIC]]="Nightwear"),"High","Low")</f>
        <v>Low</v>
      </c>
    </row>
    <row r="592" spans="2:14" x14ac:dyDescent="0.25">
      <c r="B592" s="1">
        <v>44471</v>
      </c>
      <c r="C592" t="s">
        <v>617</v>
      </c>
      <c r="D592" t="s">
        <v>13</v>
      </c>
      <c r="E592" s="8">
        <v>33934</v>
      </c>
      <c r="F592" t="s">
        <v>857</v>
      </c>
      <c r="G592" s="8">
        <v>45</v>
      </c>
      <c r="H592" s="8">
        <v>35</v>
      </c>
      <c r="I592" s="8">
        <v>6</v>
      </c>
      <c r="J592" s="8">
        <v>5</v>
      </c>
      <c r="K592" s="2">
        <f>SUM(Media[[#This Row],[VIEWS]:[SHARES]])</f>
        <v>91</v>
      </c>
      <c r="L592" s="3">
        <f>Media[[#This Row],[ENGAGEMENTS]]/Media[[#This Row],[FOLLOWERS]]</f>
        <v>2.6816761949666999E-3</v>
      </c>
      <c r="M592" t="str">
        <f>VLOOKUP(Media[[#This Row],[ENGAGEMENT RATE]],Rate_Lookup,2)</f>
        <v>Poor</v>
      </c>
      <c r="N592" s="3" t="str">
        <f>IF(OR(Media[[#This Row],[TOPIC]]="Business Attire",Media[[#This Row],[TOPIC]]="Nightwear"),"High","Low")</f>
        <v>High</v>
      </c>
    </row>
    <row r="593" spans="2:14" x14ac:dyDescent="0.25">
      <c r="B593" s="1">
        <v>44472</v>
      </c>
      <c r="C593" t="s">
        <v>618</v>
      </c>
      <c r="D593" t="s">
        <v>12</v>
      </c>
      <c r="E593" s="7">
        <v>131333</v>
      </c>
      <c r="F593" t="s">
        <v>840</v>
      </c>
      <c r="G593" s="7">
        <v>344</v>
      </c>
      <c r="H593" s="7">
        <v>272</v>
      </c>
      <c r="I593" s="7">
        <v>41</v>
      </c>
      <c r="J593" s="7">
        <v>37</v>
      </c>
      <c r="K593" s="2">
        <f>SUM(Media[[#This Row],[VIEWS]:[SHARES]])</f>
        <v>694</v>
      </c>
      <c r="L593" s="3">
        <f>Media[[#This Row],[ENGAGEMENTS]]/Media[[#This Row],[FOLLOWERS]]</f>
        <v>5.2842773712623633E-3</v>
      </c>
      <c r="M593" t="str">
        <f>VLOOKUP(Media[[#This Row],[ENGAGEMENT RATE]],Rate_Lookup,2)</f>
        <v>Average</v>
      </c>
      <c r="N593" s="3" t="str">
        <f>IF(OR(Media[[#This Row],[TOPIC]]="Business Attire",Media[[#This Row],[TOPIC]]="Nightwear"),"High","Low")</f>
        <v>Low</v>
      </c>
    </row>
    <row r="594" spans="2:14" x14ac:dyDescent="0.25">
      <c r="B594" s="1">
        <v>44473</v>
      </c>
      <c r="C594" t="s">
        <v>619</v>
      </c>
      <c r="D594" t="s">
        <v>12</v>
      </c>
      <c r="E594" s="7">
        <v>131497</v>
      </c>
      <c r="F594" t="s">
        <v>840</v>
      </c>
      <c r="G594" s="7">
        <v>311</v>
      </c>
      <c r="H594" s="7">
        <v>230</v>
      </c>
      <c r="I594" s="7">
        <v>38</v>
      </c>
      <c r="J594" s="7">
        <v>34</v>
      </c>
      <c r="K594" s="2">
        <f>SUM(Media[[#This Row],[VIEWS]:[SHARES]])</f>
        <v>613</v>
      </c>
      <c r="L594" s="3">
        <f>Media[[#This Row],[ENGAGEMENTS]]/Media[[#This Row],[FOLLOWERS]]</f>
        <v>4.6617033088207334E-3</v>
      </c>
      <c r="M594" t="str">
        <f>VLOOKUP(Media[[#This Row],[ENGAGEMENT RATE]],Rate_Lookup,2)</f>
        <v>Poor</v>
      </c>
      <c r="N594" s="3" t="str">
        <f>IF(OR(Media[[#This Row],[TOPIC]]="Business Attire",Media[[#This Row],[TOPIC]]="Nightwear"),"High","Low")</f>
        <v>Low</v>
      </c>
    </row>
    <row r="595" spans="2:14" x14ac:dyDescent="0.25">
      <c r="B595" s="1">
        <v>44473</v>
      </c>
      <c r="C595" t="s">
        <v>620</v>
      </c>
      <c r="D595" t="s">
        <v>14</v>
      </c>
      <c r="E595" s="8">
        <v>64936</v>
      </c>
      <c r="F595" t="s">
        <v>841</v>
      </c>
      <c r="G595" s="8">
        <v>330</v>
      </c>
      <c r="H595" s="8">
        <v>312</v>
      </c>
      <c r="I595" s="8">
        <v>78</v>
      </c>
      <c r="J595" s="8">
        <v>50</v>
      </c>
      <c r="K595" s="2">
        <f>SUM(Media[[#This Row],[VIEWS]:[SHARES]])</f>
        <v>770</v>
      </c>
      <c r="L595" s="3">
        <f>Media[[#This Row],[ENGAGEMENTS]]/Media[[#This Row],[FOLLOWERS]]</f>
        <v>1.1857829247258839E-2</v>
      </c>
      <c r="M595" t="str">
        <f>VLOOKUP(Media[[#This Row],[ENGAGEMENT RATE]],Rate_Lookup,2)</f>
        <v>Good</v>
      </c>
      <c r="N595" s="3" t="str">
        <f>IF(OR(Media[[#This Row],[TOPIC]]="Business Attire",Media[[#This Row],[TOPIC]]="Nightwear"),"High","Low")</f>
        <v>High</v>
      </c>
    </row>
    <row r="596" spans="2:14" x14ac:dyDescent="0.25">
      <c r="B596" s="1">
        <v>44473</v>
      </c>
      <c r="C596" t="s">
        <v>621</v>
      </c>
      <c r="D596" t="s">
        <v>13</v>
      </c>
      <c r="E596" s="8">
        <v>33955</v>
      </c>
      <c r="F596" t="s">
        <v>858</v>
      </c>
      <c r="G596" s="8">
        <v>44</v>
      </c>
      <c r="H596" s="8">
        <v>37</v>
      </c>
      <c r="I596" s="8">
        <v>7</v>
      </c>
      <c r="J596" s="8">
        <v>5</v>
      </c>
      <c r="K596" s="2">
        <f>SUM(Media[[#This Row],[VIEWS]:[SHARES]])</f>
        <v>93</v>
      </c>
      <c r="L596" s="3">
        <f>Media[[#This Row],[ENGAGEMENTS]]/Media[[#This Row],[FOLLOWERS]]</f>
        <v>2.7389191577087322E-3</v>
      </c>
      <c r="M596" t="str">
        <f>VLOOKUP(Media[[#This Row],[ENGAGEMENT RATE]],Rate_Lookup,2)</f>
        <v>Poor</v>
      </c>
      <c r="N596" s="3" t="str">
        <f>IF(OR(Media[[#This Row],[TOPIC]]="Business Attire",Media[[#This Row],[TOPIC]]="Nightwear"),"High","Low")</f>
        <v>Low</v>
      </c>
    </row>
    <row r="597" spans="2:14" x14ac:dyDescent="0.25">
      <c r="B597" s="1">
        <v>44474</v>
      </c>
      <c r="C597" t="s">
        <v>622</v>
      </c>
      <c r="D597" t="s">
        <v>12</v>
      </c>
      <c r="E597" s="7">
        <v>131583</v>
      </c>
      <c r="F597" t="s">
        <v>841</v>
      </c>
      <c r="G597" s="7">
        <v>469</v>
      </c>
      <c r="H597" s="7">
        <v>396</v>
      </c>
      <c r="I597" s="7">
        <v>58</v>
      </c>
      <c r="J597" s="7">
        <v>57</v>
      </c>
      <c r="K597" s="2">
        <f>SUM(Media[[#This Row],[VIEWS]:[SHARES]])</f>
        <v>980</v>
      </c>
      <c r="L597" s="3">
        <f>Media[[#This Row],[ENGAGEMENTS]]/Media[[#This Row],[FOLLOWERS]]</f>
        <v>7.447770608665253E-3</v>
      </c>
      <c r="M597" t="str">
        <f>VLOOKUP(Media[[#This Row],[ENGAGEMENT RATE]],Rate_Lookup,2)</f>
        <v>Average</v>
      </c>
      <c r="N597" s="3" t="str">
        <f>IF(OR(Media[[#This Row],[TOPIC]]="Business Attire",Media[[#This Row],[TOPIC]]="Nightwear"),"High","Low")</f>
        <v>High</v>
      </c>
    </row>
    <row r="598" spans="2:14" x14ac:dyDescent="0.25">
      <c r="B598" s="1">
        <v>44474</v>
      </c>
      <c r="C598" t="s">
        <v>623</v>
      </c>
      <c r="D598" t="s">
        <v>14</v>
      </c>
      <c r="E598" s="8">
        <v>64442</v>
      </c>
      <c r="F598" t="s">
        <v>840</v>
      </c>
      <c r="G598" s="8">
        <v>360</v>
      </c>
      <c r="H598" s="8">
        <v>316</v>
      </c>
      <c r="I598" s="8">
        <v>74</v>
      </c>
      <c r="J598" s="8">
        <v>56</v>
      </c>
      <c r="K598" s="2">
        <f>SUM(Media[[#This Row],[VIEWS]:[SHARES]])</f>
        <v>806</v>
      </c>
      <c r="L598" s="3">
        <f>Media[[#This Row],[ENGAGEMENTS]]/Media[[#This Row],[FOLLOWERS]]</f>
        <v>1.2507370969243661E-2</v>
      </c>
      <c r="M598" t="str">
        <f>VLOOKUP(Media[[#This Row],[ENGAGEMENT RATE]],Rate_Lookup,2)</f>
        <v>Good</v>
      </c>
      <c r="N598" s="3" t="str">
        <f>IF(OR(Media[[#This Row],[TOPIC]]="Business Attire",Media[[#This Row],[TOPIC]]="Nightwear"),"High","Low")</f>
        <v>Low</v>
      </c>
    </row>
    <row r="599" spans="2:14" x14ac:dyDescent="0.25">
      <c r="B599" s="1">
        <v>44474</v>
      </c>
      <c r="C599" t="s">
        <v>624</v>
      </c>
      <c r="D599" t="s">
        <v>13</v>
      </c>
      <c r="E599" s="8">
        <v>33982</v>
      </c>
      <c r="F599" t="s">
        <v>840</v>
      </c>
      <c r="G599" s="8">
        <v>32</v>
      </c>
      <c r="H599" s="8">
        <v>29</v>
      </c>
      <c r="I599" s="8">
        <v>4</v>
      </c>
      <c r="J599" s="8">
        <v>4</v>
      </c>
      <c r="K599" s="2">
        <f>SUM(Media[[#This Row],[VIEWS]:[SHARES]])</f>
        <v>69</v>
      </c>
      <c r="L599" s="3">
        <f>Media[[#This Row],[ENGAGEMENTS]]/Media[[#This Row],[FOLLOWERS]]</f>
        <v>2.0304867282679067E-3</v>
      </c>
      <c r="M599" t="str">
        <f>VLOOKUP(Media[[#This Row],[ENGAGEMENT RATE]],Rate_Lookup,2)</f>
        <v>Poor</v>
      </c>
      <c r="N599" s="3" t="str">
        <f>IF(OR(Media[[#This Row],[TOPIC]]="Business Attire",Media[[#This Row],[TOPIC]]="Nightwear"),"High","Low")</f>
        <v>Low</v>
      </c>
    </row>
    <row r="600" spans="2:14" x14ac:dyDescent="0.25">
      <c r="B600" s="1">
        <v>44475</v>
      </c>
      <c r="C600" t="s">
        <v>625</v>
      </c>
      <c r="D600" t="s">
        <v>12</v>
      </c>
      <c r="E600" s="7">
        <v>131542</v>
      </c>
      <c r="F600" t="s">
        <v>841</v>
      </c>
      <c r="G600" s="7">
        <v>321</v>
      </c>
      <c r="H600" s="7">
        <v>284</v>
      </c>
      <c r="I600" s="7">
        <v>45</v>
      </c>
      <c r="J600" s="7">
        <v>35</v>
      </c>
      <c r="K600" s="2">
        <f>SUM(Media[[#This Row],[VIEWS]:[SHARES]])</f>
        <v>685</v>
      </c>
      <c r="L600" s="3">
        <f>Media[[#This Row],[ENGAGEMENTS]]/Media[[#This Row],[FOLLOWERS]]</f>
        <v>5.2074622554013168E-3</v>
      </c>
      <c r="M600" t="str">
        <f>VLOOKUP(Media[[#This Row],[ENGAGEMENT RATE]],Rate_Lookup,2)</f>
        <v>Average</v>
      </c>
      <c r="N600" s="3" t="str">
        <f>IF(OR(Media[[#This Row],[TOPIC]]="Business Attire",Media[[#This Row],[TOPIC]]="Nightwear"),"High","Low")</f>
        <v>High</v>
      </c>
    </row>
    <row r="601" spans="2:14" x14ac:dyDescent="0.25">
      <c r="B601" s="1">
        <v>44475</v>
      </c>
      <c r="C601" t="s">
        <v>626</v>
      </c>
      <c r="D601" t="s">
        <v>14</v>
      </c>
      <c r="E601" s="8">
        <v>64639</v>
      </c>
      <c r="F601" t="s">
        <v>841</v>
      </c>
      <c r="G601" s="8">
        <v>393</v>
      </c>
      <c r="H601" s="8">
        <v>328</v>
      </c>
      <c r="I601" s="8">
        <v>83</v>
      </c>
      <c r="J601" s="8">
        <v>56</v>
      </c>
      <c r="K601" s="2">
        <f>SUM(Media[[#This Row],[VIEWS]:[SHARES]])</f>
        <v>860</v>
      </c>
      <c r="L601" s="3">
        <f>Media[[#This Row],[ENGAGEMENTS]]/Media[[#This Row],[FOLLOWERS]]</f>
        <v>1.3304661272606322E-2</v>
      </c>
      <c r="M601" t="str">
        <f>VLOOKUP(Media[[#This Row],[ENGAGEMENT RATE]],Rate_Lookup,2)</f>
        <v>Good</v>
      </c>
      <c r="N601" s="3" t="str">
        <f>IF(OR(Media[[#This Row],[TOPIC]]="Business Attire",Media[[#This Row],[TOPIC]]="Nightwear"),"High","Low")</f>
        <v>High</v>
      </c>
    </row>
    <row r="602" spans="2:14" x14ac:dyDescent="0.25">
      <c r="B602" s="1">
        <v>44476</v>
      </c>
      <c r="C602" t="s">
        <v>627</v>
      </c>
      <c r="D602" t="s">
        <v>12</v>
      </c>
      <c r="E602" s="7">
        <v>131406</v>
      </c>
      <c r="F602" t="s">
        <v>841</v>
      </c>
      <c r="G602" s="7">
        <v>460</v>
      </c>
      <c r="H602" s="7">
        <v>412</v>
      </c>
      <c r="I602" s="7">
        <v>63</v>
      </c>
      <c r="J602" s="7">
        <v>63</v>
      </c>
      <c r="K602" s="2">
        <f>SUM(Media[[#This Row],[VIEWS]:[SHARES]])</f>
        <v>998</v>
      </c>
      <c r="L602" s="3">
        <f>Media[[#This Row],[ENGAGEMENTS]]/Media[[#This Row],[FOLLOWERS]]</f>
        <v>7.5947825822260777E-3</v>
      </c>
      <c r="M602" t="str">
        <f>VLOOKUP(Media[[#This Row],[ENGAGEMENT RATE]],Rate_Lookup,2)</f>
        <v>Average</v>
      </c>
      <c r="N602" s="3" t="str">
        <f>IF(OR(Media[[#This Row],[TOPIC]]="Business Attire",Media[[#This Row],[TOPIC]]="Nightwear"),"High","Low")</f>
        <v>High</v>
      </c>
    </row>
    <row r="603" spans="2:14" x14ac:dyDescent="0.25">
      <c r="B603" s="1">
        <v>44476</v>
      </c>
      <c r="C603" t="s">
        <v>628</v>
      </c>
      <c r="D603" t="s">
        <v>14</v>
      </c>
      <c r="E603" s="8">
        <v>64644</v>
      </c>
      <c r="F603" t="s">
        <v>840</v>
      </c>
      <c r="G603" s="8">
        <v>475</v>
      </c>
      <c r="H603" s="8">
        <v>413</v>
      </c>
      <c r="I603" s="8">
        <v>84</v>
      </c>
      <c r="J603" s="8">
        <v>63</v>
      </c>
      <c r="K603" s="2">
        <f>SUM(Media[[#This Row],[VIEWS]:[SHARES]])</f>
        <v>1035</v>
      </c>
      <c r="L603" s="3">
        <f>Media[[#This Row],[ENGAGEMENTS]]/Media[[#This Row],[FOLLOWERS]]</f>
        <v>1.6010766660478931E-2</v>
      </c>
      <c r="M603" t="str">
        <f>VLOOKUP(Media[[#This Row],[ENGAGEMENT RATE]],Rate_Lookup,2)</f>
        <v>Very Good</v>
      </c>
      <c r="N603" s="3" t="str">
        <f>IF(OR(Media[[#This Row],[TOPIC]]="Business Attire",Media[[#This Row],[TOPIC]]="Nightwear"),"High","Low")</f>
        <v>Low</v>
      </c>
    </row>
    <row r="604" spans="2:14" x14ac:dyDescent="0.25">
      <c r="B604" s="1">
        <v>44477</v>
      </c>
      <c r="C604" t="s">
        <v>629</v>
      </c>
      <c r="D604" t="s">
        <v>12</v>
      </c>
      <c r="E604" s="7">
        <v>131535</v>
      </c>
      <c r="F604" t="s">
        <v>841</v>
      </c>
      <c r="G604" s="7">
        <v>497</v>
      </c>
      <c r="H604" s="7">
        <v>411</v>
      </c>
      <c r="I604" s="7">
        <v>68</v>
      </c>
      <c r="J604" s="7">
        <v>57</v>
      </c>
      <c r="K604" s="2">
        <f>SUM(Media[[#This Row],[VIEWS]:[SHARES]])</f>
        <v>1033</v>
      </c>
      <c r="L604" s="3">
        <f>Media[[#This Row],[ENGAGEMENTS]]/Media[[#This Row],[FOLLOWERS]]</f>
        <v>7.8534230432964602E-3</v>
      </c>
      <c r="M604" t="str">
        <f>VLOOKUP(Media[[#This Row],[ENGAGEMENT RATE]],Rate_Lookup,2)</f>
        <v>Average</v>
      </c>
      <c r="N604" s="3" t="str">
        <f>IF(OR(Media[[#This Row],[TOPIC]]="Business Attire",Media[[#This Row],[TOPIC]]="Nightwear"),"High","Low")</f>
        <v>High</v>
      </c>
    </row>
    <row r="605" spans="2:14" x14ac:dyDescent="0.25">
      <c r="B605" s="1">
        <v>44478</v>
      </c>
      <c r="C605" t="s">
        <v>630</v>
      </c>
      <c r="D605" t="s">
        <v>12</v>
      </c>
      <c r="E605" s="7">
        <v>131610</v>
      </c>
      <c r="F605" t="s">
        <v>840</v>
      </c>
      <c r="G605" s="7">
        <v>325</v>
      </c>
      <c r="H605" s="7">
        <v>285</v>
      </c>
      <c r="I605" s="7">
        <v>45</v>
      </c>
      <c r="J605" s="7">
        <v>41</v>
      </c>
      <c r="K605" s="2">
        <f>SUM(Media[[#This Row],[VIEWS]:[SHARES]])</f>
        <v>696</v>
      </c>
      <c r="L605" s="3">
        <f>Media[[#This Row],[ENGAGEMENTS]]/Media[[#This Row],[FOLLOWERS]]</f>
        <v>5.28835194894005E-3</v>
      </c>
      <c r="M605" t="str">
        <f>VLOOKUP(Media[[#This Row],[ENGAGEMENT RATE]],Rate_Lookup,2)</f>
        <v>Average</v>
      </c>
      <c r="N605" s="3" t="str">
        <f>IF(OR(Media[[#This Row],[TOPIC]]="Business Attire",Media[[#This Row],[TOPIC]]="Nightwear"),"High","Low")</f>
        <v>Low</v>
      </c>
    </row>
    <row r="606" spans="2:14" x14ac:dyDescent="0.25">
      <c r="B606" s="1">
        <v>44478</v>
      </c>
      <c r="C606" t="s">
        <v>631</v>
      </c>
      <c r="D606" t="s">
        <v>14</v>
      </c>
      <c r="E606" s="8">
        <v>64744</v>
      </c>
      <c r="F606" t="s">
        <v>840</v>
      </c>
      <c r="G606" s="8">
        <v>386</v>
      </c>
      <c r="H606" s="8">
        <v>337</v>
      </c>
      <c r="I606" s="8">
        <v>86</v>
      </c>
      <c r="J606" s="8">
        <v>54</v>
      </c>
      <c r="K606" s="2">
        <f>SUM(Media[[#This Row],[VIEWS]:[SHARES]])</f>
        <v>863</v>
      </c>
      <c r="L606" s="3">
        <f>Media[[#This Row],[ENGAGEMENTS]]/Media[[#This Row],[FOLLOWERS]]</f>
        <v>1.3329420486840479E-2</v>
      </c>
      <c r="M606" t="str">
        <f>VLOOKUP(Media[[#This Row],[ENGAGEMENT RATE]],Rate_Lookup,2)</f>
        <v>Good</v>
      </c>
      <c r="N606" s="3" t="str">
        <f>IF(OR(Media[[#This Row],[TOPIC]]="Business Attire",Media[[#This Row],[TOPIC]]="Nightwear"),"High","Low")</f>
        <v>Low</v>
      </c>
    </row>
    <row r="607" spans="2:14" x14ac:dyDescent="0.25">
      <c r="B607" s="1">
        <v>44478</v>
      </c>
      <c r="C607" t="s">
        <v>632</v>
      </c>
      <c r="D607" t="s">
        <v>13</v>
      </c>
      <c r="E607" s="8">
        <v>33972</v>
      </c>
      <c r="F607" t="s">
        <v>840</v>
      </c>
      <c r="G607" s="8">
        <v>41</v>
      </c>
      <c r="H607" s="8">
        <v>29</v>
      </c>
      <c r="I607" s="8">
        <v>5</v>
      </c>
      <c r="J607" s="8">
        <v>5</v>
      </c>
      <c r="K607" s="2">
        <f>SUM(Media[[#This Row],[VIEWS]:[SHARES]])</f>
        <v>80</v>
      </c>
      <c r="L607" s="3">
        <f>Media[[#This Row],[ENGAGEMENTS]]/Media[[#This Row],[FOLLOWERS]]</f>
        <v>2.3548804898151417E-3</v>
      </c>
      <c r="M607" t="str">
        <f>VLOOKUP(Media[[#This Row],[ENGAGEMENT RATE]],Rate_Lookup,2)</f>
        <v>Poor</v>
      </c>
      <c r="N607" s="3" t="str">
        <f>IF(OR(Media[[#This Row],[TOPIC]]="Business Attire",Media[[#This Row],[TOPIC]]="Nightwear"),"High","Low")</f>
        <v>Low</v>
      </c>
    </row>
    <row r="608" spans="2:14" x14ac:dyDescent="0.25">
      <c r="B608" s="1">
        <v>44479</v>
      </c>
      <c r="C608" t="s">
        <v>633</v>
      </c>
      <c r="D608" t="s">
        <v>12</v>
      </c>
      <c r="E608" s="7">
        <v>131322</v>
      </c>
      <c r="F608" t="s">
        <v>841</v>
      </c>
      <c r="G608" s="7">
        <v>293</v>
      </c>
      <c r="H608" s="7">
        <v>235</v>
      </c>
      <c r="I608" s="7">
        <v>37</v>
      </c>
      <c r="J608" s="7">
        <v>34</v>
      </c>
      <c r="K608" s="2">
        <f>SUM(Media[[#This Row],[VIEWS]:[SHARES]])</f>
        <v>599</v>
      </c>
      <c r="L608" s="3">
        <f>Media[[#This Row],[ENGAGEMENTS]]/Media[[#This Row],[FOLLOWERS]]</f>
        <v>4.5613073209363241E-3</v>
      </c>
      <c r="M608" t="str">
        <f>VLOOKUP(Media[[#This Row],[ENGAGEMENT RATE]],Rate_Lookup,2)</f>
        <v>Poor</v>
      </c>
      <c r="N608" s="3" t="str">
        <f>IF(OR(Media[[#This Row],[TOPIC]]="Business Attire",Media[[#This Row],[TOPIC]]="Nightwear"),"High","Low")</f>
        <v>High</v>
      </c>
    </row>
    <row r="609" spans="2:14" x14ac:dyDescent="0.25">
      <c r="B609" s="1">
        <v>44479</v>
      </c>
      <c r="C609" t="s">
        <v>634</v>
      </c>
      <c r="D609" t="s">
        <v>14</v>
      </c>
      <c r="E609" s="8">
        <v>64198</v>
      </c>
      <c r="F609" t="s">
        <v>840</v>
      </c>
      <c r="G609" s="8">
        <v>382</v>
      </c>
      <c r="H609" s="8">
        <v>346</v>
      </c>
      <c r="I609" s="8">
        <v>77</v>
      </c>
      <c r="J609" s="8">
        <v>52</v>
      </c>
      <c r="K609" s="2">
        <f>SUM(Media[[#This Row],[VIEWS]:[SHARES]])</f>
        <v>857</v>
      </c>
      <c r="L609" s="3">
        <f>Media[[#This Row],[ENGAGEMENTS]]/Media[[#This Row],[FOLLOWERS]]</f>
        <v>1.3349325524159631E-2</v>
      </c>
      <c r="M609" t="str">
        <f>VLOOKUP(Media[[#This Row],[ENGAGEMENT RATE]],Rate_Lookup,2)</f>
        <v>Good</v>
      </c>
      <c r="N609" s="3" t="str">
        <f>IF(OR(Media[[#This Row],[TOPIC]]="Business Attire",Media[[#This Row],[TOPIC]]="Nightwear"),"High","Low")</f>
        <v>Low</v>
      </c>
    </row>
    <row r="610" spans="2:14" x14ac:dyDescent="0.25">
      <c r="B610" s="1">
        <v>44479</v>
      </c>
      <c r="C610" t="s">
        <v>635</v>
      </c>
      <c r="D610" t="s">
        <v>13</v>
      </c>
      <c r="E610" s="8">
        <v>33961</v>
      </c>
      <c r="F610" t="s">
        <v>857</v>
      </c>
      <c r="G610" s="8">
        <v>73</v>
      </c>
      <c r="H610" s="8">
        <v>58</v>
      </c>
      <c r="I610" s="8">
        <v>10</v>
      </c>
      <c r="J610" s="8">
        <v>8</v>
      </c>
      <c r="K610" s="2">
        <f>SUM(Media[[#This Row],[VIEWS]:[SHARES]])</f>
        <v>149</v>
      </c>
      <c r="L610" s="3">
        <f>Media[[#This Row],[ENGAGEMENTS]]/Media[[#This Row],[FOLLOWERS]]</f>
        <v>4.3873855304614115E-3</v>
      </c>
      <c r="M610" t="str">
        <f>VLOOKUP(Media[[#This Row],[ENGAGEMENT RATE]],Rate_Lookup,2)</f>
        <v>Poor</v>
      </c>
      <c r="N610" s="3" t="str">
        <f>IF(OR(Media[[#This Row],[TOPIC]]="Business Attire",Media[[#This Row],[TOPIC]]="Nightwear"),"High","Low")</f>
        <v>High</v>
      </c>
    </row>
    <row r="611" spans="2:14" x14ac:dyDescent="0.25">
      <c r="B611" s="1">
        <v>44480</v>
      </c>
      <c r="C611" t="s">
        <v>636</v>
      </c>
      <c r="D611" t="s">
        <v>12</v>
      </c>
      <c r="E611" s="7">
        <v>131261</v>
      </c>
      <c r="F611" t="s">
        <v>857</v>
      </c>
      <c r="G611" s="7">
        <v>1075</v>
      </c>
      <c r="H611" s="7">
        <v>839</v>
      </c>
      <c r="I611" s="7">
        <v>133</v>
      </c>
      <c r="J611" s="7">
        <v>123</v>
      </c>
      <c r="K611" s="2">
        <f>SUM(Media[[#This Row],[VIEWS]:[SHARES]])</f>
        <v>2170</v>
      </c>
      <c r="L611" s="3">
        <f>Media[[#This Row],[ENGAGEMENTS]]/Media[[#This Row],[FOLLOWERS]]</f>
        <v>1.6531947798660684E-2</v>
      </c>
      <c r="M611" t="str">
        <f>VLOOKUP(Media[[#This Row],[ENGAGEMENT RATE]],Rate_Lookup,2)</f>
        <v>Very Good</v>
      </c>
      <c r="N611" s="3" t="str">
        <f>IF(OR(Media[[#This Row],[TOPIC]]="Business Attire",Media[[#This Row],[TOPIC]]="Nightwear"),"High","Low")</f>
        <v>High</v>
      </c>
    </row>
    <row r="612" spans="2:14" x14ac:dyDescent="0.25">
      <c r="B612" s="1">
        <v>44480</v>
      </c>
      <c r="C612" t="s">
        <v>637</v>
      </c>
      <c r="D612" t="s">
        <v>14</v>
      </c>
      <c r="E612" s="8">
        <v>63921</v>
      </c>
      <c r="F612" t="s">
        <v>858</v>
      </c>
      <c r="G612" s="8">
        <v>534</v>
      </c>
      <c r="H612" s="8">
        <v>413</v>
      </c>
      <c r="I612" s="8">
        <v>111</v>
      </c>
      <c r="J612" s="8">
        <v>70</v>
      </c>
      <c r="K612" s="2">
        <f>SUM(Media[[#This Row],[VIEWS]:[SHARES]])</f>
        <v>1128</v>
      </c>
      <c r="L612" s="3">
        <f>Media[[#This Row],[ENGAGEMENTS]]/Media[[#This Row],[FOLLOWERS]]</f>
        <v>1.7646782747453887E-2</v>
      </c>
      <c r="M612" t="str">
        <f>VLOOKUP(Media[[#This Row],[ENGAGEMENT RATE]],Rate_Lookup,2)</f>
        <v>Very Good</v>
      </c>
      <c r="N612" s="3" t="str">
        <f>IF(OR(Media[[#This Row],[TOPIC]]="Business Attire",Media[[#This Row],[TOPIC]]="Nightwear"),"High","Low")</f>
        <v>Low</v>
      </c>
    </row>
    <row r="613" spans="2:14" x14ac:dyDescent="0.25">
      <c r="B613" s="1">
        <v>44481</v>
      </c>
      <c r="C613" t="s">
        <v>638</v>
      </c>
      <c r="D613" t="s">
        <v>12</v>
      </c>
      <c r="E613" s="7">
        <v>131278</v>
      </c>
      <c r="F613" t="s">
        <v>840</v>
      </c>
      <c r="G613" s="7">
        <v>323</v>
      </c>
      <c r="H613" s="7">
        <v>266</v>
      </c>
      <c r="I613" s="7">
        <v>43</v>
      </c>
      <c r="J613" s="7">
        <v>34</v>
      </c>
      <c r="K613" s="2">
        <f>SUM(Media[[#This Row],[VIEWS]:[SHARES]])</f>
        <v>666</v>
      </c>
      <c r="L613" s="3">
        <f>Media[[#This Row],[ENGAGEMENTS]]/Media[[#This Row],[FOLLOWERS]]</f>
        <v>5.0732034308871247E-3</v>
      </c>
      <c r="M613" t="str">
        <f>VLOOKUP(Media[[#This Row],[ENGAGEMENT RATE]],Rate_Lookup,2)</f>
        <v>Average</v>
      </c>
      <c r="N613" s="3" t="str">
        <f>IF(OR(Media[[#This Row],[TOPIC]]="Business Attire",Media[[#This Row],[TOPIC]]="Nightwear"),"High","Low")</f>
        <v>Low</v>
      </c>
    </row>
    <row r="614" spans="2:14" x14ac:dyDescent="0.25">
      <c r="B614" s="1">
        <v>44481</v>
      </c>
      <c r="C614" t="s">
        <v>639</v>
      </c>
      <c r="D614" t="s">
        <v>14</v>
      </c>
      <c r="E614" s="8">
        <v>63292</v>
      </c>
      <c r="F614" t="s">
        <v>840</v>
      </c>
      <c r="G614" s="8">
        <v>374</v>
      </c>
      <c r="H614" s="8">
        <v>326</v>
      </c>
      <c r="I614" s="8">
        <v>79</v>
      </c>
      <c r="J614" s="8">
        <v>53</v>
      </c>
      <c r="K614" s="2">
        <f>SUM(Media[[#This Row],[VIEWS]:[SHARES]])</f>
        <v>832</v>
      </c>
      <c r="L614" s="3">
        <f>Media[[#This Row],[ENGAGEMENTS]]/Media[[#This Row],[FOLLOWERS]]</f>
        <v>1.3145421222271378E-2</v>
      </c>
      <c r="M614" t="str">
        <f>VLOOKUP(Media[[#This Row],[ENGAGEMENT RATE]],Rate_Lookup,2)</f>
        <v>Good</v>
      </c>
      <c r="N614" s="3" t="str">
        <f>IF(OR(Media[[#This Row],[TOPIC]]="Business Attire",Media[[#This Row],[TOPIC]]="Nightwear"),"High","Low")</f>
        <v>Low</v>
      </c>
    </row>
    <row r="615" spans="2:14" x14ac:dyDescent="0.25">
      <c r="B615" s="1">
        <v>44481</v>
      </c>
      <c r="C615" t="s">
        <v>640</v>
      </c>
      <c r="D615" t="s">
        <v>13</v>
      </c>
      <c r="E615" s="8">
        <v>33955</v>
      </c>
      <c r="F615" t="s">
        <v>840</v>
      </c>
      <c r="G615" s="8">
        <v>39</v>
      </c>
      <c r="H615" s="8">
        <v>30</v>
      </c>
      <c r="I615" s="8">
        <v>5</v>
      </c>
      <c r="J615" s="8">
        <v>4</v>
      </c>
      <c r="K615" s="2">
        <f>SUM(Media[[#This Row],[VIEWS]:[SHARES]])</f>
        <v>78</v>
      </c>
      <c r="L615" s="3">
        <f>Media[[#This Row],[ENGAGEMENTS]]/Media[[#This Row],[FOLLOWERS]]</f>
        <v>2.2971580032395819E-3</v>
      </c>
      <c r="M615" t="str">
        <f>VLOOKUP(Media[[#This Row],[ENGAGEMENT RATE]],Rate_Lookup,2)</f>
        <v>Poor</v>
      </c>
      <c r="N615" s="3" t="str">
        <f>IF(OR(Media[[#This Row],[TOPIC]]="Business Attire",Media[[#This Row],[TOPIC]]="Nightwear"),"High","Low")</f>
        <v>Low</v>
      </c>
    </row>
    <row r="616" spans="2:14" x14ac:dyDescent="0.25">
      <c r="B616" s="1">
        <v>44482</v>
      </c>
      <c r="C616" t="s">
        <v>641</v>
      </c>
      <c r="D616" t="s">
        <v>12</v>
      </c>
      <c r="E616" s="7">
        <v>131574</v>
      </c>
      <c r="F616" t="s">
        <v>858</v>
      </c>
      <c r="G616" s="7">
        <v>1023</v>
      </c>
      <c r="H616" s="7">
        <v>890</v>
      </c>
      <c r="I616" s="7">
        <v>145</v>
      </c>
      <c r="J616" s="7">
        <v>118</v>
      </c>
      <c r="K616" s="2">
        <f>SUM(Media[[#This Row],[VIEWS]:[SHARES]])</f>
        <v>2176</v>
      </c>
      <c r="L616" s="3">
        <f>Media[[#This Row],[ENGAGEMENTS]]/Media[[#This Row],[FOLLOWERS]]</f>
        <v>1.6538221837141077E-2</v>
      </c>
      <c r="M616" t="str">
        <f>VLOOKUP(Media[[#This Row],[ENGAGEMENT RATE]],Rate_Lookup,2)</f>
        <v>Very Good</v>
      </c>
      <c r="N616" s="3" t="str">
        <f>IF(OR(Media[[#This Row],[TOPIC]]="Business Attire",Media[[#This Row],[TOPIC]]="Nightwear"),"High","Low")</f>
        <v>Low</v>
      </c>
    </row>
    <row r="617" spans="2:14" x14ac:dyDescent="0.25">
      <c r="B617" s="1">
        <v>44482</v>
      </c>
      <c r="C617" t="s">
        <v>642</v>
      </c>
      <c r="D617" t="s">
        <v>14</v>
      </c>
      <c r="E617" s="8">
        <v>63089</v>
      </c>
      <c r="F617" t="s">
        <v>857</v>
      </c>
      <c r="G617" s="8">
        <v>625</v>
      </c>
      <c r="H617" s="8">
        <v>550</v>
      </c>
      <c r="I617" s="8">
        <v>129</v>
      </c>
      <c r="J617" s="8">
        <v>90</v>
      </c>
      <c r="K617" s="2">
        <f>SUM(Media[[#This Row],[VIEWS]:[SHARES]])</f>
        <v>1394</v>
      </c>
      <c r="L617" s="3">
        <f>Media[[#This Row],[ENGAGEMENTS]]/Media[[#This Row],[FOLLOWERS]]</f>
        <v>2.2095769468528585E-2</v>
      </c>
      <c r="M617" t="str">
        <f>VLOOKUP(Media[[#This Row],[ENGAGEMENT RATE]],Rate_Lookup,2)</f>
        <v>Excellent</v>
      </c>
      <c r="N617" s="3" t="str">
        <f>IF(OR(Media[[#This Row],[TOPIC]]="Business Attire",Media[[#This Row],[TOPIC]]="Nightwear"),"High","Low")</f>
        <v>High</v>
      </c>
    </row>
    <row r="618" spans="2:14" x14ac:dyDescent="0.25">
      <c r="B618" s="1">
        <v>44482</v>
      </c>
      <c r="C618" t="s">
        <v>643</v>
      </c>
      <c r="D618" t="s">
        <v>13</v>
      </c>
      <c r="E618" s="8">
        <v>34004</v>
      </c>
      <c r="F618" t="s">
        <v>857</v>
      </c>
      <c r="G618" s="8">
        <v>77</v>
      </c>
      <c r="H618" s="8">
        <v>64</v>
      </c>
      <c r="I618" s="8">
        <v>10</v>
      </c>
      <c r="J618" s="8">
        <v>8</v>
      </c>
      <c r="K618" s="2">
        <f>SUM(Media[[#This Row],[VIEWS]:[SHARES]])</f>
        <v>159</v>
      </c>
      <c r="L618" s="3">
        <f>Media[[#This Row],[ENGAGEMENTS]]/Media[[#This Row],[FOLLOWERS]]</f>
        <v>4.6759204799435364E-3</v>
      </c>
      <c r="M618" t="str">
        <f>VLOOKUP(Media[[#This Row],[ENGAGEMENT RATE]],Rate_Lookup,2)</f>
        <v>Poor</v>
      </c>
      <c r="N618" s="3" t="str">
        <f>IF(OR(Media[[#This Row],[TOPIC]]="Business Attire",Media[[#This Row],[TOPIC]]="Nightwear"),"High","Low")</f>
        <v>High</v>
      </c>
    </row>
    <row r="619" spans="2:14" x14ac:dyDescent="0.25">
      <c r="B619" s="1">
        <v>44483</v>
      </c>
      <c r="C619" t="s">
        <v>644</v>
      </c>
      <c r="D619" t="s">
        <v>13</v>
      </c>
      <c r="E619" s="8">
        <v>33997</v>
      </c>
      <c r="F619" t="s">
        <v>841</v>
      </c>
      <c r="G619" s="8">
        <v>36</v>
      </c>
      <c r="H619" s="8">
        <v>26</v>
      </c>
      <c r="I619" s="8">
        <v>4</v>
      </c>
      <c r="J619" s="8">
        <v>4</v>
      </c>
      <c r="K619" s="2">
        <f>SUM(Media[[#This Row],[VIEWS]:[SHARES]])</f>
        <v>70</v>
      </c>
      <c r="L619" s="3">
        <f>Media[[#This Row],[ENGAGEMENTS]]/Media[[#This Row],[FOLLOWERS]]</f>
        <v>2.0590052063417358E-3</v>
      </c>
      <c r="M619" t="str">
        <f>VLOOKUP(Media[[#This Row],[ENGAGEMENT RATE]],Rate_Lookup,2)</f>
        <v>Poor</v>
      </c>
      <c r="N619" s="3" t="str">
        <f>IF(OR(Media[[#This Row],[TOPIC]]="Business Attire",Media[[#This Row],[TOPIC]]="Nightwear"),"High","Low")</f>
        <v>High</v>
      </c>
    </row>
    <row r="620" spans="2:14" x14ac:dyDescent="0.25">
      <c r="B620" s="1">
        <v>44484</v>
      </c>
      <c r="C620" t="s">
        <v>645</v>
      </c>
      <c r="D620" t="s">
        <v>12</v>
      </c>
      <c r="E620" s="7">
        <v>132519</v>
      </c>
      <c r="F620" t="s">
        <v>858</v>
      </c>
      <c r="G620" s="7">
        <v>835</v>
      </c>
      <c r="H620" s="7">
        <v>720</v>
      </c>
      <c r="I620" s="7">
        <v>123</v>
      </c>
      <c r="J620" s="7">
        <v>104</v>
      </c>
      <c r="K620" s="2">
        <f>SUM(Media[[#This Row],[VIEWS]:[SHARES]])</f>
        <v>1782</v>
      </c>
      <c r="L620" s="3">
        <f>Media[[#This Row],[ENGAGEMENTS]]/Media[[#This Row],[FOLLOWERS]]</f>
        <v>1.3447128336314038E-2</v>
      </c>
      <c r="M620" t="str">
        <f>VLOOKUP(Media[[#This Row],[ENGAGEMENT RATE]],Rate_Lookup,2)</f>
        <v>Good</v>
      </c>
      <c r="N620" s="3" t="str">
        <f>IF(OR(Media[[#This Row],[TOPIC]]="Business Attire",Media[[#This Row],[TOPIC]]="Nightwear"),"High","Low")</f>
        <v>Low</v>
      </c>
    </row>
    <row r="621" spans="2:14" x14ac:dyDescent="0.25">
      <c r="B621" s="1">
        <v>44485</v>
      </c>
      <c r="C621" t="s">
        <v>646</v>
      </c>
      <c r="D621" t="s">
        <v>12</v>
      </c>
      <c r="E621" s="7">
        <v>132759</v>
      </c>
      <c r="F621" t="s">
        <v>858</v>
      </c>
      <c r="G621" s="7">
        <v>722</v>
      </c>
      <c r="H621" s="7">
        <v>656</v>
      </c>
      <c r="I621" s="7">
        <v>112</v>
      </c>
      <c r="J621" s="7">
        <v>89</v>
      </c>
      <c r="K621" s="2">
        <f>SUM(Media[[#This Row],[VIEWS]:[SHARES]])</f>
        <v>1579</v>
      </c>
      <c r="L621" s="3">
        <f>Media[[#This Row],[ENGAGEMENTS]]/Media[[#This Row],[FOLLOWERS]]</f>
        <v>1.1893732251674087E-2</v>
      </c>
      <c r="M621" t="str">
        <f>VLOOKUP(Media[[#This Row],[ENGAGEMENT RATE]],Rate_Lookup,2)</f>
        <v>Good</v>
      </c>
      <c r="N621" s="3" t="str">
        <f>IF(OR(Media[[#This Row],[TOPIC]]="Business Attire",Media[[#This Row],[TOPIC]]="Nightwear"),"High","Low")</f>
        <v>Low</v>
      </c>
    </row>
    <row r="622" spans="2:14" x14ac:dyDescent="0.25">
      <c r="B622" s="1">
        <v>44485</v>
      </c>
      <c r="C622" t="s">
        <v>647</v>
      </c>
      <c r="D622" t="s">
        <v>13</v>
      </c>
      <c r="E622" s="8">
        <v>33998</v>
      </c>
      <c r="F622" t="s">
        <v>858</v>
      </c>
      <c r="G622" s="8">
        <v>50</v>
      </c>
      <c r="H622" s="8">
        <v>44</v>
      </c>
      <c r="I622" s="8">
        <v>7</v>
      </c>
      <c r="J622" s="8">
        <v>6</v>
      </c>
      <c r="K622" s="2">
        <f>SUM(Media[[#This Row],[VIEWS]:[SHARES]])</f>
        <v>107</v>
      </c>
      <c r="L622" s="3">
        <f>Media[[#This Row],[ENGAGEMENTS]]/Media[[#This Row],[FOLLOWERS]]</f>
        <v>3.1472439555267958E-3</v>
      </c>
      <c r="M622" t="str">
        <f>VLOOKUP(Media[[#This Row],[ENGAGEMENT RATE]],Rate_Lookup,2)</f>
        <v>Poor</v>
      </c>
      <c r="N622" s="3" t="str">
        <f>IF(OR(Media[[#This Row],[TOPIC]]="Business Attire",Media[[#This Row],[TOPIC]]="Nightwear"),"High","Low")</f>
        <v>Low</v>
      </c>
    </row>
    <row r="623" spans="2:14" x14ac:dyDescent="0.25">
      <c r="B623" s="1">
        <v>44486</v>
      </c>
      <c r="C623" t="s">
        <v>648</v>
      </c>
      <c r="D623" t="s">
        <v>12</v>
      </c>
      <c r="E623" s="7">
        <v>133082</v>
      </c>
      <c r="F623" t="s">
        <v>840</v>
      </c>
      <c r="G623" s="7">
        <v>307</v>
      </c>
      <c r="H623" s="7">
        <v>258</v>
      </c>
      <c r="I623" s="7">
        <v>43</v>
      </c>
      <c r="J623" s="7">
        <v>33</v>
      </c>
      <c r="K623" s="2">
        <f>SUM(Media[[#This Row],[VIEWS]:[SHARES]])</f>
        <v>641</v>
      </c>
      <c r="L623" s="3">
        <f>Media[[#This Row],[ENGAGEMENTS]]/Media[[#This Row],[FOLLOWERS]]</f>
        <v>4.8165792518898125E-3</v>
      </c>
      <c r="M623" t="str">
        <f>VLOOKUP(Media[[#This Row],[ENGAGEMENT RATE]],Rate_Lookup,2)</f>
        <v>Poor</v>
      </c>
      <c r="N623" s="3" t="str">
        <f>IF(OR(Media[[#This Row],[TOPIC]]="Business Attire",Media[[#This Row],[TOPIC]]="Nightwear"),"High","Low")</f>
        <v>Low</v>
      </c>
    </row>
    <row r="624" spans="2:14" x14ac:dyDescent="0.25">
      <c r="B624" s="1">
        <v>44486</v>
      </c>
      <c r="C624" t="s">
        <v>649</v>
      </c>
      <c r="D624" t="s">
        <v>14</v>
      </c>
      <c r="E624" s="8">
        <v>63816</v>
      </c>
      <c r="F624" t="s">
        <v>857</v>
      </c>
      <c r="G624" s="8">
        <v>592</v>
      </c>
      <c r="H624" s="8">
        <v>520</v>
      </c>
      <c r="I624" s="8">
        <v>111</v>
      </c>
      <c r="J624" s="8">
        <v>78</v>
      </c>
      <c r="K624" s="2">
        <f>SUM(Media[[#This Row],[VIEWS]:[SHARES]])</f>
        <v>1301</v>
      </c>
      <c r="L624" s="3">
        <f>Media[[#This Row],[ENGAGEMENTS]]/Media[[#This Row],[FOLLOWERS]]</f>
        <v>2.038673686849693E-2</v>
      </c>
      <c r="M624" t="str">
        <f>VLOOKUP(Media[[#This Row],[ENGAGEMENT RATE]],Rate_Lookup,2)</f>
        <v>Excellent</v>
      </c>
      <c r="N624" s="3" t="str">
        <f>IF(OR(Media[[#This Row],[TOPIC]]="Business Attire",Media[[#This Row],[TOPIC]]="Nightwear"),"High","Low")</f>
        <v>High</v>
      </c>
    </row>
    <row r="625" spans="2:14" x14ac:dyDescent="0.25">
      <c r="B625" s="1">
        <v>44487</v>
      </c>
      <c r="C625" t="s">
        <v>650</v>
      </c>
      <c r="D625" t="s">
        <v>14</v>
      </c>
      <c r="E625" s="8">
        <v>64057</v>
      </c>
      <c r="F625" t="s">
        <v>858</v>
      </c>
      <c r="G625" s="8">
        <v>532</v>
      </c>
      <c r="H625" s="8">
        <v>480</v>
      </c>
      <c r="I625" s="8">
        <v>105</v>
      </c>
      <c r="J625" s="8">
        <v>82</v>
      </c>
      <c r="K625" s="2">
        <f>SUM(Media[[#This Row],[VIEWS]:[SHARES]])</f>
        <v>1199</v>
      </c>
      <c r="L625" s="3">
        <f>Media[[#This Row],[ENGAGEMENTS]]/Media[[#This Row],[FOLLOWERS]]</f>
        <v>1.8717704544390153E-2</v>
      </c>
      <c r="M625" t="str">
        <f>VLOOKUP(Media[[#This Row],[ENGAGEMENT RATE]],Rate_Lookup,2)</f>
        <v>Very Good</v>
      </c>
      <c r="N625" s="3" t="str">
        <f>IF(OR(Media[[#This Row],[TOPIC]]="Business Attire",Media[[#This Row],[TOPIC]]="Nightwear"),"High","Low")</f>
        <v>Low</v>
      </c>
    </row>
    <row r="626" spans="2:14" x14ac:dyDescent="0.25">
      <c r="B626" s="1">
        <v>44488</v>
      </c>
      <c r="C626" t="s">
        <v>651</v>
      </c>
      <c r="D626" t="s">
        <v>12</v>
      </c>
      <c r="E626" s="7">
        <v>133368</v>
      </c>
      <c r="F626" t="s">
        <v>857</v>
      </c>
      <c r="G626" s="7">
        <v>1112</v>
      </c>
      <c r="H626" s="7">
        <v>993</v>
      </c>
      <c r="I626" s="7">
        <v>150</v>
      </c>
      <c r="J626" s="7">
        <v>134</v>
      </c>
      <c r="K626" s="2">
        <f>SUM(Media[[#This Row],[VIEWS]:[SHARES]])</f>
        <v>2389</v>
      </c>
      <c r="L626" s="3">
        <f>Media[[#This Row],[ENGAGEMENTS]]/Media[[#This Row],[FOLLOWERS]]</f>
        <v>1.7912842660908163E-2</v>
      </c>
      <c r="M626" t="str">
        <f>VLOOKUP(Media[[#This Row],[ENGAGEMENT RATE]],Rate_Lookup,2)</f>
        <v>Very Good</v>
      </c>
      <c r="N626" s="3" t="str">
        <f>IF(OR(Media[[#This Row],[TOPIC]]="Business Attire",Media[[#This Row],[TOPIC]]="Nightwear"),"High","Low")</f>
        <v>High</v>
      </c>
    </row>
    <row r="627" spans="2:14" x14ac:dyDescent="0.25">
      <c r="B627" s="1">
        <v>44488</v>
      </c>
      <c r="C627" t="s">
        <v>652</v>
      </c>
      <c r="D627" t="s">
        <v>14</v>
      </c>
      <c r="E627" s="8">
        <v>63832</v>
      </c>
      <c r="F627" t="s">
        <v>841</v>
      </c>
      <c r="G627" s="8">
        <v>301</v>
      </c>
      <c r="H627" s="8">
        <v>265</v>
      </c>
      <c r="I627" s="8">
        <v>65</v>
      </c>
      <c r="J627" s="8">
        <v>44</v>
      </c>
      <c r="K627" s="2">
        <f>SUM(Media[[#This Row],[VIEWS]:[SHARES]])</f>
        <v>675</v>
      </c>
      <c r="L627" s="3">
        <f>Media[[#This Row],[ENGAGEMENTS]]/Media[[#This Row],[FOLLOWERS]]</f>
        <v>1.0574633412708359E-2</v>
      </c>
      <c r="M627" t="str">
        <f>VLOOKUP(Media[[#This Row],[ENGAGEMENT RATE]],Rate_Lookup,2)</f>
        <v>Good</v>
      </c>
      <c r="N627" s="3" t="str">
        <f>IF(OR(Media[[#This Row],[TOPIC]]="Business Attire",Media[[#This Row],[TOPIC]]="Nightwear"),"High","Low")</f>
        <v>High</v>
      </c>
    </row>
    <row r="628" spans="2:14" x14ac:dyDescent="0.25">
      <c r="B628" s="1">
        <v>44489</v>
      </c>
      <c r="C628" t="s">
        <v>653</v>
      </c>
      <c r="D628" t="s">
        <v>12</v>
      </c>
      <c r="E628" s="7">
        <v>133403</v>
      </c>
      <c r="F628" t="s">
        <v>857</v>
      </c>
      <c r="G628" s="7">
        <v>1348</v>
      </c>
      <c r="H628" s="7">
        <v>842</v>
      </c>
      <c r="I628" s="7">
        <v>150</v>
      </c>
      <c r="J628" s="7">
        <v>140</v>
      </c>
      <c r="K628" s="2">
        <f>SUM(Media[[#This Row],[VIEWS]:[SHARES]])</f>
        <v>2480</v>
      </c>
      <c r="L628" s="3">
        <f>Media[[#This Row],[ENGAGEMENTS]]/Media[[#This Row],[FOLLOWERS]]</f>
        <v>1.8590286575264424E-2</v>
      </c>
      <c r="M628" t="str">
        <f>VLOOKUP(Media[[#This Row],[ENGAGEMENT RATE]],Rate_Lookup,2)</f>
        <v>Very Good</v>
      </c>
      <c r="N628" s="3" t="str">
        <f>IF(OR(Media[[#This Row],[TOPIC]]="Business Attire",Media[[#This Row],[TOPIC]]="Nightwear"),"High","Low")</f>
        <v>High</v>
      </c>
    </row>
    <row r="629" spans="2:14" x14ac:dyDescent="0.25">
      <c r="B629" s="1">
        <v>44490</v>
      </c>
      <c r="C629" t="s">
        <v>654</v>
      </c>
      <c r="D629" t="s">
        <v>14</v>
      </c>
      <c r="E629" s="8">
        <v>63809</v>
      </c>
      <c r="F629" t="s">
        <v>840</v>
      </c>
      <c r="G629" s="8">
        <v>367</v>
      </c>
      <c r="H629" s="8">
        <v>299</v>
      </c>
      <c r="I629" s="8">
        <v>77</v>
      </c>
      <c r="J629" s="8">
        <v>52</v>
      </c>
      <c r="K629" s="2">
        <f>SUM(Media[[#This Row],[VIEWS]:[SHARES]])</f>
        <v>795</v>
      </c>
      <c r="L629" s="3">
        <f>Media[[#This Row],[ENGAGEMENTS]]/Media[[#This Row],[FOLLOWERS]]</f>
        <v>1.2459057499725744E-2</v>
      </c>
      <c r="M629" t="str">
        <f>VLOOKUP(Media[[#This Row],[ENGAGEMENT RATE]],Rate_Lookup,2)</f>
        <v>Good</v>
      </c>
      <c r="N629" s="3" t="str">
        <f>IF(OR(Media[[#This Row],[TOPIC]]="Business Attire",Media[[#This Row],[TOPIC]]="Nightwear"),"High","Low")</f>
        <v>Low</v>
      </c>
    </row>
    <row r="630" spans="2:14" x14ac:dyDescent="0.25">
      <c r="B630" s="1">
        <v>44491</v>
      </c>
      <c r="C630" t="s">
        <v>655</v>
      </c>
      <c r="D630" t="s">
        <v>12</v>
      </c>
      <c r="E630" s="7">
        <v>133531</v>
      </c>
      <c r="F630" t="s">
        <v>840</v>
      </c>
      <c r="G630" s="7">
        <v>362</v>
      </c>
      <c r="H630" s="7">
        <v>277</v>
      </c>
      <c r="I630" s="7">
        <v>47</v>
      </c>
      <c r="J630" s="7">
        <v>37</v>
      </c>
      <c r="K630" s="2">
        <f>SUM(Media[[#This Row],[VIEWS]:[SHARES]])</f>
        <v>723</v>
      </c>
      <c r="L630" s="3">
        <f>Media[[#This Row],[ENGAGEMENTS]]/Media[[#This Row],[FOLLOWERS]]</f>
        <v>5.4144730437126962E-3</v>
      </c>
      <c r="M630" t="str">
        <f>VLOOKUP(Media[[#This Row],[ENGAGEMENT RATE]],Rate_Lookup,2)</f>
        <v>Average</v>
      </c>
      <c r="N630" s="3" t="str">
        <f>IF(OR(Media[[#This Row],[TOPIC]]="Business Attire",Media[[#This Row],[TOPIC]]="Nightwear"),"High","Low")</f>
        <v>Low</v>
      </c>
    </row>
    <row r="631" spans="2:14" x14ac:dyDescent="0.25">
      <c r="B631" s="1">
        <v>44491</v>
      </c>
      <c r="C631" t="s">
        <v>656</v>
      </c>
      <c r="D631" t="s">
        <v>14</v>
      </c>
      <c r="E631" s="8">
        <v>64034</v>
      </c>
      <c r="F631" t="s">
        <v>841</v>
      </c>
      <c r="G631" s="8">
        <v>290</v>
      </c>
      <c r="H631" s="8">
        <v>267</v>
      </c>
      <c r="I631" s="8">
        <v>66</v>
      </c>
      <c r="J631" s="8">
        <v>46</v>
      </c>
      <c r="K631" s="2">
        <f>SUM(Media[[#This Row],[VIEWS]:[SHARES]])</f>
        <v>669</v>
      </c>
      <c r="L631" s="3">
        <f>Media[[#This Row],[ENGAGEMENTS]]/Media[[#This Row],[FOLLOWERS]]</f>
        <v>1.0447574725926851E-2</v>
      </c>
      <c r="M631" t="str">
        <f>VLOOKUP(Media[[#This Row],[ENGAGEMENT RATE]],Rate_Lookup,2)</f>
        <v>Good</v>
      </c>
      <c r="N631" s="3" t="str">
        <f>IF(OR(Media[[#This Row],[TOPIC]]="Business Attire",Media[[#This Row],[TOPIC]]="Nightwear"),"High","Low")</f>
        <v>High</v>
      </c>
    </row>
    <row r="632" spans="2:14" x14ac:dyDescent="0.25">
      <c r="B632" s="1">
        <v>44491</v>
      </c>
      <c r="C632" t="s">
        <v>657</v>
      </c>
      <c r="D632" t="s">
        <v>13</v>
      </c>
      <c r="E632" s="8">
        <v>33969</v>
      </c>
      <c r="F632" t="s">
        <v>841</v>
      </c>
      <c r="G632" s="8">
        <v>39</v>
      </c>
      <c r="H632" s="8">
        <v>34</v>
      </c>
      <c r="I632" s="8">
        <v>6</v>
      </c>
      <c r="J632" s="8">
        <v>5</v>
      </c>
      <c r="K632" s="2">
        <f>SUM(Media[[#This Row],[VIEWS]:[SHARES]])</f>
        <v>84</v>
      </c>
      <c r="L632" s="3">
        <f>Media[[#This Row],[ENGAGEMENTS]]/Media[[#This Row],[FOLLOWERS]]</f>
        <v>2.4728428861609114E-3</v>
      </c>
      <c r="M632" t="str">
        <f>VLOOKUP(Media[[#This Row],[ENGAGEMENT RATE]],Rate_Lookup,2)</f>
        <v>Poor</v>
      </c>
      <c r="N632" s="3" t="str">
        <f>IF(OR(Media[[#This Row],[TOPIC]]="Business Attire",Media[[#This Row],[TOPIC]]="Nightwear"),"High","Low")</f>
        <v>High</v>
      </c>
    </row>
    <row r="633" spans="2:14" x14ac:dyDescent="0.25">
      <c r="B633" s="1">
        <v>44492</v>
      </c>
      <c r="C633" t="s">
        <v>658</v>
      </c>
      <c r="D633" t="s">
        <v>14</v>
      </c>
      <c r="E633" s="8">
        <v>64086</v>
      </c>
      <c r="F633" t="s">
        <v>858</v>
      </c>
      <c r="G633" s="8">
        <v>476</v>
      </c>
      <c r="H633" s="8">
        <v>349</v>
      </c>
      <c r="I633" s="8">
        <v>77</v>
      </c>
      <c r="J633" s="8">
        <v>62</v>
      </c>
      <c r="K633" s="2">
        <f>SUM(Media[[#This Row],[VIEWS]:[SHARES]])</f>
        <v>964</v>
      </c>
      <c r="L633" s="3">
        <f>Media[[#This Row],[ENGAGEMENTS]]/Media[[#This Row],[FOLLOWERS]]</f>
        <v>1.5042286926941921E-2</v>
      </c>
      <c r="M633" t="str">
        <f>VLOOKUP(Media[[#This Row],[ENGAGEMENT RATE]],Rate_Lookup,2)</f>
        <v>Very Good</v>
      </c>
      <c r="N633" s="3" t="str">
        <f>IF(OR(Media[[#This Row],[TOPIC]]="Business Attire",Media[[#This Row],[TOPIC]]="Nightwear"),"High","Low")</f>
        <v>Low</v>
      </c>
    </row>
    <row r="634" spans="2:14" x14ac:dyDescent="0.25">
      <c r="B634" s="1">
        <v>44493</v>
      </c>
      <c r="C634" t="s">
        <v>659</v>
      </c>
      <c r="D634" t="s">
        <v>14</v>
      </c>
      <c r="E634" s="8">
        <v>63742</v>
      </c>
      <c r="F634" t="s">
        <v>858</v>
      </c>
      <c r="G634" s="8">
        <v>594</v>
      </c>
      <c r="H634" s="8">
        <v>469</v>
      </c>
      <c r="I634" s="8">
        <v>130</v>
      </c>
      <c r="J634" s="8">
        <v>89</v>
      </c>
      <c r="K634" s="2">
        <f>SUM(Media[[#This Row],[VIEWS]:[SHARES]])</f>
        <v>1282</v>
      </c>
      <c r="L634" s="3">
        <f>Media[[#This Row],[ENGAGEMENTS]]/Media[[#This Row],[FOLLOWERS]]</f>
        <v>2.0112327821530544E-2</v>
      </c>
      <c r="M634" t="str">
        <f>VLOOKUP(Media[[#This Row],[ENGAGEMENT RATE]],Rate_Lookup,2)</f>
        <v>Excellent</v>
      </c>
      <c r="N634" s="3" t="str">
        <f>IF(OR(Media[[#This Row],[TOPIC]]="Business Attire",Media[[#This Row],[TOPIC]]="Nightwear"),"High","Low")</f>
        <v>Low</v>
      </c>
    </row>
    <row r="635" spans="2:14" x14ac:dyDescent="0.25">
      <c r="B635" s="1">
        <v>44493</v>
      </c>
      <c r="C635" t="s">
        <v>660</v>
      </c>
      <c r="D635" t="s">
        <v>13</v>
      </c>
      <c r="E635" s="8">
        <v>34007</v>
      </c>
      <c r="F635" t="s">
        <v>858</v>
      </c>
      <c r="G635" s="8">
        <v>55</v>
      </c>
      <c r="H635" s="8">
        <v>45</v>
      </c>
      <c r="I635" s="8">
        <v>7</v>
      </c>
      <c r="J635" s="8">
        <v>6</v>
      </c>
      <c r="K635" s="2">
        <f>SUM(Media[[#This Row],[VIEWS]:[SHARES]])</f>
        <v>113</v>
      </c>
      <c r="L635" s="3">
        <f>Media[[#This Row],[ENGAGEMENTS]]/Media[[#This Row],[FOLLOWERS]]</f>
        <v>3.3228452965565914E-3</v>
      </c>
      <c r="M635" t="str">
        <f>VLOOKUP(Media[[#This Row],[ENGAGEMENT RATE]],Rate_Lookup,2)</f>
        <v>Poor</v>
      </c>
      <c r="N635" s="3" t="str">
        <f>IF(OR(Media[[#This Row],[TOPIC]]="Business Attire",Media[[#This Row],[TOPIC]]="Nightwear"),"High","Low")</f>
        <v>Low</v>
      </c>
    </row>
    <row r="636" spans="2:14" x14ac:dyDescent="0.25">
      <c r="B636" s="1">
        <v>44494</v>
      </c>
      <c r="C636" t="s">
        <v>661</v>
      </c>
      <c r="D636" t="s">
        <v>12</v>
      </c>
      <c r="E636" s="7">
        <v>133588</v>
      </c>
      <c r="F636" t="s">
        <v>858</v>
      </c>
      <c r="G636" s="7">
        <v>880</v>
      </c>
      <c r="H636" s="7">
        <v>712</v>
      </c>
      <c r="I636" s="7">
        <v>109</v>
      </c>
      <c r="J636" s="7">
        <v>103</v>
      </c>
      <c r="K636" s="2">
        <f>SUM(Media[[#This Row],[VIEWS]:[SHARES]])</f>
        <v>1804</v>
      </c>
      <c r="L636" s="3">
        <f>Media[[#This Row],[ENGAGEMENTS]]/Media[[#This Row],[FOLLOWERS]]</f>
        <v>1.3504206964697427E-2</v>
      </c>
      <c r="M636" t="str">
        <f>VLOOKUP(Media[[#This Row],[ENGAGEMENT RATE]],Rate_Lookup,2)</f>
        <v>Good</v>
      </c>
      <c r="N636" s="3" t="str">
        <f>IF(OR(Media[[#This Row],[TOPIC]]="Business Attire",Media[[#This Row],[TOPIC]]="Nightwear"),"High","Low")</f>
        <v>Low</v>
      </c>
    </row>
    <row r="637" spans="2:14" x14ac:dyDescent="0.25">
      <c r="B637" s="1">
        <v>44494</v>
      </c>
      <c r="C637" t="s">
        <v>662</v>
      </c>
      <c r="D637" t="s">
        <v>14</v>
      </c>
      <c r="E637" s="8">
        <v>63505</v>
      </c>
      <c r="F637" t="s">
        <v>857</v>
      </c>
      <c r="G637" s="8">
        <v>560</v>
      </c>
      <c r="H637" s="8">
        <v>535</v>
      </c>
      <c r="I637" s="8">
        <v>134</v>
      </c>
      <c r="J637" s="8">
        <v>86</v>
      </c>
      <c r="K637" s="2">
        <f>SUM(Media[[#This Row],[VIEWS]:[SHARES]])</f>
        <v>1315</v>
      </c>
      <c r="L637" s="3">
        <f>Media[[#This Row],[ENGAGEMENTS]]/Media[[#This Row],[FOLLOWERS]]</f>
        <v>2.0707030942445477E-2</v>
      </c>
      <c r="M637" t="str">
        <f>VLOOKUP(Media[[#This Row],[ENGAGEMENT RATE]],Rate_Lookup,2)</f>
        <v>Excellent</v>
      </c>
      <c r="N637" s="3" t="str">
        <f>IF(OR(Media[[#This Row],[TOPIC]]="Business Attire",Media[[#This Row],[TOPIC]]="Nightwear"),"High","Low")</f>
        <v>High</v>
      </c>
    </row>
    <row r="638" spans="2:14" x14ac:dyDescent="0.25">
      <c r="B638" s="1">
        <v>44495</v>
      </c>
      <c r="C638" t="s">
        <v>663</v>
      </c>
      <c r="D638" t="s">
        <v>12</v>
      </c>
      <c r="E638" s="7">
        <v>133607</v>
      </c>
      <c r="F638" t="s">
        <v>857</v>
      </c>
      <c r="G638" s="7">
        <v>1185</v>
      </c>
      <c r="H638" s="7">
        <v>996</v>
      </c>
      <c r="I638" s="7">
        <v>156</v>
      </c>
      <c r="J638" s="7">
        <v>134</v>
      </c>
      <c r="K638" s="2">
        <f>SUM(Media[[#This Row],[VIEWS]:[SHARES]])</f>
        <v>2471</v>
      </c>
      <c r="L638" s="3">
        <f>Media[[#This Row],[ENGAGEMENTS]]/Media[[#This Row],[FOLLOWERS]]</f>
        <v>1.8494539956738793E-2</v>
      </c>
      <c r="M638" t="str">
        <f>VLOOKUP(Media[[#This Row],[ENGAGEMENT RATE]],Rate_Lookup,2)</f>
        <v>Very Good</v>
      </c>
      <c r="N638" s="3" t="str">
        <f>IF(OR(Media[[#This Row],[TOPIC]]="Business Attire",Media[[#This Row],[TOPIC]]="Nightwear"),"High","Low")</f>
        <v>High</v>
      </c>
    </row>
    <row r="639" spans="2:14" x14ac:dyDescent="0.25">
      <c r="B639" s="1">
        <v>44495</v>
      </c>
      <c r="C639" t="s">
        <v>664</v>
      </c>
      <c r="D639" t="s">
        <v>14</v>
      </c>
      <c r="E639" s="8">
        <v>63183</v>
      </c>
      <c r="F639" t="s">
        <v>840</v>
      </c>
      <c r="G639" s="8">
        <v>360</v>
      </c>
      <c r="H639" s="8">
        <v>321</v>
      </c>
      <c r="I639" s="8">
        <v>69</v>
      </c>
      <c r="J639" s="8">
        <v>55</v>
      </c>
      <c r="K639" s="2">
        <f>SUM(Media[[#This Row],[VIEWS]:[SHARES]])</f>
        <v>805</v>
      </c>
      <c r="L639" s="3">
        <f>Media[[#This Row],[ENGAGEMENTS]]/Media[[#This Row],[FOLLOWERS]]</f>
        <v>1.2740768877704445E-2</v>
      </c>
      <c r="M639" t="str">
        <f>VLOOKUP(Media[[#This Row],[ENGAGEMENT RATE]],Rate_Lookup,2)</f>
        <v>Good</v>
      </c>
      <c r="N639" s="3" t="str">
        <f>IF(OR(Media[[#This Row],[TOPIC]]="Business Attire",Media[[#This Row],[TOPIC]]="Nightwear"),"High","Low")</f>
        <v>Low</v>
      </c>
    </row>
    <row r="640" spans="2:14" x14ac:dyDescent="0.25">
      <c r="B640" s="1">
        <v>44496</v>
      </c>
      <c r="C640" t="s">
        <v>665</v>
      </c>
      <c r="D640" t="s">
        <v>12</v>
      </c>
      <c r="E640" s="7">
        <v>133757</v>
      </c>
      <c r="F640" t="s">
        <v>840</v>
      </c>
      <c r="G640" s="7">
        <v>317</v>
      </c>
      <c r="H640" s="7">
        <v>244</v>
      </c>
      <c r="I640" s="7">
        <v>44</v>
      </c>
      <c r="J640" s="7">
        <v>37</v>
      </c>
      <c r="K640" s="2">
        <f>SUM(Media[[#This Row],[VIEWS]:[SHARES]])</f>
        <v>642</v>
      </c>
      <c r="L640" s="3">
        <f>Media[[#This Row],[ENGAGEMENTS]]/Media[[#This Row],[FOLLOWERS]]</f>
        <v>4.7997487981937398E-3</v>
      </c>
      <c r="M640" t="str">
        <f>VLOOKUP(Media[[#This Row],[ENGAGEMENT RATE]],Rate_Lookup,2)</f>
        <v>Poor</v>
      </c>
      <c r="N640" s="3" t="str">
        <f>IF(OR(Media[[#This Row],[TOPIC]]="Business Attire",Media[[#This Row],[TOPIC]]="Nightwear"),"High","Low")</f>
        <v>Low</v>
      </c>
    </row>
    <row r="641" spans="2:14" x14ac:dyDescent="0.25">
      <c r="B641" s="1">
        <v>44496</v>
      </c>
      <c r="C641" t="s">
        <v>666</v>
      </c>
      <c r="D641" t="s">
        <v>14</v>
      </c>
      <c r="E641" s="8">
        <v>62694</v>
      </c>
      <c r="F641" t="s">
        <v>857</v>
      </c>
      <c r="G641" s="8">
        <v>702</v>
      </c>
      <c r="H641" s="8">
        <v>595</v>
      </c>
      <c r="I641" s="8">
        <v>146</v>
      </c>
      <c r="J641" s="8">
        <v>94</v>
      </c>
      <c r="K641" s="2">
        <f>SUM(Media[[#This Row],[VIEWS]:[SHARES]])</f>
        <v>1537</v>
      </c>
      <c r="L641" s="3">
        <f>Media[[#This Row],[ENGAGEMENTS]]/Media[[#This Row],[FOLLOWERS]]</f>
        <v>2.4515902638210994E-2</v>
      </c>
      <c r="M641" t="str">
        <f>VLOOKUP(Media[[#This Row],[ENGAGEMENT RATE]],Rate_Lookup,2)</f>
        <v>Excellent</v>
      </c>
      <c r="N641" s="3" t="str">
        <f>IF(OR(Media[[#This Row],[TOPIC]]="Business Attire",Media[[#This Row],[TOPIC]]="Nightwear"),"High","Low")</f>
        <v>High</v>
      </c>
    </row>
    <row r="642" spans="2:14" x14ac:dyDescent="0.25">
      <c r="B642" s="1">
        <v>44497</v>
      </c>
      <c r="C642" t="s">
        <v>667</v>
      </c>
      <c r="D642" t="s">
        <v>12</v>
      </c>
      <c r="E642" s="7">
        <v>133821</v>
      </c>
      <c r="F642" t="s">
        <v>840</v>
      </c>
      <c r="G642" s="7">
        <v>306</v>
      </c>
      <c r="H642" s="7">
        <v>262</v>
      </c>
      <c r="I642" s="7">
        <v>44</v>
      </c>
      <c r="J642" s="7">
        <v>37</v>
      </c>
      <c r="K642" s="2">
        <f>SUM(Media[[#This Row],[VIEWS]:[SHARES]])</f>
        <v>649</v>
      </c>
      <c r="L642" s="3">
        <f>Media[[#This Row],[ENGAGEMENTS]]/Media[[#This Row],[FOLLOWERS]]</f>
        <v>4.8497619955014531E-3</v>
      </c>
      <c r="M642" t="str">
        <f>VLOOKUP(Media[[#This Row],[ENGAGEMENT RATE]],Rate_Lookup,2)</f>
        <v>Poor</v>
      </c>
      <c r="N642" s="3" t="str">
        <f>IF(OR(Media[[#This Row],[TOPIC]]="Business Attire",Media[[#This Row],[TOPIC]]="Nightwear"),"High","Low")</f>
        <v>Low</v>
      </c>
    </row>
    <row r="643" spans="2:14" x14ac:dyDescent="0.25">
      <c r="B643" s="1">
        <v>44497</v>
      </c>
      <c r="C643" t="s">
        <v>668</v>
      </c>
      <c r="D643" t="s">
        <v>14</v>
      </c>
      <c r="E643" s="8">
        <v>62129</v>
      </c>
      <c r="F643" t="s">
        <v>857</v>
      </c>
      <c r="G643" s="8">
        <v>667</v>
      </c>
      <c r="H643" s="8">
        <v>620</v>
      </c>
      <c r="I643" s="8">
        <v>147</v>
      </c>
      <c r="J643" s="8">
        <v>101</v>
      </c>
      <c r="K643" s="2">
        <f>SUM(Media[[#This Row],[VIEWS]:[SHARES]])</f>
        <v>1535</v>
      </c>
      <c r="L643" s="3">
        <f>Media[[#This Row],[ENGAGEMENTS]]/Media[[#This Row],[FOLLOWERS]]</f>
        <v>2.4706658726198715E-2</v>
      </c>
      <c r="M643" t="str">
        <f>VLOOKUP(Media[[#This Row],[ENGAGEMENT RATE]],Rate_Lookup,2)</f>
        <v>Excellent</v>
      </c>
      <c r="N643" s="3" t="str">
        <f>IF(OR(Media[[#This Row],[TOPIC]]="Business Attire",Media[[#This Row],[TOPIC]]="Nightwear"),"High","Low")</f>
        <v>High</v>
      </c>
    </row>
    <row r="644" spans="2:14" x14ac:dyDescent="0.25">
      <c r="B644" s="1">
        <v>44498</v>
      </c>
      <c r="C644" t="s">
        <v>669</v>
      </c>
      <c r="D644" t="s">
        <v>12</v>
      </c>
      <c r="E644" s="7">
        <v>133991</v>
      </c>
      <c r="F644" t="s">
        <v>840</v>
      </c>
      <c r="G644" s="7">
        <v>303</v>
      </c>
      <c r="H644" s="7">
        <v>276</v>
      </c>
      <c r="I644" s="7">
        <v>42</v>
      </c>
      <c r="J644" s="7">
        <v>38</v>
      </c>
      <c r="K644" s="2">
        <f>SUM(Media[[#This Row],[VIEWS]:[SHARES]])</f>
        <v>659</v>
      </c>
      <c r="L644" s="3">
        <f>Media[[#This Row],[ENGAGEMENTS]]/Media[[#This Row],[FOLLOWERS]]</f>
        <v>4.918240777365644E-3</v>
      </c>
      <c r="M644" t="str">
        <f>VLOOKUP(Media[[#This Row],[ENGAGEMENT RATE]],Rate_Lookup,2)</f>
        <v>Poor</v>
      </c>
      <c r="N644" s="3" t="str">
        <f>IF(OR(Media[[#This Row],[TOPIC]]="Business Attire",Media[[#This Row],[TOPIC]]="Nightwear"),"High","Low")</f>
        <v>Low</v>
      </c>
    </row>
    <row r="645" spans="2:14" x14ac:dyDescent="0.25">
      <c r="B645" s="1">
        <v>44498</v>
      </c>
      <c r="C645" t="s">
        <v>670</v>
      </c>
      <c r="D645" t="s">
        <v>14</v>
      </c>
      <c r="E645" s="8">
        <v>62183</v>
      </c>
      <c r="F645" t="s">
        <v>857</v>
      </c>
      <c r="G645" s="8">
        <v>637</v>
      </c>
      <c r="H645" s="8">
        <v>533</v>
      </c>
      <c r="I645" s="8">
        <v>118</v>
      </c>
      <c r="J645" s="8">
        <v>99</v>
      </c>
      <c r="K645" s="2">
        <f>SUM(Media[[#This Row],[VIEWS]:[SHARES]])</f>
        <v>1387</v>
      </c>
      <c r="L645" s="3">
        <f>Media[[#This Row],[ENGAGEMENTS]]/Media[[#This Row],[FOLLOWERS]]</f>
        <v>2.2305131627615264E-2</v>
      </c>
      <c r="M645" t="str">
        <f>VLOOKUP(Media[[#This Row],[ENGAGEMENT RATE]],Rate_Lookup,2)</f>
        <v>Excellent</v>
      </c>
      <c r="N645" s="3" t="str">
        <f>IF(OR(Media[[#This Row],[TOPIC]]="Business Attire",Media[[#This Row],[TOPIC]]="Nightwear"),"High","Low")</f>
        <v>High</v>
      </c>
    </row>
    <row r="646" spans="2:14" x14ac:dyDescent="0.25">
      <c r="B646" s="1">
        <v>44499</v>
      </c>
      <c r="C646" t="s">
        <v>671</v>
      </c>
      <c r="D646" t="s">
        <v>12</v>
      </c>
      <c r="E646" s="7">
        <v>134360</v>
      </c>
      <c r="F646" t="s">
        <v>857</v>
      </c>
      <c r="G646" s="7">
        <v>1042</v>
      </c>
      <c r="H646" s="7">
        <v>837</v>
      </c>
      <c r="I646" s="7">
        <v>125</v>
      </c>
      <c r="J646" s="7">
        <v>117</v>
      </c>
      <c r="K646" s="2">
        <f>SUM(Media[[#This Row],[VIEWS]:[SHARES]])</f>
        <v>2121</v>
      </c>
      <c r="L646" s="3">
        <f>Media[[#This Row],[ENGAGEMENTS]]/Media[[#This Row],[FOLLOWERS]]</f>
        <v>1.5785948198868711E-2</v>
      </c>
      <c r="M646" t="str">
        <f>VLOOKUP(Media[[#This Row],[ENGAGEMENT RATE]],Rate_Lookup,2)</f>
        <v>Very Good</v>
      </c>
      <c r="N646" s="3" t="str">
        <f>IF(OR(Media[[#This Row],[TOPIC]]="Business Attire",Media[[#This Row],[TOPIC]]="Nightwear"),"High","Low")</f>
        <v>High</v>
      </c>
    </row>
    <row r="647" spans="2:14" x14ac:dyDescent="0.25">
      <c r="B647" s="1">
        <v>44499</v>
      </c>
      <c r="C647" t="s">
        <v>672</v>
      </c>
      <c r="D647" t="s">
        <v>14</v>
      </c>
      <c r="E647" s="8">
        <v>62234</v>
      </c>
      <c r="F647" t="s">
        <v>840</v>
      </c>
      <c r="G647" s="8">
        <v>343</v>
      </c>
      <c r="H647" s="8">
        <v>311</v>
      </c>
      <c r="I647" s="8">
        <v>71</v>
      </c>
      <c r="J647" s="8">
        <v>47</v>
      </c>
      <c r="K647" s="2">
        <f>SUM(Media[[#This Row],[VIEWS]:[SHARES]])</f>
        <v>772</v>
      </c>
      <c r="L647" s="3">
        <f>Media[[#This Row],[ENGAGEMENTS]]/Media[[#This Row],[FOLLOWERS]]</f>
        <v>1.2404794806697303E-2</v>
      </c>
      <c r="M647" t="str">
        <f>VLOOKUP(Media[[#This Row],[ENGAGEMENT RATE]],Rate_Lookup,2)</f>
        <v>Good</v>
      </c>
      <c r="N647" s="3" t="str">
        <f>IF(OR(Media[[#This Row],[TOPIC]]="Business Attire",Media[[#This Row],[TOPIC]]="Nightwear"),"High","Low")</f>
        <v>Low</v>
      </c>
    </row>
    <row r="648" spans="2:14" x14ac:dyDescent="0.25">
      <c r="B648" s="1">
        <v>44500</v>
      </c>
      <c r="C648" t="s">
        <v>673</v>
      </c>
      <c r="D648" t="s">
        <v>12</v>
      </c>
      <c r="E648" s="7">
        <v>134127</v>
      </c>
      <c r="F648" t="s">
        <v>840</v>
      </c>
      <c r="G648" s="7">
        <v>294</v>
      </c>
      <c r="H648" s="7">
        <v>263</v>
      </c>
      <c r="I648" s="7">
        <v>40</v>
      </c>
      <c r="J648" s="7">
        <v>37</v>
      </c>
      <c r="K648" s="2">
        <f>SUM(Media[[#This Row],[VIEWS]:[SHARES]])</f>
        <v>634</v>
      </c>
      <c r="L648" s="3">
        <f>Media[[#This Row],[ENGAGEMENTS]]/Media[[#This Row],[FOLLOWERS]]</f>
        <v>4.7268633459333319E-3</v>
      </c>
      <c r="M648" t="str">
        <f>VLOOKUP(Media[[#This Row],[ENGAGEMENT RATE]],Rate_Lookup,2)</f>
        <v>Poor</v>
      </c>
      <c r="N648" s="3" t="str">
        <f>IF(OR(Media[[#This Row],[TOPIC]]="Business Attire",Media[[#This Row],[TOPIC]]="Nightwear"),"High","Low")</f>
        <v>Low</v>
      </c>
    </row>
    <row r="649" spans="2:14" x14ac:dyDescent="0.25">
      <c r="B649" s="1">
        <v>44500</v>
      </c>
      <c r="C649" t="s">
        <v>674</v>
      </c>
      <c r="D649" t="s">
        <v>14</v>
      </c>
      <c r="E649" s="8">
        <v>61942</v>
      </c>
      <c r="F649" t="s">
        <v>857</v>
      </c>
      <c r="G649" s="8">
        <v>757</v>
      </c>
      <c r="H649" s="8">
        <v>711</v>
      </c>
      <c r="I649" s="8">
        <v>152</v>
      </c>
      <c r="J649" s="8">
        <v>113</v>
      </c>
      <c r="K649" s="2">
        <f>SUM(Media[[#This Row],[VIEWS]:[SHARES]])</f>
        <v>1733</v>
      </c>
      <c r="L649" s="3">
        <f>Media[[#This Row],[ENGAGEMENTS]]/Media[[#This Row],[FOLLOWERS]]</f>
        <v>2.797778567046592E-2</v>
      </c>
      <c r="M649" t="str">
        <f>VLOOKUP(Media[[#This Row],[ENGAGEMENT RATE]],Rate_Lookup,2)</f>
        <v>Excellent</v>
      </c>
      <c r="N649" s="3" t="str">
        <f>IF(OR(Media[[#This Row],[TOPIC]]="Business Attire",Media[[#This Row],[TOPIC]]="Nightwear"),"High","Low")</f>
        <v>High</v>
      </c>
    </row>
    <row r="650" spans="2:14" x14ac:dyDescent="0.25">
      <c r="B650" s="1">
        <v>44501</v>
      </c>
      <c r="C650" t="s">
        <v>675</v>
      </c>
      <c r="D650" t="s">
        <v>12</v>
      </c>
      <c r="E650" s="7">
        <v>134411</v>
      </c>
      <c r="F650" t="s">
        <v>841</v>
      </c>
      <c r="G650" s="7">
        <v>412</v>
      </c>
      <c r="H650" s="7">
        <v>346</v>
      </c>
      <c r="I650" s="7">
        <v>61</v>
      </c>
      <c r="J650" s="7">
        <v>48</v>
      </c>
      <c r="K650" s="2">
        <f>SUM(Media[[#This Row],[VIEWS]:[SHARES]])</f>
        <v>867</v>
      </c>
      <c r="L650" s="3">
        <f>Media[[#This Row],[ENGAGEMENTS]]/Media[[#This Row],[FOLLOWERS]]</f>
        <v>6.4503649254897292E-3</v>
      </c>
      <c r="M650" t="str">
        <f>VLOOKUP(Media[[#This Row],[ENGAGEMENT RATE]],Rate_Lookup,2)</f>
        <v>Average</v>
      </c>
      <c r="N650" s="3" t="str">
        <f>IF(OR(Media[[#This Row],[TOPIC]]="Business Attire",Media[[#This Row],[TOPIC]]="Nightwear"),"High","Low")</f>
        <v>High</v>
      </c>
    </row>
    <row r="651" spans="2:14" x14ac:dyDescent="0.25">
      <c r="B651" s="1">
        <v>44502</v>
      </c>
      <c r="C651" t="s">
        <v>676</v>
      </c>
      <c r="D651" t="s">
        <v>12</v>
      </c>
      <c r="E651" s="7">
        <v>134170</v>
      </c>
      <c r="F651" t="s">
        <v>841</v>
      </c>
      <c r="G651" s="7">
        <v>486</v>
      </c>
      <c r="H651" s="7">
        <v>394</v>
      </c>
      <c r="I651" s="7">
        <v>67</v>
      </c>
      <c r="J651" s="7">
        <v>68</v>
      </c>
      <c r="K651" s="2">
        <f>SUM(Media[[#This Row],[VIEWS]:[SHARES]])</f>
        <v>1015</v>
      </c>
      <c r="L651" s="3">
        <f>Media[[#This Row],[ENGAGEMENTS]]/Media[[#This Row],[FOLLOWERS]]</f>
        <v>7.5650294402623535E-3</v>
      </c>
      <c r="M651" t="str">
        <f>VLOOKUP(Media[[#This Row],[ENGAGEMENT RATE]],Rate_Lookup,2)</f>
        <v>Average</v>
      </c>
      <c r="N651" s="3" t="str">
        <f>IF(OR(Media[[#This Row],[TOPIC]]="Business Attire",Media[[#This Row],[TOPIC]]="Nightwear"),"High","Low")</f>
        <v>High</v>
      </c>
    </row>
    <row r="652" spans="2:14" x14ac:dyDescent="0.25">
      <c r="B652" s="1">
        <v>44502</v>
      </c>
      <c r="C652" t="s">
        <v>677</v>
      </c>
      <c r="D652" t="s">
        <v>14</v>
      </c>
      <c r="E652" s="8">
        <v>62644</v>
      </c>
      <c r="F652" t="s">
        <v>857</v>
      </c>
      <c r="G652" s="8">
        <v>861</v>
      </c>
      <c r="H652" s="8">
        <v>689</v>
      </c>
      <c r="I652" s="8">
        <v>184</v>
      </c>
      <c r="J652" s="8">
        <v>128</v>
      </c>
      <c r="K652" s="2">
        <f>SUM(Media[[#This Row],[VIEWS]:[SHARES]])</f>
        <v>1862</v>
      </c>
      <c r="L652" s="3">
        <f>Media[[#This Row],[ENGAGEMENTS]]/Media[[#This Row],[FOLLOWERS]]</f>
        <v>2.9723517016793308E-2</v>
      </c>
      <c r="M652" t="str">
        <f>VLOOKUP(Media[[#This Row],[ENGAGEMENT RATE]],Rate_Lookup,2)</f>
        <v>Excellent</v>
      </c>
      <c r="N652" s="3" t="str">
        <f>IF(OR(Media[[#This Row],[TOPIC]]="Business Attire",Media[[#This Row],[TOPIC]]="Nightwear"),"High","Low")</f>
        <v>High</v>
      </c>
    </row>
    <row r="653" spans="2:14" x14ac:dyDescent="0.25">
      <c r="B653" s="1">
        <v>44502</v>
      </c>
      <c r="C653" t="s">
        <v>678</v>
      </c>
      <c r="D653" t="s">
        <v>13</v>
      </c>
      <c r="E653" s="8">
        <v>34086</v>
      </c>
      <c r="F653" t="s">
        <v>841</v>
      </c>
      <c r="G653" s="8">
        <v>50</v>
      </c>
      <c r="H653" s="8">
        <v>36</v>
      </c>
      <c r="I653" s="8">
        <v>7</v>
      </c>
      <c r="J653" s="8">
        <v>6</v>
      </c>
      <c r="K653" s="2">
        <f>SUM(Media[[#This Row],[VIEWS]:[SHARES]])</f>
        <v>99</v>
      </c>
      <c r="L653" s="3">
        <f>Media[[#This Row],[ENGAGEMENTS]]/Media[[#This Row],[FOLLOWERS]]</f>
        <v>2.9044182362260164E-3</v>
      </c>
      <c r="M653" t="str">
        <f>VLOOKUP(Media[[#This Row],[ENGAGEMENT RATE]],Rate_Lookup,2)</f>
        <v>Poor</v>
      </c>
      <c r="N653" s="3" t="str">
        <f>IF(OR(Media[[#This Row],[TOPIC]]="Business Attire",Media[[#This Row],[TOPIC]]="Nightwear"),"High","Low")</f>
        <v>High</v>
      </c>
    </row>
    <row r="654" spans="2:14" x14ac:dyDescent="0.25">
      <c r="B654" s="1">
        <v>44503</v>
      </c>
      <c r="C654" t="s">
        <v>679</v>
      </c>
      <c r="D654" t="s">
        <v>12</v>
      </c>
      <c r="E654" s="7">
        <v>133822</v>
      </c>
      <c r="F654" t="s">
        <v>857</v>
      </c>
      <c r="G654" s="7">
        <v>1082</v>
      </c>
      <c r="H654" s="7">
        <v>856</v>
      </c>
      <c r="I654" s="7">
        <v>164</v>
      </c>
      <c r="J654" s="7">
        <v>135</v>
      </c>
      <c r="K654" s="2">
        <f>SUM(Media[[#This Row],[VIEWS]:[SHARES]])</f>
        <v>2237</v>
      </c>
      <c r="L654" s="3">
        <f>Media[[#This Row],[ENGAGEMENTS]]/Media[[#This Row],[FOLLOWERS]]</f>
        <v>1.6716234998729654E-2</v>
      </c>
      <c r="M654" t="str">
        <f>VLOOKUP(Media[[#This Row],[ENGAGEMENT RATE]],Rate_Lookup,2)</f>
        <v>Very Good</v>
      </c>
      <c r="N654" s="3" t="str">
        <f>IF(OR(Media[[#This Row],[TOPIC]]="Business Attire",Media[[#This Row],[TOPIC]]="Nightwear"),"High","Low")</f>
        <v>High</v>
      </c>
    </row>
    <row r="655" spans="2:14" x14ac:dyDescent="0.25">
      <c r="B655" s="1">
        <v>44503</v>
      </c>
      <c r="C655" t="s">
        <v>680</v>
      </c>
      <c r="D655" t="s">
        <v>14</v>
      </c>
      <c r="E655" s="8">
        <v>62756</v>
      </c>
      <c r="F655" t="s">
        <v>858</v>
      </c>
      <c r="G655" s="8">
        <v>568</v>
      </c>
      <c r="H655" s="8">
        <v>518</v>
      </c>
      <c r="I655" s="8">
        <v>137</v>
      </c>
      <c r="J655" s="8">
        <v>95</v>
      </c>
      <c r="K655" s="2">
        <f>SUM(Media[[#This Row],[VIEWS]:[SHARES]])</f>
        <v>1318</v>
      </c>
      <c r="L655" s="3">
        <f>Media[[#This Row],[ENGAGEMENTS]]/Media[[#This Row],[FOLLOWERS]]</f>
        <v>2.1001975906686215E-2</v>
      </c>
      <c r="M655" t="str">
        <f>VLOOKUP(Media[[#This Row],[ENGAGEMENT RATE]],Rate_Lookup,2)</f>
        <v>Excellent</v>
      </c>
      <c r="N655" s="3" t="str">
        <f>IF(OR(Media[[#This Row],[TOPIC]]="Business Attire",Media[[#This Row],[TOPIC]]="Nightwear"),"High","Low")</f>
        <v>Low</v>
      </c>
    </row>
    <row r="656" spans="2:14" x14ac:dyDescent="0.25">
      <c r="B656" s="1">
        <v>44503</v>
      </c>
      <c r="C656" t="s">
        <v>681</v>
      </c>
      <c r="D656" t="s">
        <v>13</v>
      </c>
      <c r="E656" s="8">
        <v>34081</v>
      </c>
      <c r="F656" t="s">
        <v>857</v>
      </c>
      <c r="G656" s="8">
        <v>70</v>
      </c>
      <c r="H656" s="8">
        <v>54</v>
      </c>
      <c r="I656" s="8">
        <v>9</v>
      </c>
      <c r="J656" s="8">
        <v>8</v>
      </c>
      <c r="K656" s="2">
        <f>SUM(Media[[#This Row],[VIEWS]:[SHARES]])</f>
        <v>141</v>
      </c>
      <c r="L656" s="3">
        <f>Media[[#This Row],[ENGAGEMENTS]]/Media[[#This Row],[FOLLOWERS]]</f>
        <v>4.1372025468736249E-3</v>
      </c>
      <c r="M656" t="str">
        <f>VLOOKUP(Media[[#This Row],[ENGAGEMENT RATE]],Rate_Lookup,2)</f>
        <v>Poor</v>
      </c>
      <c r="N656" s="3" t="str">
        <f>IF(OR(Media[[#This Row],[TOPIC]]="Business Attire",Media[[#This Row],[TOPIC]]="Nightwear"),"High","Low")</f>
        <v>High</v>
      </c>
    </row>
    <row r="657" spans="2:14" x14ac:dyDescent="0.25">
      <c r="B657" s="1">
        <v>44504</v>
      </c>
      <c r="C657" t="s">
        <v>682</v>
      </c>
      <c r="D657" t="s">
        <v>12</v>
      </c>
      <c r="E657" s="7">
        <v>133337</v>
      </c>
      <c r="F657" t="s">
        <v>858</v>
      </c>
      <c r="G657" s="7">
        <v>1005</v>
      </c>
      <c r="H657" s="7">
        <v>761</v>
      </c>
      <c r="I657" s="7">
        <v>134</v>
      </c>
      <c r="J657" s="7">
        <v>115</v>
      </c>
      <c r="K657" s="2">
        <f>SUM(Media[[#This Row],[VIEWS]:[SHARES]])</f>
        <v>2015</v>
      </c>
      <c r="L657" s="3">
        <f>Media[[#This Row],[ENGAGEMENTS]]/Media[[#This Row],[FOLLOWERS]]</f>
        <v>1.5112084417678515E-2</v>
      </c>
      <c r="M657" t="str">
        <f>VLOOKUP(Media[[#This Row],[ENGAGEMENT RATE]],Rate_Lookup,2)</f>
        <v>Very Good</v>
      </c>
      <c r="N657" s="3" t="str">
        <f>IF(OR(Media[[#This Row],[TOPIC]]="Business Attire",Media[[#This Row],[TOPIC]]="Nightwear"),"High","Low")</f>
        <v>Low</v>
      </c>
    </row>
    <row r="658" spans="2:14" x14ac:dyDescent="0.25">
      <c r="B658" s="1">
        <v>44504</v>
      </c>
      <c r="C658" t="s">
        <v>683</v>
      </c>
      <c r="D658" t="s">
        <v>14</v>
      </c>
      <c r="E658" s="8">
        <v>62870</v>
      </c>
      <c r="F658" t="s">
        <v>858</v>
      </c>
      <c r="G658" s="8">
        <v>448</v>
      </c>
      <c r="H658" s="8">
        <v>378</v>
      </c>
      <c r="I658" s="8">
        <v>96</v>
      </c>
      <c r="J658" s="8">
        <v>64</v>
      </c>
      <c r="K658" s="2">
        <f>SUM(Media[[#This Row],[VIEWS]:[SHARES]])</f>
        <v>986</v>
      </c>
      <c r="L658" s="3">
        <f>Media[[#This Row],[ENGAGEMENTS]]/Media[[#This Row],[FOLLOWERS]]</f>
        <v>1.5683155718148562E-2</v>
      </c>
      <c r="M658" t="str">
        <f>VLOOKUP(Media[[#This Row],[ENGAGEMENT RATE]],Rate_Lookup,2)</f>
        <v>Very Good</v>
      </c>
      <c r="N658" s="3" t="str">
        <f>IF(OR(Media[[#This Row],[TOPIC]]="Business Attire",Media[[#This Row],[TOPIC]]="Nightwear"),"High","Low")</f>
        <v>Low</v>
      </c>
    </row>
    <row r="659" spans="2:14" x14ac:dyDescent="0.25">
      <c r="B659" s="1">
        <v>44505</v>
      </c>
      <c r="C659" t="s">
        <v>684</v>
      </c>
      <c r="D659" t="s">
        <v>12</v>
      </c>
      <c r="E659" s="7">
        <v>133004</v>
      </c>
      <c r="F659" t="s">
        <v>857</v>
      </c>
      <c r="G659" s="7">
        <v>841</v>
      </c>
      <c r="H659" s="7">
        <v>693</v>
      </c>
      <c r="I659" s="7">
        <v>121</v>
      </c>
      <c r="J659" s="7">
        <v>97</v>
      </c>
      <c r="K659" s="2">
        <f>SUM(Media[[#This Row],[VIEWS]:[SHARES]])</f>
        <v>1752</v>
      </c>
      <c r="L659" s="3">
        <f>Media[[#This Row],[ENGAGEMENTS]]/Media[[#This Row],[FOLLOWERS]]</f>
        <v>1.3172536164325885E-2</v>
      </c>
      <c r="M659" t="str">
        <f>VLOOKUP(Media[[#This Row],[ENGAGEMENT RATE]],Rate_Lookup,2)</f>
        <v>Good</v>
      </c>
      <c r="N659" s="3" t="str">
        <f>IF(OR(Media[[#This Row],[TOPIC]]="Business Attire",Media[[#This Row],[TOPIC]]="Nightwear"),"High","Low")</f>
        <v>High</v>
      </c>
    </row>
    <row r="660" spans="2:14" x14ac:dyDescent="0.25">
      <c r="B660" s="1">
        <v>44505</v>
      </c>
      <c r="C660" t="s">
        <v>685</v>
      </c>
      <c r="D660" t="s">
        <v>14</v>
      </c>
      <c r="E660" s="8">
        <v>62813</v>
      </c>
      <c r="F660" t="s">
        <v>841</v>
      </c>
      <c r="G660" s="8">
        <v>380</v>
      </c>
      <c r="H660" s="8">
        <v>323</v>
      </c>
      <c r="I660" s="8">
        <v>82</v>
      </c>
      <c r="J660" s="8">
        <v>53</v>
      </c>
      <c r="K660" s="2">
        <f>SUM(Media[[#This Row],[VIEWS]:[SHARES]])</f>
        <v>838</v>
      </c>
      <c r="L660" s="3">
        <f>Media[[#This Row],[ENGAGEMENTS]]/Media[[#This Row],[FOLLOWERS]]</f>
        <v>1.3341187333832168E-2</v>
      </c>
      <c r="M660" t="str">
        <f>VLOOKUP(Media[[#This Row],[ENGAGEMENT RATE]],Rate_Lookup,2)</f>
        <v>Good</v>
      </c>
      <c r="N660" s="3" t="str">
        <f>IF(OR(Media[[#This Row],[TOPIC]]="Business Attire",Media[[#This Row],[TOPIC]]="Nightwear"),"High","Low")</f>
        <v>High</v>
      </c>
    </row>
    <row r="661" spans="2:14" x14ac:dyDescent="0.25">
      <c r="B661" s="1">
        <v>44506</v>
      </c>
      <c r="C661" t="s">
        <v>686</v>
      </c>
      <c r="D661" t="s">
        <v>12</v>
      </c>
      <c r="E661" s="7">
        <v>132982</v>
      </c>
      <c r="F661" t="s">
        <v>841</v>
      </c>
      <c r="G661" s="7">
        <v>404</v>
      </c>
      <c r="H661" s="7">
        <v>345</v>
      </c>
      <c r="I661" s="7">
        <v>58</v>
      </c>
      <c r="J661" s="7">
        <v>46</v>
      </c>
      <c r="K661" s="2">
        <f>SUM(Media[[#This Row],[VIEWS]:[SHARES]])</f>
        <v>853</v>
      </c>
      <c r="L661" s="3">
        <f>Media[[#This Row],[ENGAGEMENTS]]/Media[[#This Row],[FOLLOWERS]]</f>
        <v>6.4144019491359731E-3</v>
      </c>
      <c r="M661" t="str">
        <f>VLOOKUP(Media[[#This Row],[ENGAGEMENT RATE]],Rate_Lookup,2)</f>
        <v>Average</v>
      </c>
      <c r="N661" s="3" t="str">
        <f>IF(OR(Media[[#This Row],[TOPIC]]="Business Attire",Media[[#This Row],[TOPIC]]="Nightwear"),"High","Low")</f>
        <v>High</v>
      </c>
    </row>
    <row r="662" spans="2:14" x14ac:dyDescent="0.25">
      <c r="B662" s="1">
        <v>44506</v>
      </c>
      <c r="C662" t="s">
        <v>687</v>
      </c>
      <c r="D662" t="s">
        <v>14</v>
      </c>
      <c r="E662" s="8">
        <v>63017</v>
      </c>
      <c r="F662" t="s">
        <v>840</v>
      </c>
      <c r="G662" s="8">
        <v>361</v>
      </c>
      <c r="H662" s="8">
        <v>329</v>
      </c>
      <c r="I662" s="8">
        <v>79</v>
      </c>
      <c r="J662" s="8">
        <v>53</v>
      </c>
      <c r="K662" s="2">
        <f>SUM(Media[[#This Row],[VIEWS]:[SHARES]])</f>
        <v>822</v>
      </c>
      <c r="L662" s="3">
        <f>Media[[#This Row],[ENGAGEMENTS]]/Media[[#This Row],[FOLLOWERS]]</f>
        <v>1.3044099211323929E-2</v>
      </c>
      <c r="M662" t="str">
        <f>VLOOKUP(Media[[#This Row],[ENGAGEMENT RATE]],Rate_Lookup,2)</f>
        <v>Good</v>
      </c>
      <c r="N662" s="3" t="str">
        <f>IF(OR(Media[[#This Row],[TOPIC]]="Business Attire",Media[[#This Row],[TOPIC]]="Nightwear"),"High","Low")</f>
        <v>Low</v>
      </c>
    </row>
    <row r="663" spans="2:14" x14ac:dyDescent="0.25">
      <c r="B663" s="1">
        <v>44507</v>
      </c>
      <c r="C663" t="s">
        <v>688</v>
      </c>
      <c r="D663" t="s">
        <v>12</v>
      </c>
      <c r="E663" s="7">
        <v>132695</v>
      </c>
      <c r="F663" t="s">
        <v>858</v>
      </c>
      <c r="G663" s="7">
        <v>985</v>
      </c>
      <c r="H663" s="7">
        <v>800</v>
      </c>
      <c r="I663" s="7">
        <v>148</v>
      </c>
      <c r="J663" s="7">
        <v>118</v>
      </c>
      <c r="K663" s="2">
        <f>SUM(Media[[#This Row],[VIEWS]:[SHARES]])</f>
        <v>2051</v>
      </c>
      <c r="L663" s="3">
        <f>Media[[#This Row],[ENGAGEMENTS]]/Media[[#This Row],[FOLLOWERS]]</f>
        <v>1.5456497984098873E-2</v>
      </c>
      <c r="M663" t="str">
        <f>VLOOKUP(Media[[#This Row],[ENGAGEMENT RATE]],Rate_Lookup,2)</f>
        <v>Very Good</v>
      </c>
      <c r="N663" s="3" t="str">
        <f>IF(OR(Media[[#This Row],[TOPIC]]="Business Attire",Media[[#This Row],[TOPIC]]="Nightwear"),"High","Low")</f>
        <v>Low</v>
      </c>
    </row>
    <row r="664" spans="2:14" x14ac:dyDescent="0.25">
      <c r="B664" s="1">
        <v>44507</v>
      </c>
      <c r="C664" t="s">
        <v>689</v>
      </c>
      <c r="D664" t="s">
        <v>14</v>
      </c>
      <c r="E664" s="8">
        <v>63070</v>
      </c>
      <c r="F664" t="s">
        <v>840</v>
      </c>
      <c r="G664" s="8">
        <v>380</v>
      </c>
      <c r="H664" s="8">
        <v>289</v>
      </c>
      <c r="I664" s="8">
        <v>85</v>
      </c>
      <c r="J664" s="8">
        <v>56</v>
      </c>
      <c r="K664" s="2">
        <f>SUM(Media[[#This Row],[VIEWS]:[SHARES]])</f>
        <v>810</v>
      </c>
      <c r="L664" s="3">
        <f>Media[[#This Row],[ENGAGEMENTS]]/Media[[#This Row],[FOLLOWERS]]</f>
        <v>1.2842872998255907E-2</v>
      </c>
      <c r="M664" t="str">
        <f>VLOOKUP(Media[[#This Row],[ENGAGEMENT RATE]],Rate_Lookup,2)</f>
        <v>Good</v>
      </c>
      <c r="N664" s="3" t="str">
        <f>IF(OR(Media[[#This Row],[TOPIC]]="Business Attire",Media[[#This Row],[TOPIC]]="Nightwear"),"High","Low")</f>
        <v>Low</v>
      </c>
    </row>
    <row r="665" spans="2:14" x14ac:dyDescent="0.25">
      <c r="B665" s="1">
        <v>44508</v>
      </c>
      <c r="C665" t="s">
        <v>690</v>
      </c>
      <c r="D665" t="s">
        <v>12</v>
      </c>
      <c r="E665" s="7">
        <v>133056</v>
      </c>
      <c r="F665" t="s">
        <v>857</v>
      </c>
      <c r="G665" s="7">
        <v>1128</v>
      </c>
      <c r="H665" s="7">
        <v>929</v>
      </c>
      <c r="I665" s="7">
        <v>141</v>
      </c>
      <c r="J665" s="7">
        <v>130</v>
      </c>
      <c r="K665" s="2">
        <f>SUM(Media[[#This Row],[VIEWS]:[SHARES]])</f>
        <v>2328</v>
      </c>
      <c r="L665" s="3">
        <f>Media[[#This Row],[ENGAGEMENTS]]/Media[[#This Row],[FOLLOWERS]]</f>
        <v>1.7496392496392496E-2</v>
      </c>
      <c r="M665" t="str">
        <f>VLOOKUP(Media[[#This Row],[ENGAGEMENT RATE]],Rate_Lookup,2)</f>
        <v>Very Good</v>
      </c>
      <c r="N665" s="3" t="str">
        <f>IF(OR(Media[[#This Row],[TOPIC]]="Business Attire",Media[[#This Row],[TOPIC]]="Nightwear"),"High","Low")</f>
        <v>High</v>
      </c>
    </row>
    <row r="666" spans="2:14" x14ac:dyDescent="0.25">
      <c r="B666" s="1">
        <v>44508</v>
      </c>
      <c r="C666" t="s">
        <v>691</v>
      </c>
      <c r="D666" t="s">
        <v>14</v>
      </c>
      <c r="E666" s="8">
        <v>62700</v>
      </c>
      <c r="F666" t="s">
        <v>857</v>
      </c>
      <c r="G666" s="8">
        <v>610</v>
      </c>
      <c r="H666" s="8">
        <v>500</v>
      </c>
      <c r="I666" s="8">
        <v>128</v>
      </c>
      <c r="J666" s="8">
        <v>89</v>
      </c>
      <c r="K666" s="2">
        <f>SUM(Media[[#This Row],[VIEWS]:[SHARES]])</f>
        <v>1327</v>
      </c>
      <c r="L666" s="3">
        <f>Media[[#This Row],[ENGAGEMENTS]]/Media[[#This Row],[FOLLOWERS]]</f>
        <v>2.1164274322169059E-2</v>
      </c>
      <c r="M666" t="str">
        <f>VLOOKUP(Media[[#This Row],[ENGAGEMENT RATE]],Rate_Lookup,2)</f>
        <v>Excellent</v>
      </c>
      <c r="N666" s="3" t="str">
        <f>IF(OR(Media[[#This Row],[TOPIC]]="Business Attire",Media[[#This Row],[TOPIC]]="Nightwear"),"High","Low")</f>
        <v>High</v>
      </c>
    </row>
    <row r="667" spans="2:14" x14ac:dyDescent="0.25">
      <c r="B667" s="1">
        <v>44509</v>
      </c>
      <c r="C667" t="s">
        <v>692</v>
      </c>
      <c r="D667" t="s">
        <v>12</v>
      </c>
      <c r="E667" s="7">
        <v>132735</v>
      </c>
      <c r="F667" t="s">
        <v>858</v>
      </c>
      <c r="G667" s="7">
        <v>889</v>
      </c>
      <c r="H667" s="7">
        <v>687</v>
      </c>
      <c r="I667" s="7">
        <v>119</v>
      </c>
      <c r="J667" s="7">
        <v>101</v>
      </c>
      <c r="K667" s="2">
        <f>SUM(Media[[#This Row],[VIEWS]:[SHARES]])</f>
        <v>1796</v>
      </c>
      <c r="L667" s="3">
        <f>Media[[#This Row],[ENGAGEMENTS]]/Media[[#This Row],[FOLLOWERS]]</f>
        <v>1.353071910197009E-2</v>
      </c>
      <c r="M667" t="str">
        <f>VLOOKUP(Media[[#This Row],[ENGAGEMENT RATE]],Rate_Lookup,2)</f>
        <v>Good</v>
      </c>
      <c r="N667" s="3" t="str">
        <f>IF(OR(Media[[#This Row],[TOPIC]]="Business Attire",Media[[#This Row],[TOPIC]]="Nightwear"),"High","Low")</f>
        <v>Low</v>
      </c>
    </row>
    <row r="668" spans="2:14" x14ac:dyDescent="0.25">
      <c r="B668" s="1">
        <v>44509</v>
      </c>
      <c r="C668" t="s">
        <v>693</v>
      </c>
      <c r="D668" t="s">
        <v>14</v>
      </c>
      <c r="E668" s="8">
        <v>62428</v>
      </c>
      <c r="F668" t="s">
        <v>841</v>
      </c>
      <c r="G668" s="8">
        <v>413</v>
      </c>
      <c r="H668" s="8">
        <v>354</v>
      </c>
      <c r="I668" s="8">
        <v>94</v>
      </c>
      <c r="J668" s="8">
        <v>59</v>
      </c>
      <c r="K668" s="2">
        <f>SUM(Media[[#This Row],[VIEWS]:[SHARES]])</f>
        <v>920</v>
      </c>
      <c r="L668" s="3">
        <f>Media[[#This Row],[ENGAGEMENTS]]/Media[[#This Row],[FOLLOWERS]]</f>
        <v>1.473697699750112E-2</v>
      </c>
      <c r="M668" t="str">
        <f>VLOOKUP(Media[[#This Row],[ENGAGEMENT RATE]],Rate_Lookup,2)</f>
        <v>Good</v>
      </c>
      <c r="N668" s="3" t="str">
        <f>IF(OR(Media[[#This Row],[TOPIC]]="Business Attire",Media[[#This Row],[TOPIC]]="Nightwear"),"High","Low")</f>
        <v>High</v>
      </c>
    </row>
    <row r="669" spans="2:14" x14ac:dyDescent="0.25">
      <c r="B669" s="1">
        <v>44510</v>
      </c>
      <c r="C669" t="s">
        <v>694</v>
      </c>
      <c r="D669" t="s">
        <v>12</v>
      </c>
      <c r="E669" s="7">
        <v>132992</v>
      </c>
      <c r="F669" t="s">
        <v>841</v>
      </c>
      <c r="G669" s="7">
        <v>524</v>
      </c>
      <c r="H669" s="7">
        <v>396</v>
      </c>
      <c r="I669" s="7">
        <v>66</v>
      </c>
      <c r="J669" s="7">
        <v>63</v>
      </c>
      <c r="K669" s="2">
        <f>SUM(Media[[#This Row],[VIEWS]:[SHARES]])</f>
        <v>1049</v>
      </c>
      <c r="L669" s="3">
        <f>Media[[#This Row],[ENGAGEMENTS]]/Media[[#This Row],[FOLLOWERS]]</f>
        <v>7.8876924927815204E-3</v>
      </c>
      <c r="M669" t="str">
        <f>VLOOKUP(Media[[#This Row],[ENGAGEMENT RATE]],Rate_Lookup,2)</f>
        <v>Average</v>
      </c>
      <c r="N669" s="3" t="str">
        <f>IF(OR(Media[[#This Row],[TOPIC]]="Business Attire",Media[[#This Row],[TOPIC]]="Nightwear"),"High","Low")</f>
        <v>High</v>
      </c>
    </row>
    <row r="670" spans="2:14" x14ac:dyDescent="0.25">
      <c r="B670" s="1">
        <v>44510</v>
      </c>
      <c r="C670" t="s">
        <v>695</v>
      </c>
      <c r="D670" t="s">
        <v>14</v>
      </c>
      <c r="E670" s="8">
        <v>62781</v>
      </c>
      <c r="F670" t="s">
        <v>858</v>
      </c>
      <c r="G670" s="8">
        <v>593</v>
      </c>
      <c r="H670" s="8">
        <v>486</v>
      </c>
      <c r="I670" s="8">
        <v>130</v>
      </c>
      <c r="J670" s="8">
        <v>86</v>
      </c>
      <c r="K670" s="2">
        <f>SUM(Media[[#This Row],[VIEWS]:[SHARES]])</f>
        <v>1295</v>
      </c>
      <c r="L670" s="3">
        <f>Media[[#This Row],[ENGAGEMENTS]]/Media[[#This Row],[FOLLOWERS]]</f>
        <v>2.0627259839760437E-2</v>
      </c>
      <c r="M670" t="str">
        <f>VLOOKUP(Media[[#This Row],[ENGAGEMENT RATE]],Rate_Lookup,2)</f>
        <v>Excellent</v>
      </c>
      <c r="N670" s="3" t="str">
        <f>IF(OR(Media[[#This Row],[TOPIC]]="Business Attire",Media[[#This Row],[TOPIC]]="Nightwear"),"High","Low")</f>
        <v>Low</v>
      </c>
    </row>
    <row r="671" spans="2:14" x14ac:dyDescent="0.25">
      <c r="B671" s="1">
        <v>44511</v>
      </c>
      <c r="C671" t="s">
        <v>696</v>
      </c>
      <c r="D671" t="s">
        <v>12</v>
      </c>
      <c r="E671" s="7">
        <v>133001</v>
      </c>
      <c r="F671" t="s">
        <v>841</v>
      </c>
      <c r="G671" s="7">
        <v>413</v>
      </c>
      <c r="H671" s="7">
        <v>316</v>
      </c>
      <c r="I671" s="7">
        <v>54</v>
      </c>
      <c r="J671" s="7">
        <v>46</v>
      </c>
      <c r="K671" s="2">
        <f>SUM(Media[[#This Row],[VIEWS]:[SHARES]])</f>
        <v>829</v>
      </c>
      <c r="L671" s="3">
        <f>Media[[#This Row],[ENGAGEMENTS]]/Media[[#This Row],[FOLLOWERS]]</f>
        <v>6.2330358418357761E-3</v>
      </c>
      <c r="M671" t="str">
        <f>VLOOKUP(Media[[#This Row],[ENGAGEMENT RATE]],Rate_Lookup,2)</f>
        <v>Average</v>
      </c>
      <c r="N671" s="3" t="str">
        <f>IF(OR(Media[[#This Row],[TOPIC]]="Business Attire",Media[[#This Row],[TOPIC]]="Nightwear"),"High","Low")</f>
        <v>High</v>
      </c>
    </row>
    <row r="672" spans="2:14" x14ac:dyDescent="0.25">
      <c r="B672" s="1">
        <v>44511</v>
      </c>
      <c r="C672" t="s">
        <v>697</v>
      </c>
      <c r="D672" t="s">
        <v>14</v>
      </c>
      <c r="E672" s="8">
        <v>63079</v>
      </c>
      <c r="F672" t="s">
        <v>841</v>
      </c>
      <c r="G672" s="8">
        <v>291</v>
      </c>
      <c r="H672" s="8">
        <v>224</v>
      </c>
      <c r="I672" s="8">
        <v>67</v>
      </c>
      <c r="J672" s="8">
        <v>45</v>
      </c>
      <c r="K672" s="2">
        <f>SUM(Media[[#This Row],[VIEWS]:[SHARES]])</f>
        <v>627</v>
      </c>
      <c r="L672" s="3">
        <f>Media[[#This Row],[ENGAGEMENTS]]/Media[[#This Row],[FOLLOWERS]]</f>
        <v>9.9399166125017837E-3</v>
      </c>
      <c r="M672" t="str">
        <f>VLOOKUP(Media[[#This Row],[ENGAGEMENT RATE]],Rate_Lookup,2)</f>
        <v>Average</v>
      </c>
      <c r="N672" s="3" t="str">
        <f>IF(OR(Media[[#This Row],[TOPIC]]="Business Attire",Media[[#This Row],[TOPIC]]="Nightwear"),"High","Low")</f>
        <v>High</v>
      </c>
    </row>
    <row r="673" spans="2:14" x14ac:dyDescent="0.25">
      <c r="B673" s="1">
        <v>44512</v>
      </c>
      <c r="C673" t="s">
        <v>698</v>
      </c>
      <c r="D673" t="s">
        <v>14</v>
      </c>
      <c r="E673" s="8">
        <v>63345</v>
      </c>
      <c r="F673" t="s">
        <v>841</v>
      </c>
      <c r="G673" s="8">
        <v>358</v>
      </c>
      <c r="H673" s="8">
        <v>288</v>
      </c>
      <c r="I673" s="8">
        <v>70</v>
      </c>
      <c r="J673" s="8">
        <v>47</v>
      </c>
      <c r="K673" s="2">
        <f>SUM(Media[[#This Row],[VIEWS]:[SHARES]])</f>
        <v>763</v>
      </c>
      <c r="L673" s="3">
        <f>Media[[#This Row],[ENGAGEMENTS]]/Media[[#This Row],[FOLLOWERS]]</f>
        <v>1.204514957770937E-2</v>
      </c>
      <c r="M673" t="str">
        <f>VLOOKUP(Media[[#This Row],[ENGAGEMENT RATE]],Rate_Lookup,2)</f>
        <v>Good</v>
      </c>
      <c r="N673" s="3" t="str">
        <f>IF(OR(Media[[#This Row],[TOPIC]]="Business Attire",Media[[#This Row],[TOPIC]]="Nightwear"),"High","Low")</f>
        <v>High</v>
      </c>
    </row>
    <row r="674" spans="2:14" x14ac:dyDescent="0.25">
      <c r="B674" s="1">
        <v>44512</v>
      </c>
      <c r="C674" t="s">
        <v>699</v>
      </c>
      <c r="D674" t="s">
        <v>13</v>
      </c>
      <c r="E674" s="8">
        <v>34098</v>
      </c>
      <c r="F674" t="s">
        <v>840</v>
      </c>
      <c r="G674" s="8">
        <v>37</v>
      </c>
      <c r="H674" s="8">
        <v>32</v>
      </c>
      <c r="I674" s="8">
        <v>6</v>
      </c>
      <c r="J674" s="8">
        <v>5</v>
      </c>
      <c r="K674" s="2">
        <f>SUM(Media[[#This Row],[VIEWS]:[SHARES]])</f>
        <v>80</v>
      </c>
      <c r="L674" s="3">
        <f>Media[[#This Row],[ENGAGEMENTS]]/Media[[#This Row],[FOLLOWERS]]</f>
        <v>2.3461786615050738E-3</v>
      </c>
      <c r="M674" t="str">
        <f>VLOOKUP(Media[[#This Row],[ENGAGEMENT RATE]],Rate_Lookup,2)</f>
        <v>Poor</v>
      </c>
      <c r="N674" s="3" t="str">
        <f>IF(OR(Media[[#This Row],[TOPIC]]="Business Attire",Media[[#This Row],[TOPIC]]="Nightwear"),"High","Low")</f>
        <v>Low</v>
      </c>
    </row>
    <row r="675" spans="2:14" x14ac:dyDescent="0.25">
      <c r="B675" s="1">
        <v>44513</v>
      </c>
      <c r="C675" t="s">
        <v>700</v>
      </c>
      <c r="D675" t="s">
        <v>12</v>
      </c>
      <c r="E675" s="7">
        <v>132910</v>
      </c>
      <c r="F675" t="s">
        <v>858</v>
      </c>
      <c r="G675" s="7">
        <v>800</v>
      </c>
      <c r="H675" s="7">
        <v>615</v>
      </c>
      <c r="I675" s="7">
        <v>119</v>
      </c>
      <c r="J675" s="7">
        <v>94</v>
      </c>
      <c r="K675" s="2">
        <f>SUM(Media[[#This Row],[VIEWS]:[SHARES]])</f>
        <v>1628</v>
      </c>
      <c r="L675" s="3">
        <f>Media[[#This Row],[ENGAGEMENTS]]/Media[[#This Row],[FOLLOWERS]]</f>
        <v>1.224889022646904E-2</v>
      </c>
      <c r="M675" t="str">
        <f>VLOOKUP(Media[[#This Row],[ENGAGEMENT RATE]],Rate_Lookup,2)</f>
        <v>Good</v>
      </c>
      <c r="N675" s="3" t="str">
        <f>IF(OR(Media[[#This Row],[TOPIC]]="Business Attire",Media[[#This Row],[TOPIC]]="Nightwear"),"High","Low")</f>
        <v>Low</v>
      </c>
    </row>
    <row r="676" spans="2:14" x14ac:dyDescent="0.25">
      <c r="B676" s="1">
        <v>44513</v>
      </c>
      <c r="C676" t="s">
        <v>701</v>
      </c>
      <c r="D676" t="s">
        <v>14</v>
      </c>
      <c r="E676" s="8">
        <v>63305</v>
      </c>
      <c r="F676" t="s">
        <v>857</v>
      </c>
      <c r="G676" s="8">
        <v>670</v>
      </c>
      <c r="H676" s="8">
        <v>598</v>
      </c>
      <c r="I676" s="8">
        <v>139</v>
      </c>
      <c r="J676" s="8">
        <v>104</v>
      </c>
      <c r="K676" s="2">
        <f>SUM(Media[[#This Row],[VIEWS]:[SHARES]])</f>
        <v>1511</v>
      </c>
      <c r="L676" s="3">
        <f>Media[[#This Row],[ENGAGEMENTS]]/Media[[#This Row],[FOLLOWERS]]</f>
        <v>2.3868572782560618E-2</v>
      </c>
      <c r="M676" t="str">
        <f>VLOOKUP(Media[[#This Row],[ENGAGEMENT RATE]],Rate_Lookup,2)</f>
        <v>Excellent</v>
      </c>
      <c r="N676" s="3" t="str">
        <f>IF(OR(Media[[#This Row],[TOPIC]]="Business Attire",Media[[#This Row],[TOPIC]]="Nightwear"),"High","Low")</f>
        <v>High</v>
      </c>
    </row>
    <row r="677" spans="2:14" x14ac:dyDescent="0.25">
      <c r="B677" s="1">
        <v>44513</v>
      </c>
      <c r="C677" t="s">
        <v>702</v>
      </c>
      <c r="D677" t="s">
        <v>13</v>
      </c>
      <c r="E677" s="8">
        <v>34109</v>
      </c>
      <c r="F677" t="s">
        <v>857</v>
      </c>
      <c r="G677" s="8">
        <v>52</v>
      </c>
      <c r="H677" s="8">
        <v>44</v>
      </c>
      <c r="I677" s="8">
        <v>8</v>
      </c>
      <c r="J677" s="8">
        <v>7</v>
      </c>
      <c r="K677" s="2">
        <f>SUM(Media[[#This Row],[VIEWS]:[SHARES]])</f>
        <v>111</v>
      </c>
      <c r="L677" s="3">
        <f>Media[[#This Row],[ENGAGEMENTS]]/Media[[#This Row],[FOLLOWERS]]</f>
        <v>3.2542730657597703E-3</v>
      </c>
      <c r="M677" t="str">
        <f>VLOOKUP(Media[[#This Row],[ENGAGEMENT RATE]],Rate_Lookup,2)</f>
        <v>Poor</v>
      </c>
      <c r="N677" s="3" t="str">
        <f>IF(OR(Media[[#This Row],[TOPIC]]="Business Attire",Media[[#This Row],[TOPIC]]="Nightwear"),"High","Low")</f>
        <v>High</v>
      </c>
    </row>
    <row r="678" spans="2:14" x14ac:dyDescent="0.25">
      <c r="B678" s="1">
        <v>44514</v>
      </c>
      <c r="C678" t="s">
        <v>703</v>
      </c>
      <c r="D678" t="s">
        <v>12</v>
      </c>
      <c r="E678" s="7">
        <v>133221</v>
      </c>
      <c r="F678" t="s">
        <v>857</v>
      </c>
      <c r="G678" s="7">
        <v>916</v>
      </c>
      <c r="H678" s="7">
        <v>706</v>
      </c>
      <c r="I678" s="7">
        <v>100</v>
      </c>
      <c r="J678" s="7">
        <v>102</v>
      </c>
      <c r="K678" s="2">
        <f>SUM(Media[[#This Row],[VIEWS]:[SHARES]])</f>
        <v>1824</v>
      </c>
      <c r="L678" s="3">
        <f>Media[[#This Row],[ENGAGEMENTS]]/Media[[#This Row],[FOLLOWERS]]</f>
        <v>1.3691535118337199E-2</v>
      </c>
      <c r="M678" t="str">
        <f>VLOOKUP(Media[[#This Row],[ENGAGEMENT RATE]],Rate_Lookup,2)</f>
        <v>Good</v>
      </c>
      <c r="N678" s="3" t="str">
        <f>IF(OR(Media[[#This Row],[TOPIC]]="Business Attire",Media[[#This Row],[TOPIC]]="Nightwear"),"High","Low")</f>
        <v>High</v>
      </c>
    </row>
    <row r="679" spans="2:14" x14ac:dyDescent="0.25">
      <c r="B679" s="1">
        <v>44514</v>
      </c>
      <c r="C679" t="s">
        <v>704</v>
      </c>
      <c r="D679" t="s">
        <v>14</v>
      </c>
      <c r="E679" s="8">
        <v>63303</v>
      </c>
      <c r="F679" t="s">
        <v>857</v>
      </c>
      <c r="G679" s="8">
        <v>725</v>
      </c>
      <c r="H679" s="8">
        <v>541</v>
      </c>
      <c r="I679" s="8">
        <v>141</v>
      </c>
      <c r="J679" s="8">
        <v>100</v>
      </c>
      <c r="K679" s="2">
        <f>SUM(Media[[#This Row],[VIEWS]:[SHARES]])</f>
        <v>1507</v>
      </c>
      <c r="L679" s="3">
        <f>Media[[#This Row],[ENGAGEMENTS]]/Media[[#This Row],[FOLLOWERS]]</f>
        <v>2.3806138729602074E-2</v>
      </c>
      <c r="M679" t="str">
        <f>VLOOKUP(Media[[#This Row],[ENGAGEMENT RATE]],Rate_Lookup,2)</f>
        <v>Excellent</v>
      </c>
      <c r="N679" s="3" t="str">
        <f>IF(OR(Media[[#This Row],[TOPIC]]="Business Attire",Media[[#This Row],[TOPIC]]="Nightwear"),"High","Low")</f>
        <v>High</v>
      </c>
    </row>
    <row r="680" spans="2:14" x14ac:dyDescent="0.25">
      <c r="B680" s="1">
        <v>44515</v>
      </c>
      <c r="C680" t="s">
        <v>705</v>
      </c>
      <c r="D680" t="s">
        <v>12</v>
      </c>
      <c r="E680" s="7">
        <v>133010</v>
      </c>
      <c r="F680" t="s">
        <v>857</v>
      </c>
      <c r="G680" s="7">
        <v>999</v>
      </c>
      <c r="H680" s="7">
        <v>902</v>
      </c>
      <c r="I680" s="7">
        <v>151</v>
      </c>
      <c r="J680" s="7">
        <v>131</v>
      </c>
      <c r="K680" s="2">
        <f>SUM(Media[[#This Row],[VIEWS]:[SHARES]])</f>
        <v>2183</v>
      </c>
      <c r="L680" s="3">
        <f>Media[[#This Row],[ENGAGEMENTS]]/Media[[#This Row],[FOLLOWERS]]</f>
        <v>1.641229982708067E-2</v>
      </c>
      <c r="M680" t="str">
        <f>VLOOKUP(Media[[#This Row],[ENGAGEMENT RATE]],Rate_Lookup,2)</f>
        <v>Very Good</v>
      </c>
      <c r="N680" s="3" t="str">
        <f>IF(OR(Media[[#This Row],[TOPIC]]="Business Attire",Media[[#This Row],[TOPIC]]="Nightwear"),"High","Low")</f>
        <v>High</v>
      </c>
    </row>
    <row r="681" spans="2:14" x14ac:dyDescent="0.25">
      <c r="B681" s="1">
        <v>44515</v>
      </c>
      <c r="C681" t="s">
        <v>706</v>
      </c>
      <c r="D681" t="s">
        <v>14</v>
      </c>
      <c r="E681" s="8">
        <v>63684</v>
      </c>
      <c r="F681" t="s">
        <v>857</v>
      </c>
      <c r="G681" s="8">
        <v>778</v>
      </c>
      <c r="H681" s="8">
        <v>655</v>
      </c>
      <c r="I681" s="8">
        <v>165</v>
      </c>
      <c r="J681" s="8">
        <v>116</v>
      </c>
      <c r="K681" s="2">
        <f>SUM(Media[[#This Row],[VIEWS]:[SHARES]])</f>
        <v>1714</v>
      </c>
      <c r="L681" s="3">
        <f>Media[[#This Row],[ENGAGEMENTS]]/Media[[#This Row],[FOLLOWERS]]</f>
        <v>2.6914138559135731E-2</v>
      </c>
      <c r="M681" t="str">
        <f>VLOOKUP(Media[[#This Row],[ENGAGEMENT RATE]],Rate_Lookup,2)</f>
        <v>Excellent</v>
      </c>
      <c r="N681" s="3" t="str">
        <f>IF(OR(Media[[#This Row],[TOPIC]]="Business Attire",Media[[#This Row],[TOPIC]]="Nightwear"),"High","Low")</f>
        <v>High</v>
      </c>
    </row>
    <row r="682" spans="2:14" x14ac:dyDescent="0.25">
      <c r="B682" s="1">
        <v>44515</v>
      </c>
      <c r="C682" t="s">
        <v>707</v>
      </c>
      <c r="D682" t="s">
        <v>13</v>
      </c>
      <c r="E682" s="8">
        <v>34106</v>
      </c>
      <c r="F682" t="s">
        <v>858</v>
      </c>
      <c r="G682" s="8">
        <v>72</v>
      </c>
      <c r="H682" s="8">
        <v>55</v>
      </c>
      <c r="I682" s="8">
        <v>9</v>
      </c>
      <c r="J682" s="8">
        <v>9</v>
      </c>
      <c r="K682" s="2">
        <f>SUM(Media[[#This Row],[VIEWS]:[SHARES]])</f>
        <v>145</v>
      </c>
      <c r="L682" s="3">
        <f>Media[[#This Row],[ENGAGEMENTS]]/Media[[#This Row],[FOLLOWERS]]</f>
        <v>4.2514513575323994E-3</v>
      </c>
      <c r="M682" t="str">
        <f>VLOOKUP(Media[[#This Row],[ENGAGEMENT RATE]],Rate_Lookup,2)</f>
        <v>Poor</v>
      </c>
      <c r="N682" s="3" t="str">
        <f>IF(OR(Media[[#This Row],[TOPIC]]="Business Attire",Media[[#This Row],[TOPIC]]="Nightwear"),"High","Low")</f>
        <v>Low</v>
      </c>
    </row>
    <row r="683" spans="2:14" x14ac:dyDescent="0.25">
      <c r="B683" s="1">
        <v>44516</v>
      </c>
      <c r="C683" t="s">
        <v>708</v>
      </c>
      <c r="D683" t="s">
        <v>12</v>
      </c>
      <c r="E683" s="7">
        <v>133464</v>
      </c>
      <c r="F683" t="s">
        <v>857</v>
      </c>
      <c r="G683" s="7">
        <v>1043</v>
      </c>
      <c r="H683" s="7">
        <v>882</v>
      </c>
      <c r="I683" s="7">
        <v>139</v>
      </c>
      <c r="J683" s="7">
        <v>123</v>
      </c>
      <c r="K683" s="2">
        <f>SUM(Media[[#This Row],[VIEWS]:[SHARES]])</f>
        <v>2187</v>
      </c>
      <c r="L683" s="3">
        <f>Media[[#This Row],[ENGAGEMENTS]]/Media[[#This Row],[FOLLOWERS]]</f>
        <v>1.6386441287538214E-2</v>
      </c>
      <c r="M683" t="str">
        <f>VLOOKUP(Media[[#This Row],[ENGAGEMENT RATE]],Rate_Lookup,2)</f>
        <v>Very Good</v>
      </c>
      <c r="N683" s="3" t="str">
        <f>IF(OR(Media[[#This Row],[TOPIC]]="Business Attire",Media[[#This Row],[TOPIC]]="Nightwear"),"High","Low")</f>
        <v>High</v>
      </c>
    </row>
    <row r="684" spans="2:14" x14ac:dyDescent="0.25">
      <c r="B684" s="1">
        <v>44516</v>
      </c>
      <c r="C684" t="s">
        <v>709</v>
      </c>
      <c r="D684" t="s">
        <v>14</v>
      </c>
      <c r="E684" s="8">
        <v>63556</v>
      </c>
      <c r="F684" t="s">
        <v>841</v>
      </c>
      <c r="G684" s="8">
        <v>370</v>
      </c>
      <c r="H684" s="8">
        <v>309</v>
      </c>
      <c r="I684" s="8">
        <v>72</v>
      </c>
      <c r="J684" s="8">
        <v>52</v>
      </c>
      <c r="K684" s="2">
        <f>SUM(Media[[#This Row],[VIEWS]:[SHARES]])</f>
        <v>803</v>
      </c>
      <c r="L684" s="3">
        <f>Media[[#This Row],[ENGAGEMENTS]]/Media[[#This Row],[FOLLOWERS]]</f>
        <v>1.2634527031279501E-2</v>
      </c>
      <c r="M684" t="str">
        <f>VLOOKUP(Media[[#This Row],[ENGAGEMENT RATE]],Rate_Lookup,2)</f>
        <v>Good</v>
      </c>
      <c r="N684" s="3" t="str">
        <f>IF(OR(Media[[#This Row],[TOPIC]]="Business Attire",Media[[#This Row],[TOPIC]]="Nightwear"),"High","Low")</f>
        <v>High</v>
      </c>
    </row>
    <row r="685" spans="2:14" x14ac:dyDescent="0.25">
      <c r="B685" s="1">
        <v>44516</v>
      </c>
      <c r="C685" t="s">
        <v>710</v>
      </c>
      <c r="D685" t="s">
        <v>13</v>
      </c>
      <c r="E685" s="8">
        <v>34124</v>
      </c>
      <c r="F685" t="s">
        <v>858</v>
      </c>
      <c r="G685" s="8">
        <v>59</v>
      </c>
      <c r="H685" s="8">
        <v>49</v>
      </c>
      <c r="I685" s="8">
        <v>9</v>
      </c>
      <c r="J685" s="8">
        <v>7</v>
      </c>
      <c r="K685" s="2">
        <f>SUM(Media[[#This Row],[VIEWS]:[SHARES]])</f>
        <v>124</v>
      </c>
      <c r="L685" s="3">
        <f>Media[[#This Row],[ENGAGEMENTS]]/Media[[#This Row],[FOLLOWERS]]</f>
        <v>3.633806118860626E-3</v>
      </c>
      <c r="M685" t="str">
        <f>VLOOKUP(Media[[#This Row],[ENGAGEMENT RATE]],Rate_Lookup,2)</f>
        <v>Poor</v>
      </c>
      <c r="N685" s="3" t="str">
        <f>IF(OR(Media[[#This Row],[TOPIC]]="Business Attire",Media[[#This Row],[TOPIC]]="Nightwear"),"High","Low")</f>
        <v>Low</v>
      </c>
    </row>
    <row r="686" spans="2:14" x14ac:dyDescent="0.25">
      <c r="B686" s="1">
        <v>44517</v>
      </c>
      <c r="C686" t="s">
        <v>711</v>
      </c>
      <c r="D686" t="s">
        <v>12</v>
      </c>
      <c r="E686" s="7">
        <v>132830</v>
      </c>
      <c r="F686" t="s">
        <v>841</v>
      </c>
      <c r="G686" s="7">
        <v>363</v>
      </c>
      <c r="H686" s="7">
        <v>347</v>
      </c>
      <c r="I686" s="7">
        <v>64</v>
      </c>
      <c r="J686" s="7">
        <v>49</v>
      </c>
      <c r="K686" s="2">
        <f>SUM(Media[[#This Row],[VIEWS]:[SHARES]])</f>
        <v>823</v>
      </c>
      <c r="L686" s="3">
        <f>Media[[#This Row],[ENGAGEMENTS]]/Media[[#This Row],[FOLLOWERS]]</f>
        <v>6.195889482797561E-3</v>
      </c>
      <c r="M686" t="str">
        <f>VLOOKUP(Media[[#This Row],[ENGAGEMENT RATE]],Rate_Lookup,2)</f>
        <v>Average</v>
      </c>
      <c r="N686" s="3" t="str">
        <f>IF(OR(Media[[#This Row],[TOPIC]]="Business Attire",Media[[#This Row],[TOPIC]]="Nightwear"),"High","Low")</f>
        <v>High</v>
      </c>
    </row>
    <row r="687" spans="2:14" x14ac:dyDescent="0.25">
      <c r="B687" s="1">
        <v>44517</v>
      </c>
      <c r="C687" t="s">
        <v>712</v>
      </c>
      <c r="D687" t="s">
        <v>14</v>
      </c>
      <c r="E687" s="8">
        <v>63224</v>
      </c>
      <c r="F687" t="s">
        <v>840</v>
      </c>
      <c r="G687" s="8">
        <v>386</v>
      </c>
      <c r="H687" s="8">
        <v>339</v>
      </c>
      <c r="I687" s="8">
        <v>86</v>
      </c>
      <c r="J687" s="8">
        <v>60</v>
      </c>
      <c r="K687" s="2">
        <f>SUM(Media[[#This Row],[VIEWS]:[SHARES]])</f>
        <v>871</v>
      </c>
      <c r="L687" s="3">
        <f>Media[[#This Row],[ENGAGEMENTS]]/Media[[#This Row],[FOLLOWERS]]</f>
        <v>1.3776414019992408E-2</v>
      </c>
      <c r="M687" t="str">
        <f>VLOOKUP(Media[[#This Row],[ENGAGEMENT RATE]],Rate_Lookup,2)</f>
        <v>Good</v>
      </c>
      <c r="N687" s="3" t="str">
        <f>IF(OR(Media[[#This Row],[TOPIC]]="Business Attire",Media[[#This Row],[TOPIC]]="Nightwear"),"High","Low")</f>
        <v>Low</v>
      </c>
    </row>
    <row r="688" spans="2:14" x14ac:dyDescent="0.25">
      <c r="B688" s="1">
        <v>44518</v>
      </c>
      <c r="C688" t="s">
        <v>713</v>
      </c>
      <c r="D688" t="s">
        <v>12</v>
      </c>
      <c r="E688" s="7">
        <v>133262</v>
      </c>
      <c r="F688" t="s">
        <v>857</v>
      </c>
      <c r="G688" s="7">
        <v>1003</v>
      </c>
      <c r="H688" s="7">
        <v>899</v>
      </c>
      <c r="I688" s="7">
        <v>162</v>
      </c>
      <c r="J688" s="7">
        <v>122</v>
      </c>
      <c r="K688" s="2">
        <f>SUM(Media[[#This Row],[VIEWS]:[SHARES]])</f>
        <v>2186</v>
      </c>
      <c r="L688" s="3">
        <f>Media[[#This Row],[ENGAGEMENTS]]/Media[[#This Row],[FOLLOWERS]]</f>
        <v>1.6403776020170791E-2</v>
      </c>
      <c r="M688" t="str">
        <f>VLOOKUP(Media[[#This Row],[ENGAGEMENT RATE]],Rate_Lookup,2)</f>
        <v>Very Good</v>
      </c>
      <c r="N688" s="3" t="str">
        <f>IF(OR(Media[[#This Row],[TOPIC]]="Business Attire",Media[[#This Row],[TOPIC]]="Nightwear"),"High","Low")</f>
        <v>High</v>
      </c>
    </row>
    <row r="689" spans="2:14" x14ac:dyDescent="0.25">
      <c r="B689" s="1">
        <v>44518</v>
      </c>
      <c r="C689" t="s">
        <v>714</v>
      </c>
      <c r="D689" t="s">
        <v>14</v>
      </c>
      <c r="E689" s="8">
        <v>63650</v>
      </c>
      <c r="F689" t="s">
        <v>840</v>
      </c>
      <c r="G689" s="8">
        <v>418</v>
      </c>
      <c r="H689" s="8">
        <v>402</v>
      </c>
      <c r="I689" s="8">
        <v>93</v>
      </c>
      <c r="J689" s="8">
        <v>61</v>
      </c>
      <c r="K689" s="2">
        <f>SUM(Media[[#This Row],[VIEWS]:[SHARES]])</f>
        <v>974</v>
      </c>
      <c r="L689" s="3">
        <f>Media[[#This Row],[ENGAGEMENTS]]/Media[[#This Row],[FOLLOWERS]]</f>
        <v>1.5302435192458759E-2</v>
      </c>
      <c r="M689" t="str">
        <f>VLOOKUP(Media[[#This Row],[ENGAGEMENT RATE]],Rate_Lookup,2)</f>
        <v>Very Good</v>
      </c>
      <c r="N689" s="3" t="str">
        <f>IF(OR(Media[[#This Row],[TOPIC]]="Business Attire",Media[[#This Row],[TOPIC]]="Nightwear"),"High","Low")</f>
        <v>Low</v>
      </c>
    </row>
    <row r="690" spans="2:14" x14ac:dyDescent="0.25">
      <c r="B690" s="1">
        <v>44519</v>
      </c>
      <c r="C690" t="s">
        <v>715</v>
      </c>
      <c r="D690" t="s">
        <v>12</v>
      </c>
      <c r="E690" s="7">
        <v>133549</v>
      </c>
      <c r="F690" t="s">
        <v>840</v>
      </c>
      <c r="G690" s="7">
        <v>328</v>
      </c>
      <c r="H690" s="7">
        <v>278</v>
      </c>
      <c r="I690" s="7">
        <v>46</v>
      </c>
      <c r="J690" s="7">
        <v>37</v>
      </c>
      <c r="K690" s="2">
        <f>SUM(Media[[#This Row],[VIEWS]:[SHARES]])</f>
        <v>689</v>
      </c>
      <c r="L690" s="3">
        <f>Media[[#This Row],[ENGAGEMENTS]]/Media[[#This Row],[FOLLOWERS]]</f>
        <v>5.1591550666796457E-3</v>
      </c>
      <c r="M690" t="str">
        <f>VLOOKUP(Media[[#This Row],[ENGAGEMENT RATE]],Rate_Lookup,2)</f>
        <v>Average</v>
      </c>
      <c r="N690" s="3" t="str">
        <f>IF(OR(Media[[#This Row],[TOPIC]]="Business Attire",Media[[#This Row],[TOPIC]]="Nightwear"),"High","Low")</f>
        <v>Low</v>
      </c>
    </row>
    <row r="691" spans="2:14" x14ac:dyDescent="0.25">
      <c r="B691" s="1">
        <v>44519</v>
      </c>
      <c r="C691" t="s">
        <v>716</v>
      </c>
      <c r="D691" t="s">
        <v>14</v>
      </c>
      <c r="E691" s="8">
        <v>63276</v>
      </c>
      <c r="F691" t="s">
        <v>857</v>
      </c>
      <c r="G691" s="8">
        <v>758</v>
      </c>
      <c r="H691" s="8">
        <v>716</v>
      </c>
      <c r="I691" s="8">
        <v>162</v>
      </c>
      <c r="J691" s="8">
        <v>128</v>
      </c>
      <c r="K691" s="2">
        <f>SUM(Media[[#This Row],[VIEWS]:[SHARES]])</f>
        <v>1764</v>
      </c>
      <c r="L691" s="3">
        <f>Media[[#This Row],[ENGAGEMENTS]]/Media[[#This Row],[FOLLOWERS]]</f>
        <v>2.7877868386117961E-2</v>
      </c>
      <c r="M691" t="str">
        <f>VLOOKUP(Media[[#This Row],[ENGAGEMENT RATE]],Rate_Lookup,2)</f>
        <v>Excellent</v>
      </c>
      <c r="N691" s="3" t="str">
        <f>IF(OR(Media[[#This Row],[TOPIC]]="Business Attire",Media[[#This Row],[TOPIC]]="Nightwear"),"High","Low")</f>
        <v>High</v>
      </c>
    </row>
    <row r="692" spans="2:14" x14ac:dyDescent="0.25">
      <c r="B692" s="1">
        <v>44520</v>
      </c>
      <c r="C692" t="s">
        <v>717</v>
      </c>
      <c r="D692" t="s">
        <v>12</v>
      </c>
      <c r="E692" s="7">
        <v>133665</v>
      </c>
      <c r="F692" t="s">
        <v>840</v>
      </c>
      <c r="G692" s="7">
        <v>312</v>
      </c>
      <c r="H692" s="7">
        <v>265</v>
      </c>
      <c r="I692" s="7">
        <v>51</v>
      </c>
      <c r="J692" s="7">
        <v>35</v>
      </c>
      <c r="K692" s="2">
        <f>SUM(Media[[#This Row],[VIEWS]:[SHARES]])</f>
        <v>663</v>
      </c>
      <c r="L692" s="3">
        <f>Media[[#This Row],[ENGAGEMENTS]]/Media[[#This Row],[FOLLOWERS]]</f>
        <v>4.9601615980249128E-3</v>
      </c>
      <c r="M692" t="str">
        <f>VLOOKUP(Media[[#This Row],[ENGAGEMENT RATE]],Rate_Lookup,2)</f>
        <v>Poor</v>
      </c>
      <c r="N692" s="3" t="str">
        <f>IF(OR(Media[[#This Row],[TOPIC]]="Business Attire",Media[[#This Row],[TOPIC]]="Nightwear"),"High","Low")</f>
        <v>Low</v>
      </c>
    </row>
    <row r="693" spans="2:14" x14ac:dyDescent="0.25">
      <c r="B693" s="1">
        <v>44520</v>
      </c>
      <c r="C693" t="s">
        <v>718</v>
      </c>
      <c r="D693" t="s">
        <v>14</v>
      </c>
      <c r="E693" s="8">
        <v>63287</v>
      </c>
      <c r="F693" t="s">
        <v>841</v>
      </c>
      <c r="G693" s="8">
        <v>306</v>
      </c>
      <c r="H693" s="8">
        <v>251</v>
      </c>
      <c r="I693" s="8">
        <v>64</v>
      </c>
      <c r="J693" s="8">
        <v>45</v>
      </c>
      <c r="K693" s="2">
        <f>SUM(Media[[#This Row],[VIEWS]:[SHARES]])</f>
        <v>666</v>
      </c>
      <c r="L693" s="3">
        <f>Media[[#This Row],[ENGAGEMENTS]]/Media[[#This Row],[FOLLOWERS]]</f>
        <v>1.0523488236130644E-2</v>
      </c>
      <c r="M693" t="str">
        <f>VLOOKUP(Media[[#This Row],[ENGAGEMENT RATE]],Rate_Lookup,2)</f>
        <v>Good</v>
      </c>
      <c r="N693" s="3" t="str">
        <f>IF(OR(Media[[#This Row],[TOPIC]]="Business Attire",Media[[#This Row],[TOPIC]]="Nightwear"),"High","Low")</f>
        <v>High</v>
      </c>
    </row>
    <row r="694" spans="2:14" x14ac:dyDescent="0.25">
      <c r="B694" s="1">
        <v>44520</v>
      </c>
      <c r="C694" t="s">
        <v>719</v>
      </c>
      <c r="D694" t="s">
        <v>13</v>
      </c>
      <c r="E694" s="8">
        <v>34148</v>
      </c>
      <c r="F694" t="s">
        <v>840</v>
      </c>
      <c r="G694" s="8">
        <v>55</v>
      </c>
      <c r="H694" s="8">
        <v>43</v>
      </c>
      <c r="I694" s="8">
        <v>7</v>
      </c>
      <c r="J694" s="8">
        <v>7</v>
      </c>
      <c r="K694" s="2">
        <f>SUM(Media[[#This Row],[VIEWS]:[SHARES]])</f>
        <v>112</v>
      </c>
      <c r="L694" s="3">
        <f>Media[[#This Row],[ENGAGEMENTS]]/Media[[#This Row],[FOLLOWERS]]</f>
        <v>3.2798406934520324E-3</v>
      </c>
      <c r="M694" t="str">
        <f>VLOOKUP(Media[[#This Row],[ENGAGEMENT RATE]],Rate_Lookup,2)</f>
        <v>Poor</v>
      </c>
      <c r="N694" s="3" t="str">
        <f>IF(OR(Media[[#This Row],[TOPIC]]="Business Attire",Media[[#This Row],[TOPIC]]="Nightwear"),"High","Low")</f>
        <v>Low</v>
      </c>
    </row>
    <row r="695" spans="2:14" x14ac:dyDescent="0.25">
      <c r="B695" s="1">
        <v>44521</v>
      </c>
      <c r="C695" t="s">
        <v>720</v>
      </c>
      <c r="D695" t="s">
        <v>12</v>
      </c>
      <c r="E695" s="7">
        <v>133699</v>
      </c>
      <c r="F695" t="s">
        <v>857</v>
      </c>
      <c r="G695" s="7">
        <v>1167</v>
      </c>
      <c r="H695" s="7">
        <v>1021</v>
      </c>
      <c r="I695" s="7">
        <v>179</v>
      </c>
      <c r="J695" s="7">
        <v>147</v>
      </c>
      <c r="K695" s="2">
        <f>SUM(Media[[#This Row],[VIEWS]:[SHARES]])</f>
        <v>2514</v>
      </c>
      <c r="L695" s="3">
        <f>Media[[#This Row],[ENGAGEMENTS]]/Media[[#This Row],[FOLLOWERS]]</f>
        <v>1.880343158886753E-2</v>
      </c>
      <c r="M695" t="str">
        <f>VLOOKUP(Media[[#This Row],[ENGAGEMENT RATE]],Rate_Lookup,2)</f>
        <v>Very Good</v>
      </c>
      <c r="N695" s="3" t="str">
        <f>IF(OR(Media[[#This Row],[TOPIC]]="Business Attire",Media[[#This Row],[TOPIC]]="Nightwear"),"High","Low")</f>
        <v>High</v>
      </c>
    </row>
    <row r="696" spans="2:14" x14ac:dyDescent="0.25">
      <c r="B696" s="1">
        <v>44521</v>
      </c>
      <c r="C696" t="s">
        <v>721</v>
      </c>
      <c r="D696" t="s">
        <v>14</v>
      </c>
      <c r="E696" s="8">
        <v>63317</v>
      </c>
      <c r="F696" t="s">
        <v>840</v>
      </c>
      <c r="G696" s="8">
        <v>378</v>
      </c>
      <c r="H696" s="8">
        <v>352</v>
      </c>
      <c r="I696" s="8">
        <v>83</v>
      </c>
      <c r="J696" s="8">
        <v>57</v>
      </c>
      <c r="K696" s="2">
        <f>SUM(Media[[#This Row],[VIEWS]:[SHARES]])</f>
        <v>870</v>
      </c>
      <c r="L696" s="3">
        <f>Media[[#This Row],[ENGAGEMENTS]]/Media[[#This Row],[FOLLOWERS]]</f>
        <v>1.3740385678411801E-2</v>
      </c>
      <c r="M696" t="str">
        <f>VLOOKUP(Media[[#This Row],[ENGAGEMENT RATE]],Rate_Lookup,2)</f>
        <v>Good</v>
      </c>
      <c r="N696" s="3" t="str">
        <f>IF(OR(Media[[#This Row],[TOPIC]]="Business Attire",Media[[#This Row],[TOPIC]]="Nightwear"),"High","Low")</f>
        <v>Low</v>
      </c>
    </row>
    <row r="697" spans="2:14" x14ac:dyDescent="0.25">
      <c r="B697" s="1">
        <v>44521</v>
      </c>
      <c r="C697" t="s">
        <v>722</v>
      </c>
      <c r="D697" t="s">
        <v>13</v>
      </c>
      <c r="E697" s="8">
        <v>34146</v>
      </c>
      <c r="F697" t="s">
        <v>858</v>
      </c>
      <c r="G697" s="8">
        <v>51</v>
      </c>
      <c r="H697" s="8">
        <v>40</v>
      </c>
      <c r="I697" s="8">
        <v>7</v>
      </c>
      <c r="J697" s="8">
        <v>7</v>
      </c>
      <c r="K697" s="2">
        <f>SUM(Media[[#This Row],[VIEWS]:[SHARES]])</f>
        <v>105</v>
      </c>
      <c r="L697" s="3">
        <f>Media[[#This Row],[ENGAGEMENTS]]/Media[[#This Row],[FOLLOWERS]]</f>
        <v>3.0750307503075031E-3</v>
      </c>
      <c r="M697" t="str">
        <f>VLOOKUP(Media[[#This Row],[ENGAGEMENT RATE]],Rate_Lookup,2)</f>
        <v>Poor</v>
      </c>
      <c r="N697" s="3" t="str">
        <f>IF(OR(Media[[#This Row],[TOPIC]]="Business Attire",Media[[#This Row],[TOPIC]]="Nightwear"),"High","Low")</f>
        <v>Low</v>
      </c>
    </row>
    <row r="698" spans="2:14" x14ac:dyDescent="0.25">
      <c r="B698" s="1">
        <v>44522</v>
      </c>
      <c r="C698" t="s">
        <v>723</v>
      </c>
      <c r="D698" t="s">
        <v>12</v>
      </c>
      <c r="E698" s="7">
        <v>133983</v>
      </c>
      <c r="F698" t="s">
        <v>858</v>
      </c>
      <c r="G698" s="7">
        <v>664</v>
      </c>
      <c r="H698" s="7">
        <v>540</v>
      </c>
      <c r="I698" s="7">
        <v>97</v>
      </c>
      <c r="J698" s="7">
        <v>76</v>
      </c>
      <c r="K698" s="2">
        <f>SUM(Media[[#This Row],[VIEWS]:[SHARES]])</f>
        <v>1377</v>
      </c>
      <c r="L698" s="3">
        <f>Media[[#This Row],[ENGAGEMENTS]]/Media[[#This Row],[FOLLOWERS]]</f>
        <v>1.0277423255189091E-2</v>
      </c>
      <c r="M698" t="str">
        <f>VLOOKUP(Media[[#This Row],[ENGAGEMENT RATE]],Rate_Lookup,2)</f>
        <v>Good</v>
      </c>
      <c r="N698" s="3" t="str">
        <f>IF(OR(Media[[#This Row],[TOPIC]]="Business Attire",Media[[#This Row],[TOPIC]]="Nightwear"),"High","Low")</f>
        <v>Low</v>
      </c>
    </row>
    <row r="699" spans="2:14" x14ac:dyDescent="0.25">
      <c r="B699" s="1">
        <v>44522</v>
      </c>
      <c r="C699" t="s">
        <v>724</v>
      </c>
      <c r="D699" t="s">
        <v>14</v>
      </c>
      <c r="E699" s="8">
        <v>63719</v>
      </c>
      <c r="F699" t="s">
        <v>841</v>
      </c>
      <c r="G699" s="8">
        <v>368</v>
      </c>
      <c r="H699" s="8">
        <v>356</v>
      </c>
      <c r="I699" s="8">
        <v>89</v>
      </c>
      <c r="J699" s="8">
        <v>53</v>
      </c>
      <c r="K699" s="2">
        <f>SUM(Media[[#This Row],[VIEWS]:[SHARES]])</f>
        <v>866</v>
      </c>
      <c r="L699" s="3">
        <f>Media[[#This Row],[ENGAGEMENTS]]/Media[[#This Row],[FOLLOWERS]]</f>
        <v>1.3590922644737049E-2</v>
      </c>
      <c r="M699" t="str">
        <f>VLOOKUP(Media[[#This Row],[ENGAGEMENT RATE]],Rate_Lookup,2)</f>
        <v>Good</v>
      </c>
      <c r="N699" s="3" t="str">
        <f>IF(OR(Media[[#This Row],[TOPIC]]="Business Attire",Media[[#This Row],[TOPIC]]="Nightwear"),"High","Low")</f>
        <v>High</v>
      </c>
    </row>
    <row r="700" spans="2:14" x14ac:dyDescent="0.25">
      <c r="B700" s="1">
        <v>44523</v>
      </c>
      <c r="C700" t="s">
        <v>725</v>
      </c>
      <c r="D700" t="s">
        <v>12</v>
      </c>
      <c r="E700" s="7">
        <v>134326</v>
      </c>
      <c r="F700" t="s">
        <v>840</v>
      </c>
      <c r="G700" s="7">
        <v>392</v>
      </c>
      <c r="H700" s="7">
        <v>308</v>
      </c>
      <c r="I700" s="7">
        <v>54</v>
      </c>
      <c r="J700" s="7">
        <v>46</v>
      </c>
      <c r="K700" s="2">
        <f>SUM(Media[[#This Row],[VIEWS]:[SHARES]])</f>
        <v>800</v>
      </c>
      <c r="L700" s="3">
        <f>Media[[#This Row],[ENGAGEMENTS]]/Media[[#This Row],[FOLLOWERS]]</f>
        <v>5.955660110477495E-3</v>
      </c>
      <c r="M700" t="str">
        <f>VLOOKUP(Media[[#This Row],[ENGAGEMENT RATE]],Rate_Lookup,2)</f>
        <v>Average</v>
      </c>
      <c r="N700" s="3" t="str">
        <f>IF(OR(Media[[#This Row],[TOPIC]]="Business Attire",Media[[#This Row],[TOPIC]]="Nightwear"),"High","Low")</f>
        <v>Low</v>
      </c>
    </row>
    <row r="701" spans="2:14" x14ac:dyDescent="0.25">
      <c r="B701" s="1">
        <v>44523</v>
      </c>
      <c r="C701" t="s">
        <v>726</v>
      </c>
      <c r="D701" t="s">
        <v>14</v>
      </c>
      <c r="E701" s="8">
        <v>63783</v>
      </c>
      <c r="F701" t="s">
        <v>841</v>
      </c>
      <c r="G701" s="8">
        <v>330</v>
      </c>
      <c r="H701" s="8">
        <v>275</v>
      </c>
      <c r="I701" s="8">
        <v>70</v>
      </c>
      <c r="J701" s="8">
        <v>51</v>
      </c>
      <c r="K701" s="2">
        <f>SUM(Media[[#This Row],[VIEWS]:[SHARES]])</f>
        <v>726</v>
      </c>
      <c r="L701" s="3">
        <f>Media[[#This Row],[ENGAGEMENTS]]/Media[[#This Row],[FOLLOWERS]]</f>
        <v>1.1382343257607827E-2</v>
      </c>
      <c r="M701" t="str">
        <f>VLOOKUP(Media[[#This Row],[ENGAGEMENT RATE]],Rate_Lookup,2)</f>
        <v>Good</v>
      </c>
      <c r="N701" s="3" t="str">
        <f>IF(OR(Media[[#This Row],[TOPIC]]="Business Attire",Media[[#This Row],[TOPIC]]="Nightwear"),"High","Low")</f>
        <v>High</v>
      </c>
    </row>
    <row r="702" spans="2:14" x14ac:dyDescent="0.25">
      <c r="B702" s="1">
        <v>44524</v>
      </c>
      <c r="C702" t="s">
        <v>727</v>
      </c>
      <c r="D702" t="s">
        <v>13</v>
      </c>
      <c r="E702" s="8">
        <v>34178</v>
      </c>
      <c r="F702" t="s">
        <v>841</v>
      </c>
      <c r="G702" s="8">
        <v>50</v>
      </c>
      <c r="H702" s="8">
        <v>43</v>
      </c>
      <c r="I702" s="8">
        <v>7</v>
      </c>
      <c r="J702" s="8">
        <v>6</v>
      </c>
      <c r="K702" s="2">
        <f>SUM(Media[[#This Row],[VIEWS]:[SHARES]])</f>
        <v>106</v>
      </c>
      <c r="L702" s="3">
        <f>Media[[#This Row],[ENGAGEMENTS]]/Media[[#This Row],[FOLLOWERS]]</f>
        <v>3.1014102639124585E-3</v>
      </c>
      <c r="M702" t="str">
        <f>VLOOKUP(Media[[#This Row],[ENGAGEMENT RATE]],Rate_Lookup,2)</f>
        <v>Poor</v>
      </c>
      <c r="N702" s="3" t="str">
        <f>IF(OR(Media[[#This Row],[TOPIC]]="Business Attire",Media[[#This Row],[TOPIC]]="Nightwear"),"High","Low")</f>
        <v>High</v>
      </c>
    </row>
    <row r="703" spans="2:14" x14ac:dyDescent="0.25">
      <c r="B703" s="1">
        <v>44525</v>
      </c>
      <c r="C703" t="s">
        <v>728</v>
      </c>
      <c r="D703" t="s">
        <v>12</v>
      </c>
      <c r="E703" s="7">
        <v>134454</v>
      </c>
      <c r="F703" t="s">
        <v>840</v>
      </c>
      <c r="G703" s="7">
        <v>442</v>
      </c>
      <c r="H703" s="7">
        <v>369</v>
      </c>
      <c r="I703" s="7">
        <v>62</v>
      </c>
      <c r="J703" s="7">
        <v>51</v>
      </c>
      <c r="K703" s="2">
        <f>SUM(Media[[#This Row],[VIEWS]:[SHARES]])</f>
        <v>924</v>
      </c>
      <c r="L703" s="3">
        <f>Media[[#This Row],[ENGAGEMENTS]]/Media[[#This Row],[FOLLOWERS]]</f>
        <v>6.8722388326118971E-3</v>
      </c>
      <c r="M703" t="str">
        <f>VLOOKUP(Media[[#This Row],[ENGAGEMENT RATE]],Rate_Lookup,2)</f>
        <v>Average</v>
      </c>
      <c r="N703" s="3" t="str">
        <f>IF(OR(Media[[#This Row],[TOPIC]]="Business Attire",Media[[#This Row],[TOPIC]]="Nightwear"),"High","Low")</f>
        <v>Low</v>
      </c>
    </row>
    <row r="704" spans="2:14" x14ac:dyDescent="0.25">
      <c r="B704" s="1">
        <v>44525</v>
      </c>
      <c r="C704" t="s">
        <v>729</v>
      </c>
      <c r="D704" t="s">
        <v>14</v>
      </c>
      <c r="E704" s="8">
        <v>63187</v>
      </c>
      <c r="F704" t="s">
        <v>858</v>
      </c>
      <c r="G704" s="8">
        <v>624</v>
      </c>
      <c r="H704" s="8">
        <v>570</v>
      </c>
      <c r="I704" s="8">
        <v>141</v>
      </c>
      <c r="J704" s="8">
        <v>86</v>
      </c>
      <c r="K704" s="2">
        <f>SUM(Media[[#This Row],[VIEWS]:[SHARES]])</f>
        <v>1421</v>
      </c>
      <c r="L704" s="3">
        <f>Media[[#This Row],[ENGAGEMENTS]]/Media[[#This Row],[FOLLOWERS]]</f>
        <v>2.2488803076582208E-2</v>
      </c>
      <c r="M704" t="str">
        <f>VLOOKUP(Media[[#This Row],[ENGAGEMENT RATE]],Rate_Lookup,2)</f>
        <v>Excellent</v>
      </c>
      <c r="N704" s="3" t="str">
        <f>IF(OR(Media[[#This Row],[TOPIC]]="Business Attire",Media[[#This Row],[TOPIC]]="Nightwear"),"High","Low")</f>
        <v>Low</v>
      </c>
    </row>
    <row r="705" spans="2:14" x14ac:dyDescent="0.25">
      <c r="B705" s="1">
        <v>44526</v>
      </c>
      <c r="C705" t="s">
        <v>730</v>
      </c>
      <c r="D705" t="s">
        <v>12</v>
      </c>
      <c r="E705" s="7">
        <v>134481</v>
      </c>
      <c r="F705" t="s">
        <v>841</v>
      </c>
      <c r="G705" s="7">
        <v>422</v>
      </c>
      <c r="H705" s="7">
        <v>313</v>
      </c>
      <c r="I705" s="7">
        <v>53</v>
      </c>
      <c r="J705" s="7">
        <v>47</v>
      </c>
      <c r="K705" s="2">
        <f>SUM(Media[[#This Row],[VIEWS]:[SHARES]])</f>
        <v>835</v>
      </c>
      <c r="L705" s="3">
        <f>Media[[#This Row],[ENGAGEMENTS]]/Media[[#This Row],[FOLLOWERS]]</f>
        <v>6.2090555543162229E-3</v>
      </c>
      <c r="M705" t="str">
        <f>VLOOKUP(Media[[#This Row],[ENGAGEMENT RATE]],Rate_Lookup,2)</f>
        <v>Average</v>
      </c>
      <c r="N705" s="3" t="str">
        <f>IF(OR(Media[[#This Row],[TOPIC]]="Business Attire",Media[[#This Row],[TOPIC]]="Nightwear"),"High","Low")</f>
        <v>High</v>
      </c>
    </row>
    <row r="706" spans="2:14" x14ac:dyDescent="0.25">
      <c r="B706" s="1">
        <v>44526</v>
      </c>
      <c r="C706" t="s">
        <v>731</v>
      </c>
      <c r="D706" t="s">
        <v>14</v>
      </c>
      <c r="E706" s="8">
        <v>62878</v>
      </c>
      <c r="F706" t="s">
        <v>857</v>
      </c>
      <c r="G706" s="8">
        <v>596</v>
      </c>
      <c r="H706" s="8">
        <v>528</v>
      </c>
      <c r="I706" s="8">
        <v>145</v>
      </c>
      <c r="J706" s="8">
        <v>88</v>
      </c>
      <c r="K706" s="2">
        <f>SUM(Media[[#This Row],[VIEWS]:[SHARES]])</f>
        <v>1357</v>
      </c>
      <c r="L706" s="3">
        <f>Media[[#This Row],[ENGAGEMENTS]]/Media[[#This Row],[FOLLOWERS]]</f>
        <v>2.1581475237762014E-2</v>
      </c>
      <c r="M706" t="str">
        <f>VLOOKUP(Media[[#This Row],[ENGAGEMENT RATE]],Rate_Lookup,2)</f>
        <v>Excellent</v>
      </c>
      <c r="N706" s="3" t="str">
        <f>IF(OR(Media[[#This Row],[TOPIC]]="Business Attire",Media[[#This Row],[TOPIC]]="Nightwear"),"High","Low")</f>
        <v>High</v>
      </c>
    </row>
    <row r="707" spans="2:14" x14ac:dyDescent="0.25">
      <c r="B707" s="1">
        <v>44526</v>
      </c>
      <c r="C707" t="s">
        <v>732</v>
      </c>
      <c r="D707" t="s">
        <v>13</v>
      </c>
      <c r="E707" s="8">
        <v>34167</v>
      </c>
      <c r="F707" t="s">
        <v>841</v>
      </c>
      <c r="G707" s="8">
        <v>49</v>
      </c>
      <c r="H707" s="8">
        <v>44</v>
      </c>
      <c r="I707" s="8">
        <v>7</v>
      </c>
      <c r="J707" s="8">
        <v>6</v>
      </c>
      <c r="K707" s="2">
        <f>SUM(Media[[#This Row],[VIEWS]:[SHARES]])</f>
        <v>106</v>
      </c>
      <c r="L707" s="3">
        <f>Media[[#This Row],[ENGAGEMENTS]]/Media[[#This Row],[FOLLOWERS]]</f>
        <v>3.1024087569877369E-3</v>
      </c>
      <c r="M707" t="str">
        <f>VLOOKUP(Media[[#This Row],[ENGAGEMENT RATE]],Rate_Lookup,2)</f>
        <v>Poor</v>
      </c>
      <c r="N707" s="3" t="str">
        <f>IF(OR(Media[[#This Row],[TOPIC]]="Business Attire",Media[[#This Row],[TOPIC]]="Nightwear"),"High","Low")</f>
        <v>High</v>
      </c>
    </row>
    <row r="708" spans="2:14" x14ac:dyDescent="0.25">
      <c r="B708" s="1">
        <v>44527</v>
      </c>
      <c r="C708" t="s">
        <v>733</v>
      </c>
      <c r="D708" t="s">
        <v>12</v>
      </c>
      <c r="E708" s="7">
        <v>134274</v>
      </c>
      <c r="F708" t="s">
        <v>841</v>
      </c>
      <c r="G708" s="7">
        <v>430</v>
      </c>
      <c r="H708" s="7">
        <v>361</v>
      </c>
      <c r="I708" s="7">
        <v>60</v>
      </c>
      <c r="J708" s="7">
        <v>54</v>
      </c>
      <c r="K708" s="2">
        <f>SUM(Media[[#This Row],[VIEWS]:[SHARES]])</f>
        <v>905</v>
      </c>
      <c r="L708" s="3">
        <f>Media[[#This Row],[ENGAGEMENTS]]/Media[[#This Row],[FOLLOWERS]]</f>
        <v>6.7399496551826862E-3</v>
      </c>
      <c r="M708" t="str">
        <f>VLOOKUP(Media[[#This Row],[ENGAGEMENT RATE]],Rate_Lookup,2)</f>
        <v>Average</v>
      </c>
      <c r="N708" s="3" t="str">
        <f>IF(OR(Media[[#This Row],[TOPIC]]="Business Attire",Media[[#This Row],[TOPIC]]="Nightwear"),"High","Low")</f>
        <v>High</v>
      </c>
    </row>
    <row r="709" spans="2:14" x14ac:dyDescent="0.25">
      <c r="B709" s="1">
        <v>44527</v>
      </c>
      <c r="C709" t="s">
        <v>734</v>
      </c>
      <c r="D709" t="s">
        <v>14</v>
      </c>
      <c r="E709" s="8">
        <v>62679</v>
      </c>
      <c r="F709" t="s">
        <v>858</v>
      </c>
      <c r="G709" s="8">
        <v>452</v>
      </c>
      <c r="H709" s="8">
        <v>352</v>
      </c>
      <c r="I709" s="8">
        <v>91</v>
      </c>
      <c r="J709" s="8">
        <v>65</v>
      </c>
      <c r="K709" s="2">
        <f>SUM(Media[[#This Row],[VIEWS]:[SHARES]])</f>
        <v>960</v>
      </c>
      <c r="L709" s="3">
        <f>Media[[#This Row],[ENGAGEMENTS]]/Media[[#This Row],[FOLLOWERS]]</f>
        <v>1.5316134590532715E-2</v>
      </c>
      <c r="M709" t="str">
        <f>VLOOKUP(Media[[#This Row],[ENGAGEMENT RATE]],Rate_Lookup,2)</f>
        <v>Very Good</v>
      </c>
      <c r="N709" s="3" t="str">
        <f>IF(OR(Media[[#This Row],[TOPIC]]="Business Attire",Media[[#This Row],[TOPIC]]="Nightwear"),"High","Low")</f>
        <v>Low</v>
      </c>
    </row>
    <row r="710" spans="2:14" x14ac:dyDescent="0.25">
      <c r="B710" s="1">
        <v>44527</v>
      </c>
      <c r="C710" t="s">
        <v>735</v>
      </c>
      <c r="D710" t="s">
        <v>13</v>
      </c>
      <c r="E710" s="8">
        <v>34157</v>
      </c>
      <c r="F710" t="s">
        <v>840</v>
      </c>
      <c r="G710" s="8">
        <v>51</v>
      </c>
      <c r="H710" s="8">
        <v>43</v>
      </c>
      <c r="I710" s="8">
        <v>6</v>
      </c>
      <c r="J710" s="8">
        <v>6</v>
      </c>
      <c r="K710" s="2">
        <f>SUM(Media[[#This Row],[VIEWS]:[SHARES]])</f>
        <v>106</v>
      </c>
      <c r="L710" s="3">
        <f>Media[[#This Row],[ENGAGEMENTS]]/Media[[#This Row],[FOLLOWERS]]</f>
        <v>3.1033170360394648E-3</v>
      </c>
      <c r="M710" t="str">
        <f>VLOOKUP(Media[[#This Row],[ENGAGEMENT RATE]],Rate_Lookup,2)</f>
        <v>Poor</v>
      </c>
      <c r="N710" s="3" t="str">
        <f>IF(OR(Media[[#This Row],[TOPIC]]="Business Attire",Media[[#This Row],[TOPIC]]="Nightwear"),"High","Low")</f>
        <v>Low</v>
      </c>
    </row>
    <row r="711" spans="2:14" x14ac:dyDescent="0.25">
      <c r="B711" s="1">
        <v>44528</v>
      </c>
      <c r="C711" t="s">
        <v>736</v>
      </c>
      <c r="D711" t="s">
        <v>12</v>
      </c>
      <c r="E711" s="7">
        <v>134452</v>
      </c>
      <c r="F711" t="s">
        <v>857</v>
      </c>
      <c r="G711" s="7">
        <v>1215</v>
      </c>
      <c r="H711" s="7">
        <v>1068</v>
      </c>
      <c r="I711" s="7">
        <v>164</v>
      </c>
      <c r="J711" s="7">
        <v>143</v>
      </c>
      <c r="K711" s="2">
        <f>SUM(Media[[#This Row],[VIEWS]:[SHARES]])</f>
        <v>2590</v>
      </c>
      <c r="L711" s="3">
        <f>Media[[#This Row],[ENGAGEMENTS]]/Media[[#This Row],[FOLLOWERS]]</f>
        <v>1.9263380239788176E-2</v>
      </c>
      <c r="M711" t="str">
        <f>VLOOKUP(Media[[#This Row],[ENGAGEMENT RATE]],Rate_Lookup,2)</f>
        <v>Very Good</v>
      </c>
      <c r="N711" s="3" t="str">
        <f>IF(OR(Media[[#This Row],[TOPIC]]="Business Attire",Media[[#This Row],[TOPIC]]="Nightwear"),"High","Low")</f>
        <v>High</v>
      </c>
    </row>
    <row r="712" spans="2:14" x14ac:dyDescent="0.25">
      <c r="B712" s="1">
        <v>44528</v>
      </c>
      <c r="C712" t="s">
        <v>737</v>
      </c>
      <c r="D712" t="s">
        <v>14</v>
      </c>
      <c r="E712" s="8">
        <v>63055</v>
      </c>
      <c r="F712" t="s">
        <v>841</v>
      </c>
      <c r="G712" s="8">
        <v>436</v>
      </c>
      <c r="H712" s="8">
        <v>352</v>
      </c>
      <c r="I712" s="8">
        <v>91</v>
      </c>
      <c r="J712" s="8">
        <v>63</v>
      </c>
      <c r="K712" s="2">
        <f>SUM(Media[[#This Row],[VIEWS]:[SHARES]])</f>
        <v>942</v>
      </c>
      <c r="L712" s="3">
        <f>Media[[#This Row],[ENGAGEMENTS]]/Media[[#This Row],[FOLLOWERS]]</f>
        <v>1.4939338672587423E-2</v>
      </c>
      <c r="M712" t="str">
        <f>VLOOKUP(Media[[#This Row],[ENGAGEMENT RATE]],Rate_Lookup,2)</f>
        <v>Good</v>
      </c>
      <c r="N712" s="3" t="str">
        <f>IF(OR(Media[[#This Row],[TOPIC]]="Business Attire",Media[[#This Row],[TOPIC]]="Nightwear"),"High","Low")</f>
        <v>High</v>
      </c>
    </row>
    <row r="713" spans="2:14" x14ac:dyDescent="0.25">
      <c r="B713" s="1">
        <v>44528</v>
      </c>
      <c r="C713" t="s">
        <v>738</v>
      </c>
      <c r="D713" t="s">
        <v>13</v>
      </c>
      <c r="E713" s="8">
        <v>34182</v>
      </c>
      <c r="F713" t="s">
        <v>858</v>
      </c>
      <c r="G713" s="8">
        <v>55</v>
      </c>
      <c r="H713" s="8">
        <v>40</v>
      </c>
      <c r="I713" s="8">
        <v>7</v>
      </c>
      <c r="J713" s="8">
        <v>6</v>
      </c>
      <c r="K713" s="2">
        <f>SUM(Media[[#This Row],[VIEWS]:[SHARES]])</f>
        <v>108</v>
      </c>
      <c r="L713" s="3">
        <f>Media[[#This Row],[ENGAGEMENTS]]/Media[[#This Row],[FOLLOWERS]]</f>
        <v>3.1595576619273301E-3</v>
      </c>
      <c r="M713" t="str">
        <f>VLOOKUP(Media[[#This Row],[ENGAGEMENT RATE]],Rate_Lookup,2)</f>
        <v>Poor</v>
      </c>
      <c r="N713" s="3" t="str">
        <f>IF(OR(Media[[#This Row],[TOPIC]]="Business Attire",Media[[#This Row],[TOPIC]]="Nightwear"),"High","Low")</f>
        <v>Low</v>
      </c>
    </row>
    <row r="714" spans="2:14" x14ac:dyDescent="0.25">
      <c r="B714" s="1">
        <v>44529</v>
      </c>
      <c r="C714" t="s">
        <v>739</v>
      </c>
      <c r="D714" t="s">
        <v>12</v>
      </c>
      <c r="E714" s="7">
        <v>134745</v>
      </c>
      <c r="F714" t="s">
        <v>857</v>
      </c>
      <c r="G714" s="7">
        <v>811</v>
      </c>
      <c r="H714" s="7">
        <v>740</v>
      </c>
      <c r="I714" s="7">
        <v>124</v>
      </c>
      <c r="J714" s="7">
        <v>113</v>
      </c>
      <c r="K714" s="2">
        <f>SUM(Media[[#This Row],[VIEWS]:[SHARES]])</f>
        <v>1788</v>
      </c>
      <c r="L714" s="3">
        <f>Media[[#This Row],[ENGAGEMENTS]]/Media[[#This Row],[FOLLOWERS]]</f>
        <v>1.3269509072692864E-2</v>
      </c>
      <c r="M714" t="str">
        <f>VLOOKUP(Media[[#This Row],[ENGAGEMENT RATE]],Rate_Lookup,2)</f>
        <v>Good</v>
      </c>
      <c r="N714" s="3" t="str">
        <f>IF(OR(Media[[#This Row],[TOPIC]]="Business Attire",Media[[#This Row],[TOPIC]]="Nightwear"),"High","Low")</f>
        <v>High</v>
      </c>
    </row>
    <row r="715" spans="2:14" x14ac:dyDescent="0.25">
      <c r="B715" s="1">
        <v>44530</v>
      </c>
      <c r="C715" t="s">
        <v>740</v>
      </c>
      <c r="D715" t="s">
        <v>12</v>
      </c>
      <c r="E715" s="7">
        <v>134803</v>
      </c>
      <c r="F715" t="s">
        <v>841</v>
      </c>
      <c r="G715" s="7">
        <v>459</v>
      </c>
      <c r="H715" s="7">
        <v>389</v>
      </c>
      <c r="I715" s="7">
        <v>69</v>
      </c>
      <c r="J715" s="7">
        <v>49</v>
      </c>
      <c r="K715" s="2">
        <f>SUM(Media[[#This Row],[VIEWS]:[SHARES]])</f>
        <v>966</v>
      </c>
      <c r="L715" s="3">
        <f>Media[[#This Row],[ENGAGEMENTS]]/Media[[#This Row],[FOLLOWERS]]</f>
        <v>7.1660126258317695E-3</v>
      </c>
      <c r="M715" t="str">
        <f>VLOOKUP(Media[[#This Row],[ENGAGEMENT RATE]],Rate_Lookup,2)</f>
        <v>Average</v>
      </c>
      <c r="N715" s="3" t="str">
        <f>IF(OR(Media[[#This Row],[TOPIC]]="Business Attire",Media[[#This Row],[TOPIC]]="Nightwear"),"High","Low")</f>
        <v>High</v>
      </c>
    </row>
    <row r="716" spans="2:14" x14ac:dyDescent="0.25">
      <c r="B716" s="1">
        <v>44530</v>
      </c>
      <c r="C716" t="s">
        <v>741</v>
      </c>
      <c r="D716" t="s">
        <v>14</v>
      </c>
      <c r="E716" s="8">
        <v>63332</v>
      </c>
      <c r="F716" t="s">
        <v>840</v>
      </c>
      <c r="G716" s="8">
        <v>399</v>
      </c>
      <c r="H716" s="8">
        <v>367</v>
      </c>
      <c r="I716" s="8">
        <v>90</v>
      </c>
      <c r="J716" s="8">
        <v>67</v>
      </c>
      <c r="K716" s="2">
        <f>SUM(Media[[#This Row],[VIEWS]:[SHARES]])</f>
        <v>923</v>
      </c>
      <c r="L716" s="3">
        <f>Media[[#This Row],[ENGAGEMENTS]]/Media[[#This Row],[FOLLOWERS]]</f>
        <v>1.4573991031390135E-2</v>
      </c>
      <c r="M716" t="str">
        <f>VLOOKUP(Media[[#This Row],[ENGAGEMENT RATE]],Rate_Lookup,2)</f>
        <v>Good</v>
      </c>
      <c r="N716" s="3" t="str">
        <f>IF(OR(Media[[#This Row],[TOPIC]]="Business Attire",Media[[#This Row],[TOPIC]]="Nightwear"),"High","Low")</f>
        <v>Low</v>
      </c>
    </row>
    <row r="717" spans="2:14" x14ac:dyDescent="0.25">
      <c r="B717" s="1">
        <v>44531</v>
      </c>
      <c r="C717" t="s">
        <v>742</v>
      </c>
      <c r="D717" t="s">
        <v>12</v>
      </c>
      <c r="E717" s="7">
        <v>134472</v>
      </c>
      <c r="F717" t="s">
        <v>840</v>
      </c>
      <c r="G717" s="7">
        <v>261</v>
      </c>
      <c r="H717" s="7">
        <v>207</v>
      </c>
      <c r="I717" s="7">
        <v>38</v>
      </c>
      <c r="J717" s="7">
        <v>32</v>
      </c>
      <c r="K717" s="2">
        <f>SUM(Media[[#This Row],[VIEWS]:[SHARES]])</f>
        <v>538</v>
      </c>
      <c r="L717" s="3">
        <f>Media[[#This Row],[ENGAGEMENTS]]/Media[[#This Row],[FOLLOWERS]]</f>
        <v>4.0008328871437918E-3</v>
      </c>
      <c r="M717" t="str">
        <f>VLOOKUP(Media[[#This Row],[ENGAGEMENT RATE]],Rate_Lookup,2)</f>
        <v>Poor</v>
      </c>
      <c r="N717" s="3" t="str">
        <f>IF(OR(Media[[#This Row],[TOPIC]]="Business Attire",Media[[#This Row],[TOPIC]]="Nightwear"),"High","Low")</f>
        <v>Low</v>
      </c>
    </row>
    <row r="718" spans="2:14" x14ac:dyDescent="0.25">
      <c r="B718" s="1">
        <v>44531</v>
      </c>
      <c r="C718" t="s">
        <v>743</v>
      </c>
      <c r="D718" t="s">
        <v>14</v>
      </c>
      <c r="E718" s="8">
        <v>63420</v>
      </c>
      <c r="F718" t="s">
        <v>841</v>
      </c>
      <c r="G718" s="8">
        <v>365</v>
      </c>
      <c r="H718" s="8">
        <v>301</v>
      </c>
      <c r="I718" s="8">
        <v>70</v>
      </c>
      <c r="J718" s="8">
        <v>50</v>
      </c>
      <c r="K718" s="2">
        <f>SUM(Media[[#This Row],[VIEWS]:[SHARES]])</f>
        <v>786</v>
      </c>
      <c r="L718" s="3">
        <f>Media[[#This Row],[ENGAGEMENTS]]/Media[[#This Row],[FOLLOWERS]]</f>
        <v>1.2393566698202459E-2</v>
      </c>
      <c r="M718" t="str">
        <f>VLOOKUP(Media[[#This Row],[ENGAGEMENT RATE]],Rate_Lookup,2)</f>
        <v>Good</v>
      </c>
      <c r="N718" s="3" t="str">
        <f>IF(OR(Media[[#This Row],[TOPIC]]="Business Attire",Media[[#This Row],[TOPIC]]="Nightwear"),"High","Low")</f>
        <v>High</v>
      </c>
    </row>
    <row r="719" spans="2:14" x14ac:dyDescent="0.25">
      <c r="B719" s="1">
        <v>44532</v>
      </c>
      <c r="C719" t="s">
        <v>744</v>
      </c>
      <c r="D719" t="s">
        <v>12</v>
      </c>
      <c r="E719" s="7">
        <v>135478</v>
      </c>
      <c r="F719" t="s">
        <v>840</v>
      </c>
      <c r="G719" s="7">
        <v>364</v>
      </c>
      <c r="H719" s="7">
        <v>275</v>
      </c>
      <c r="I719" s="7">
        <v>50</v>
      </c>
      <c r="J719" s="7">
        <v>44</v>
      </c>
      <c r="K719" s="2">
        <f>SUM(Media[[#This Row],[VIEWS]:[SHARES]])</f>
        <v>733</v>
      </c>
      <c r="L719" s="3">
        <f>Media[[#This Row],[ENGAGEMENTS]]/Media[[#This Row],[FOLLOWERS]]</f>
        <v>5.4104725490485544E-3</v>
      </c>
      <c r="M719" t="str">
        <f>VLOOKUP(Media[[#This Row],[ENGAGEMENT RATE]],Rate_Lookup,2)</f>
        <v>Average</v>
      </c>
      <c r="N719" s="3" t="str">
        <f>IF(OR(Media[[#This Row],[TOPIC]]="Business Attire",Media[[#This Row],[TOPIC]]="Nightwear"),"High","Low")</f>
        <v>Low</v>
      </c>
    </row>
    <row r="720" spans="2:14" x14ac:dyDescent="0.25">
      <c r="B720" s="1">
        <v>44532</v>
      </c>
      <c r="C720" t="s">
        <v>745</v>
      </c>
      <c r="D720" t="s">
        <v>14</v>
      </c>
      <c r="E720" s="8">
        <v>63924</v>
      </c>
      <c r="F720" t="s">
        <v>857</v>
      </c>
      <c r="G720" s="8">
        <v>755</v>
      </c>
      <c r="H720" s="8">
        <v>628</v>
      </c>
      <c r="I720" s="8">
        <v>182</v>
      </c>
      <c r="J720" s="8">
        <v>110</v>
      </c>
      <c r="K720" s="2">
        <f>SUM(Media[[#This Row],[VIEWS]:[SHARES]])</f>
        <v>1675</v>
      </c>
      <c r="L720" s="3">
        <f>Media[[#This Row],[ENGAGEMENTS]]/Media[[#This Row],[FOLLOWERS]]</f>
        <v>2.6202991051874101E-2</v>
      </c>
      <c r="M720" t="str">
        <f>VLOOKUP(Media[[#This Row],[ENGAGEMENT RATE]],Rate_Lookup,2)</f>
        <v>Excellent</v>
      </c>
      <c r="N720" s="3" t="str">
        <f>IF(OR(Media[[#This Row],[TOPIC]]="Business Attire",Media[[#This Row],[TOPIC]]="Nightwear"),"High","Low")</f>
        <v>High</v>
      </c>
    </row>
    <row r="721" spans="2:14" x14ac:dyDescent="0.25">
      <c r="B721" s="1">
        <v>44533</v>
      </c>
      <c r="C721" t="s">
        <v>746</v>
      </c>
      <c r="D721" t="s">
        <v>12</v>
      </c>
      <c r="E721" s="7">
        <v>135202</v>
      </c>
      <c r="F721" t="s">
        <v>858</v>
      </c>
      <c r="G721" s="7">
        <v>813</v>
      </c>
      <c r="H721" s="7">
        <v>684</v>
      </c>
      <c r="I721" s="7">
        <v>116</v>
      </c>
      <c r="J721" s="7">
        <v>104</v>
      </c>
      <c r="K721" s="2">
        <f>SUM(Media[[#This Row],[VIEWS]:[SHARES]])</f>
        <v>1717</v>
      </c>
      <c r="L721" s="3">
        <f>Media[[#This Row],[ENGAGEMENTS]]/Media[[#This Row],[FOLLOWERS]]</f>
        <v>1.269951627934498E-2</v>
      </c>
      <c r="M721" t="str">
        <f>VLOOKUP(Media[[#This Row],[ENGAGEMENT RATE]],Rate_Lookup,2)</f>
        <v>Good</v>
      </c>
      <c r="N721" s="3" t="str">
        <f>IF(OR(Media[[#This Row],[TOPIC]]="Business Attire",Media[[#This Row],[TOPIC]]="Nightwear"),"High","Low")</f>
        <v>Low</v>
      </c>
    </row>
    <row r="722" spans="2:14" x14ac:dyDescent="0.25">
      <c r="B722" s="1">
        <v>44533</v>
      </c>
      <c r="C722" t="s">
        <v>747</v>
      </c>
      <c r="D722" t="s">
        <v>14</v>
      </c>
      <c r="E722" s="8">
        <v>64091</v>
      </c>
      <c r="F722" t="s">
        <v>840</v>
      </c>
      <c r="G722" s="8">
        <v>306</v>
      </c>
      <c r="H722" s="8">
        <v>274</v>
      </c>
      <c r="I722" s="8">
        <v>70</v>
      </c>
      <c r="J722" s="8">
        <v>48</v>
      </c>
      <c r="K722" s="2">
        <f>SUM(Media[[#This Row],[VIEWS]:[SHARES]])</f>
        <v>698</v>
      </c>
      <c r="L722" s="3">
        <f>Media[[#This Row],[ENGAGEMENTS]]/Media[[#This Row],[FOLLOWERS]]</f>
        <v>1.0890764693950788E-2</v>
      </c>
      <c r="M722" t="str">
        <f>VLOOKUP(Media[[#This Row],[ENGAGEMENT RATE]],Rate_Lookup,2)</f>
        <v>Good</v>
      </c>
      <c r="N722" s="3" t="str">
        <f>IF(OR(Media[[#This Row],[TOPIC]]="Business Attire",Media[[#This Row],[TOPIC]]="Nightwear"),"High","Low")</f>
        <v>Low</v>
      </c>
    </row>
    <row r="723" spans="2:14" x14ac:dyDescent="0.25">
      <c r="B723" s="1">
        <v>44533</v>
      </c>
      <c r="C723" t="s">
        <v>748</v>
      </c>
      <c r="D723" t="s">
        <v>13</v>
      </c>
      <c r="E723" s="8">
        <v>34192</v>
      </c>
      <c r="F723" t="s">
        <v>840</v>
      </c>
      <c r="G723" s="8">
        <v>50</v>
      </c>
      <c r="H723" s="8">
        <v>37</v>
      </c>
      <c r="I723" s="8">
        <v>7</v>
      </c>
      <c r="J723" s="8">
        <v>5</v>
      </c>
      <c r="K723" s="2">
        <f>SUM(Media[[#This Row],[VIEWS]:[SHARES]])</f>
        <v>99</v>
      </c>
      <c r="L723" s="3">
        <f>Media[[#This Row],[ENGAGEMENTS]]/Media[[#This Row],[FOLLOWERS]]</f>
        <v>2.8954141319606926E-3</v>
      </c>
      <c r="M723" t="str">
        <f>VLOOKUP(Media[[#This Row],[ENGAGEMENT RATE]],Rate_Lookup,2)</f>
        <v>Poor</v>
      </c>
      <c r="N723" s="3" t="str">
        <f>IF(OR(Media[[#This Row],[TOPIC]]="Business Attire",Media[[#This Row],[TOPIC]]="Nightwear"),"High","Low")</f>
        <v>Low</v>
      </c>
    </row>
    <row r="724" spans="2:14" x14ac:dyDescent="0.25">
      <c r="B724" s="1">
        <v>44534</v>
      </c>
      <c r="C724" t="s">
        <v>749</v>
      </c>
      <c r="D724" t="s">
        <v>12</v>
      </c>
      <c r="E724" s="7">
        <v>135306</v>
      </c>
      <c r="F724" t="s">
        <v>840</v>
      </c>
      <c r="G724" s="7">
        <v>409</v>
      </c>
      <c r="H724" s="7">
        <v>323</v>
      </c>
      <c r="I724" s="7">
        <v>59</v>
      </c>
      <c r="J724" s="7">
        <v>49</v>
      </c>
      <c r="K724" s="2">
        <f>SUM(Media[[#This Row],[VIEWS]:[SHARES]])</f>
        <v>840</v>
      </c>
      <c r="L724" s="3">
        <f>Media[[#This Row],[ENGAGEMENTS]]/Media[[#This Row],[FOLLOWERS]]</f>
        <v>6.2081504146157601E-3</v>
      </c>
      <c r="M724" t="str">
        <f>VLOOKUP(Media[[#This Row],[ENGAGEMENT RATE]],Rate_Lookup,2)</f>
        <v>Average</v>
      </c>
      <c r="N724" s="3" t="str">
        <f>IF(OR(Media[[#This Row],[TOPIC]]="Business Attire",Media[[#This Row],[TOPIC]]="Nightwear"),"High","Low")</f>
        <v>Low</v>
      </c>
    </row>
    <row r="725" spans="2:14" x14ac:dyDescent="0.25">
      <c r="B725" s="1">
        <v>44534</v>
      </c>
      <c r="C725" t="s">
        <v>750</v>
      </c>
      <c r="D725" t="s">
        <v>14</v>
      </c>
      <c r="E725" s="8">
        <v>64471</v>
      </c>
      <c r="F725" t="s">
        <v>840</v>
      </c>
      <c r="G725" s="8">
        <v>306</v>
      </c>
      <c r="H725" s="8">
        <v>262</v>
      </c>
      <c r="I725" s="8">
        <v>65</v>
      </c>
      <c r="J725" s="8">
        <v>45</v>
      </c>
      <c r="K725" s="2">
        <f>SUM(Media[[#This Row],[VIEWS]:[SHARES]])</f>
        <v>678</v>
      </c>
      <c r="L725" s="3">
        <f>Media[[#This Row],[ENGAGEMENTS]]/Media[[#This Row],[FOLLOWERS]]</f>
        <v>1.0516356191155714E-2</v>
      </c>
      <c r="M725" t="str">
        <f>VLOOKUP(Media[[#This Row],[ENGAGEMENT RATE]],Rate_Lookup,2)</f>
        <v>Good</v>
      </c>
      <c r="N725" s="3" t="str">
        <f>IF(OR(Media[[#This Row],[TOPIC]]="Business Attire",Media[[#This Row],[TOPIC]]="Nightwear"),"High","Low")</f>
        <v>Low</v>
      </c>
    </row>
    <row r="726" spans="2:14" x14ac:dyDescent="0.25">
      <c r="B726" s="1">
        <v>44535</v>
      </c>
      <c r="C726" t="s">
        <v>751</v>
      </c>
      <c r="D726" t="s">
        <v>12</v>
      </c>
      <c r="E726" s="7">
        <v>135654</v>
      </c>
      <c r="F726" t="s">
        <v>841</v>
      </c>
      <c r="G726" s="7">
        <v>344</v>
      </c>
      <c r="H726" s="7">
        <v>298</v>
      </c>
      <c r="I726" s="7">
        <v>54</v>
      </c>
      <c r="J726" s="7">
        <v>42</v>
      </c>
      <c r="K726" s="2">
        <f>SUM(Media[[#This Row],[VIEWS]:[SHARES]])</f>
        <v>738</v>
      </c>
      <c r="L726" s="3">
        <f>Media[[#This Row],[ENGAGEMENTS]]/Media[[#This Row],[FOLLOWERS]]</f>
        <v>5.4403113804237253E-3</v>
      </c>
      <c r="M726" t="str">
        <f>VLOOKUP(Media[[#This Row],[ENGAGEMENT RATE]],Rate_Lookup,2)</f>
        <v>Average</v>
      </c>
      <c r="N726" s="3" t="str">
        <f>IF(OR(Media[[#This Row],[TOPIC]]="Business Attire",Media[[#This Row],[TOPIC]]="Nightwear"),"High","Low")</f>
        <v>High</v>
      </c>
    </row>
    <row r="727" spans="2:14" x14ac:dyDescent="0.25">
      <c r="B727" s="1">
        <v>44536</v>
      </c>
      <c r="C727" t="s">
        <v>752</v>
      </c>
      <c r="D727" t="s">
        <v>12</v>
      </c>
      <c r="E727" s="7">
        <v>135575</v>
      </c>
      <c r="F727" t="s">
        <v>840</v>
      </c>
      <c r="G727" s="7">
        <v>289</v>
      </c>
      <c r="H727" s="7">
        <v>243</v>
      </c>
      <c r="I727" s="7">
        <v>43</v>
      </c>
      <c r="J727" s="7">
        <v>39</v>
      </c>
      <c r="K727" s="2">
        <f>SUM(Media[[#This Row],[VIEWS]:[SHARES]])</f>
        <v>614</v>
      </c>
      <c r="L727" s="3">
        <f>Media[[#This Row],[ENGAGEMENTS]]/Media[[#This Row],[FOLLOWERS]]</f>
        <v>4.5288585653697217E-3</v>
      </c>
      <c r="M727" t="str">
        <f>VLOOKUP(Media[[#This Row],[ENGAGEMENT RATE]],Rate_Lookup,2)</f>
        <v>Poor</v>
      </c>
      <c r="N727" s="3" t="str">
        <f>IF(OR(Media[[#This Row],[TOPIC]]="Business Attire",Media[[#This Row],[TOPIC]]="Nightwear"),"High","Low")</f>
        <v>Low</v>
      </c>
    </row>
    <row r="728" spans="2:14" x14ac:dyDescent="0.25">
      <c r="B728" s="1">
        <v>44537</v>
      </c>
      <c r="C728" t="s">
        <v>753</v>
      </c>
      <c r="D728" t="s">
        <v>12</v>
      </c>
      <c r="E728" s="7">
        <v>135328</v>
      </c>
      <c r="F728" t="s">
        <v>857</v>
      </c>
      <c r="G728" s="7">
        <v>1112</v>
      </c>
      <c r="H728" s="7">
        <v>841</v>
      </c>
      <c r="I728" s="7">
        <v>164</v>
      </c>
      <c r="J728" s="7">
        <v>149</v>
      </c>
      <c r="K728" s="2">
        <f>SUM(Media[[#This Row],[VIEWS]:[SHARES]])</f>
        <v>2266</v>
      </c>
      <c r="L728" s="3">
        <f>Media[[#This Row],[ENGAGEMENTS]]/Media[[#This Row],[FOLLOWERS]]</f>
        <v>1.6744502246393945E-2</v>
      </c>
      <c r="M728" t="str">
        <f>VLOOKUP(Media[[#This Row],[ENGAGEMENT RATE]],Rate_Lookup,2)</f>
        <v>Very Good</v>
      </c>
      <c r="N728" s="3" t="str">
        <f>IF(OR(Media[[#This Row],[TOPIC]]="Business Attire",Media[[#This Row],[TOPIC]]="Nightwear"),"High","Low")</f>
        <v>High</v>
      </c>
    </row>
    <row r="729" spans="2:14" x14ac:dyDescent="0.25">
      <c r="B729" s="1">
        <v>44537</v>
      </c>
      <c r="C729" t="s">
        <v>754</v>
      </c>
      <c r="D729" t="s">
        <v>14</v>
      </c>
      <c r="E729" s="8">
        <v>64864</v>
      </c>
      <c r="F729" t="s">
        <v>840</v>
      </c>
      <c r="G729" s="8">
        <v>373</v>
      </c>
      <c r="H729" s="8">
        <v>321</v>
      </c>
      <c r="I729" s="8">
        <v>84</v>
      </c>
      <c r="J729" s="8">
        <v>60</v>
      </c>
      <c r="K729" s="2">
        <f>SUM(Media[[#This Row],[VIEWS]:[SHARES]])</f>
        <v>838</v>
      </c>
      <c r="L729" s="3">
        <f>Media[[#This Row],[ENGAGEMENTS]]/Media[[#This Row],[FOLLOWERS]]</f>
        <v>1.2919338924518993E-2</v>
      </c>
      <c r="M729" t="str">
        <f>VLOOKUP(Media[[#This Row],[ENGAGEMENT RATE]],Rate_Lookup,2)</f>
        <v>Good</v>
      </c>
      <c r="N729" s="3" t="str">
        <f>IF(OR(Media[[#This Row],[TOPIC]]="Business Attire",Media[[#This Row],[TOPIC]]="Nightwear"),"High","Low")</f>
        <v>Low</v>
      </c>
    </row>
    <row r="730" spans="2:14" x14ac:dyDescent="0.25">
      <c r="B730" s="1">
        <v>44538</v>
      </c>
      <c r="C730" t="s">
        <v>755</v>
      </c>
      <c r="D730" t="s">
        <v>12</v>
      </c>
      <c r="E730" s="7">
        <v>135452</v>
      </c>
      <c r="F730" t="s">
        <v>840</v>
      </c>
      <c r="G730" s="7">
        <v>355</v>
      </c>
      <c r="H730" s="7">
        <v>300</v>
      </c>
      <c r="I730" s="7">
        <v>49</v>
      </c>
      <c r="J730" s="7">
        <v>45</v>
      </c>
      <c r="K730" s="2">
        <f>SUM(Media[[#This Row],[VIEWS]:[SHARES]])</f>
        <v>749</v>
      </c>
      <c r="L730" s="3">
        <f>Media[[#This Row],[ENGAGEMENTS]]/Media[[#This Row],[FOLLOWERS]]</f>
        <v>5.5296341139296577E-3</v>
      </c>
      <c r="M730" t="str">
        <f>VLOOKUP(Media[[#This Row],[ENGAGEMENT RATE]],Rate_Lookup,2)</f>
        <v>Average</v>
      </c>
      <c r="N730" s="3" t="str">
        <f>IF(OR(Media[[#This Row],[TOPIC]]="Business Attire",Media[[#This Row],[TOPIC]]="Nightwear"),"High","Low")</f>
        <v>Low</v>
      </c>
    </row>
    <row r="731" spans="2:14" x14ac:dyDescent="0.25">
      <c r="B731" s="1">
        <v>44538</v>
      </c>
      <c r="C731" t="s">
        <v>756</v>
      </c>
      <c r="D731" t="s">
        <v>14</v>
      </c>
      <c r="E731" s="8">
        <v>64817</v>
      </c>
      <c r="F731" t="s">
        <v>840</v>
      </c>
      <c r="G731" s="8">
        <v>396</v>
      </c>
      <c r="H731" s="8">
        <v>319</v>
      </c>
      <c r="I731" s="8">
        <v>82</v>
      </c>
      <c r="J731" s="8">
        <v>54</v>
      </c>
      <c r="K731" s="2">
        <f>SUM(Media[[#This Row],[VIEWS]:[SHARES]])</f>
        <v>851</v>
      </c>
      <c r="L731" s="3">
        <f>Media[[#This Row],[ENGAGEMENTS]]/Media[[#This Row],[FOLLOWERS]]</f>
        <v>1.3129271641698937E-2</v>
      </c>
      <c r="M731" t="str">
        <f>VLOOKUP(Media[[#This Row],[ENGAGEMENT RATE]],Rate_Lookup,2)</f>
        <v>Good</v>
      </c>
      <c r="N731" s="3" t="str">
        <f>IF(OR(Media[[#This Row],[TOPIC]]="Business Attire",Media[[#This Row],[TOPIC]]="Nightwear"),"High","Low")</f>
        <v>Low</v>
      </c>
    </row>
    <row r="732" spans="2:14" x14ac:dyDescent="0.25">
      <c r="B732" s="1">
        <v>44538</v>
      </c>
      <c r="C732" t="s">
        <v>757</v>
      </c>
      <c r="D732" t="s">
        <v>13</v>
      </c>
      <c r="E732" s="8">
        <v>34227</v>
      </c>
      <c r="F732" t="s">
        <v>840</v>
      </c>
      <c r="G732" s="8">
        <v>40</v>
      </c>
      <c r="H732" s="8">
        <v>34</v>
      </c>
      <c r="I732" s="8">
        <v>6</v>
      </c>
      <c r="J732" s="8">
        <v>5</v>
      </c>
      <c r="K732" s="2">
        <f>SUM(Media[[#This Row],[VIEWS]:[SHARES]])</f>
        <v>85</v>
      </c>
      <c r="L732" s="3">
        <f>Media[[#This Row],[ENGAGEMENTS]]/Media[[#This Row],[FOLLOWERS]]</f>
        <v>2.4834195225991178E-3</v>
      </c>
      <c r="M732" t="str">
        <f>VLOOKUP(Media[[#This Row],[ENGAGEMENT RATE]],Rate_Lookup,2)</f>
        <v>Poor</v>
      </c>
      <c r="N732" s="3" t="str">
        <f>IF(OR(Media[[#This Row],[TOPIC]]="Business Attire",Media[[#This Row],[TOPIC]]="Nightwear"),"High","Low")</f>
        <v>Low</v>
      </c>
    </row>
    <row r="733" spans="2:14" x14ac:dyDescent="0.25">
      <c r="B733" s="1">
        <v>44539</v>
      </c>
      <c r="C733" t="s">
        <v>758</v>
      </c>
      <c r="D733" t="s">
        <v>12</v>
      </c>
      <c r="E733" s="7">
        <v>135746</v>
      </c>
      <c r="F733" t="s">
        <v>840</v>
      </c>
      <c r="G733" s="7">
        <v>355</v>
      </c>
      <c r="H733" s="7">
        <v>268</v>
      </c>
      <c r="I733" s="7">
        <v>52</v>
      </c>
      <c r="J733" s="7">
        <v>43</v>
      </c>
      <c r="K733" s="2">
        <f>SUM(Media[[#This Row],[VIEWS]:[SHARES]])</f>
        <v>718</v>
      </c>
      <c r="L733" s="3">
        <f>Media[[#This Row],[ENGAGEMENTS]]/Media[[#This Row],[FOLLOWERS]]</f>
        <v>5.2892902921633051E-3</v>
      </c>
      <c r="M733" t="str">
        <f>VLOOKUP(Media[[#This Row],[ENGAGEMENT RATE]],Rate_Lookup,2)</f>
        <v>Average</v>
      </c>
      <c r="N733" s="3" t="str">
        <f>IF(OR(Media[[#This Row],[TOPIC]]="Business Attire",Media[[#This Row],[TOPIC]]="Nightwear"),"High","Low")</f>
        <v>Low</v>
      </c>
    </row>
    <row r="734" spans="2:14" x14ac:dyDescent="0.25">
      <c r="B734" s="1">
        <v>44539</v>
      </c>
      <c r="C734" t="s">
        <v>759</v>
      </c>
      <c r="D734" t="s">
        <v>14</v>
      </c>
      <c r="E734" s="8">
        <v>65367</v>
      </c>
      <c r="F734" t="s">
        <v>841</v>
      </c>
      <c r="G734" s="8">
        <v>421</v>
      </c>
      <c r="H734" s="8">
        <v>319</v>
      </c>
      <c r="I734" s="8">
        <v>79</v>
      </c>
      <c r="J734" s="8">
        <v>57</v>
      </c>
      <c r="K734" s="2">
        <f>SUM(Media[[#This Row],[VIEWS]:[SHARES]])</f>
        <v>876</v>
      </c>
      <c r="L734" s="3">
        <f>Media[[#This Row],[ENGAGEMENTS]]/Media[[#This Row],[FOLLOWERS]]</f>
        <v>1.3401257515259994E-2</v>
      </c>
      <c r="M734" t="str">
        <f>VLOOKUP(Media[[#This Row],[ENGAGEMENT RATE]],Rate_Lookup,2)</f>
        <v>Good</v>
      </c>
      <c r="N734" s="3" t="str">
        <f>IF(OR(Media[[#This Row],[TOPIC]]="Business Attire",Media[[#This Row],[TOPIC]]="Nightwear"),"High","Low")</f>
        <v>High</v>
      </c>
    </row>
    <row r="735" spans="2:14" x14ac:dyDescent="0.25">
      <c r="B735" s="1">
        <v>44539</v>
      </c>
      <c r="C735" t="s">
        <v>760</v>
      </c>
      <c r="D735" t="s">
        <v>13</v>
      </c>
      <c r="E735" s="8">
        <v>34248</v>
      </c>
      <c r="F735" t="s">
        <v>840</v>
      </c>
      <c r="G735" s="8">
        <v>56</v>
      </c>
      <c r="H735" s="8">
        <v>46</v>
      </c>
      <c r="I735" s="8">
        <v>8</v>
      </c>
      <c r="J735" s="8">
        <v>6</v>
      </c>
      <c r="K735" s="2">
        <f>SUM(Media[[#This Row],[VIEWS]:[SHARES]])</f>
        <v>116</v>
      </c>
      <c r="L735" s="3">
        <f>Media[[#This Row],[ENGAGEMENTS]]/Media[[#This Row],[FOLLOWERS]]</f>
        <v>3.387059098341509E-3</v>
      </c>
      <c r="M735" t="str">
        <f>VLOOKUP(Media[[#This Row],[ENGAGEMENT RATE]],Rate_Lookup,2)</f>
        <v>Poor</v>
      </c>
      <c r="N735" s="3" t="str">
        <f>IF(OR(Media[[#This Row],[TOPIC]]="Business Attire",Media[[#This Row],[TOPIC]]="Nightwear"),"High","Low")</f>
        <v>Low</v>
      </c>
    </row>
    <row r="736" spans="2:14" x14ac:dyDescent="0.25">
      <c r="B736" s="1">
        <v>44540</v>
      </c>
      <c r="C736" t="s">
        <v>761</v>
      </c>
      <c r="D736" t="s">
        <v>12</v>
      </c>
      <c r="E736" s="7">
        <v>135751</v>
      </c>
      <c r="F736" t="s">
        <v>841</v>
      </c>
      <c r="G736" s="7">
        <v>487</v>
      </c>
      <c r="H736" s="7">
        <v>390</v>
      </c>
      <c r="I736" s="7">
        <v>69</v>
      </c>
      <c r="J736" s="7">
        <v>62</v>
      </c>
      <c r="K736" s="2">
        <f>SUM(Media[[#This Row],[VIEWS]:[SHARES]])</f>
        <v>1008</v>
      </c>
      <c r="L736" s="3">
        <f>Media[[#This Row],[ENGAGEMENTS]]/Media[[#This Row],[FOLLOWERS]]</f>
        <v>7.4253596658588154E-3</v>
      </c>
      <c r="M736" t="str">
        <f>VLOOKUP(Media[[#This Row],[ENGAGEMENT RATE]],Rate_Lookup,2)</f>
        <v>Average</v>
      </c>
      <c r="N736" s="3" t="str">
        <f>IF(OR(Media[[#This Row],[TOPIC]]="Business Attire",Media[[#This Row],[TOPIC]]="Nightwear"),"High","Low")</f>
        <v>High</v>
      </c>
    </row>
    <row r="737" spans="2:14" x14ac:dyDescent="0.25">
      <c r="B737" s="1">
        <v>44540</v>
      </c>
      <c r="C737" t="s">
        <v>762</v>
      </c>
      <c r="D737" t="s">
        <v>14</v>
      </c>
      <c r="E737" s="8">
        <v>65350</v>
      </c>
      <c r="F737" t="s">
        <v>857</v>
      </c>
      <c r="G737" s="8">
        <v>635</v>
      </c>
      <c r="H737" s="8">
        <v>540</v>
      </c>
      <c r="I737" s="8">
        <v>143</v>
      </c>
      <c r="J737" s="8">
        <v>103</v>
      </c>
      <c r="K737" s="2">
        <f>SUM(Media[[#This Row],[VIEWS]:[SHARES]])</f>
        <v>1421</v>
      </c>
      <c r="L737" s="3">
        <f>Media[[#This Row],[ENGAGEMENTS]]/Media[[#This Row],[FOLLOWERS]]</f>
        <v>2.1744452945677124E-2</v>
      </c>
      <c r="M737" t="str">
        <f>VLOOKUP(Media[[#This Row],[ENGAGEMENT RATE]],Rate_Lookup,2)</f>
        <v>Excellent</v>
      </c>
      <c r="N737" s="3" t="str">
        <f>IF(OR(Media[[#This Row],[TOPIC]]="Business Attire",Media[[#This Row],[TOPIC]]="Nightwear"),"High","Low")</f>
        <v>High</v>
      </c>
    </row>
    <row r="738" spans="2:14" x14ac:dyDescent="0.25">
      <c r="B738" s="1">
        <v>44540</v>
      </c>
      <c r="C738" t="s">
        <v>763</v>
      </c>
      <c r="D738" t="s">
        <v>13</v>
      </c>
      <c r="E738" s="8">
        <v>34243</v>
      </c>
      <c r="F738" t="s">
        <v>857</v>
      </c>
      <c r="G738" s="8">
        <v>76</v>
      </c>
      <c r="H738" s="8">
        <v>64</v>
      </c>
      <c r="I738" s="8">
        <v>11</v>
      </c>
      <c r="J738" s="8">
        <v>9</v>
      </c>
      <c r="K738" s="2">
        <f>SUM(Media[[#This Row],[VIEWS]:[SHARES]])</f>
        <v>160</v>
      </c>
      <c r="L738" s="3">
        <f>Media[[#This Row],[ENGAGEMENTS]]/Media[[#This Row],[FOLLOWERS]]</f>
        <v>4.6724878077271268E-3</v>
      </c>
      <c r="M738" t="str">
        <f>VLOOKUP(Media[[#This Row],[ENGAGEMENT RATE]],Rate_Lookup,2)</f>
        <v>Poor</v>
      </c>
      <c r="N738" s="3" t="str">
        <f>IF(OR(Media[[#This Row],[TOPIC]]="Business Attire",Media[[#This Row],[TOPIC]]="Nightwear"),"High","Low")</f>
        <v>High</v>
      </c>
    </row>
    <row r="739" spans="2:14" x14ac:dyDescent="0.25">
      <c r="B739" s="1">
        <v>44541</v>
      </c>
      <c r="C739" t="s">
        <v>764</v>
      </c>
      <c r="D739" t="s">
        <v>12</v>
      </c>
      <c r="E739" s="7">
        <v>135415</v>
      </c>
      <c r="F739" t="s">
        <v>840</v>
      </c>
      <c r="G739" s="7">
        <v>328</v>
      </c>
      <c r="H739" s="7">
        <v>242</v>
      </c>
      <c r="I739" s="7">
        <v>48</v>
      </c>
      <c r="J739" s="7">
        <v>41</v>
      </c>
      <c r="K739" s="2">
        <f>SUM(Media[[#This Row],[VIEWS]:[SHARES]])</f>
        <v>659</v>
      </c>
      <c r="L739" s="3">
        <f>Media[[#This Row],[ENGAGEMENTS]]/Media[[#This Row],[FOLLOWERS]]</f>
        <v>4.8665214341099584E-3</v>
      </c>
      <c r="M739" t="str">
        <f>VLOOKUP(Media[[#This Row],[ENGAGEMENT RATE]],Rate_Lookup,2)</f>
        <v>Poor</v>
      </c>
      <c r="N739" s="3" t="str">
        <f>IF(OR(Media[[#This Row],[TOPIC]]="Business Attire",Media[[#This Row],[TOPIC]]="Nightwear"),"High","Low")</f>
        <v>Low</v>
      </c>
    </row>
    <row r="740" spans="2:14" x14ac:dyDescent="0.25">
      <c r="B740" s="1">
        <v>44541</v>
      </c>
      <c r="C740" t="s">
        <v>765</v>
      </c>
      <c r="D740" t="s">
        <v>14</v>
      </c>
      <c r="E740" s="8">
        <v>65177</v>
      </c>
      <c r="F740" t="s">
        <v>841</v>
      </c>
      <c r="G740" s="8">
        <v>269</v>
      </c>
      <c r="H740" s="8">
        <v>227</v>
      </c>
      <c r="I740" s="8">
        <v>61</v>
      </c>
      <c r="J740" s="8">
        <v>42</v>
      </c>
      <c r="K740" s="2">
        <f>SUM(Media[[#This Row],[VIEWS]:[SHARES]])</f>
        <v>599</v>
      </c>
      <c r="L740" s="3">
        <f>Media[[#This Row],[ENGAGEMENTS]]/Media[[#This Row],[FOLLOWERS]]</f>
        <v>9.1903585620694422E-3</v>
      </c>
      <c r="M740" t="str">
        <f>VLOOKUP(Media[[#This Row],[ENGAGEMENT RATE]],Rate_Lookup,2)</f>
        <v>Average</v>
      </c>
      <c r="N740" s="3" t="str">
        <f>IF(OR(Media[[#This Row],[TOPIC]]="Business Attire",Media[[#This Row],[TOPIC]]="Nightwear"),"High","Low")</f>
        <v>High</v>
      </c>
    </row>
    <row r="741" spans="2:14" x14ac:dyDescent="0.25">
      <c r="B741" s="1">
        <v>44541</v>
      </c>
      <c r="C741" t="s">
        <v>766</v>
      </c>
      <c r="D741" t="s">
        <v>13</v>
      </c>
      <c r="E741" s="8">
        <v>34251</v>
      </c>
      <c r="F741" t="s">
        <v>840</v>
      </c>
      <c r="G741" s="8">
        <v>58</v>
      </c>
      <c r="H741" s="8">
        <v>46</v>
      </c>
      <c r="I741" s="8">
        <v>8</v>
      </c>
      <c r="J741" s="8">
        <v>7</v>
      </c>
      <c r="K741" s="2">
        <f>SUM(Media[[#This Row],[VIEWS]:[SHARES]])</f>
        <v>119</v>
      </c>
      <c r="L741" s="3">
        <f>Media[[#This Row],[ENGAGEMENTS]]/Media[[#This Row],[FOLLOWERS]]</f>
        <v>3.4743511138360926E-3</v>
      </c>
      <c r="M741" t="str">
        <f>VLOOKUP(Media[[#This Row],[ENGAGEMENT RATE]],Rate_Lookup,2)</f>
        <v>Poor</v>
      </c>
      <c r="N741" s="3" t="str">
        <f>IF(OR(Media[[#This Row],[TOPIC]]="Business Attire",Media[[#This Row],[TOPIC]]="Nightwear"),"High","Low")</f>
        <v>Low</v>
      </c>
    </row>
    <row r="742" spans="2:14" x14ac:dyDescent="0.25">
      <c r="B742" s="1">
        <v>44542</v>
      </c>
      <c r="C742" t="s">
        <v>767</v>
      </c>
      <c r="D742" t="s">
        <v>12</v>
      </c>
      <c r="E742" s="7">
        <v>135455</v>
      </c>
      <c r="F742" t="s">
        <v>840</v>
      </c>
      <c r="G742" s="7">
        <v>301</v>
      </c>
      <c r="H742" s="7">
        <v>281</v>
      </c>
      <c r="I742" s="7">
        <v>48</v>
      </c>
      <c r="J742" s="7">
        <v>39</v>
      </c>
      <c r="K742" s="2">
        <f>SUM(Media[[#This Row],[VIEWS]:[SHARES]])</f>
        <v>669</v>
      </c>
      <c r="L742" s="3">
        <f>Media[[#This Row],[ENGAGEMENTS]]/Media[[#This Row],[FOLLOWERS]]</f>
        <v>4.9389096009744933E-3</v>
      </c>
      <c r="M742" t="str">
        <f>VLOOKUP(Media[[#This Row],[ENGAGEMENT RATE]],Rate_Lookup,2)</f>
        <v>Poor</v>
      </c>
      <c r="N742" s="3" t="str">
        <f>IF(OR(Media[[#This Row],[TOPIC]]="Business Attire",Media[[#This Row],[TOPIC]]="Nightwear"),"High","Low")</f>
        <v>Low</v>
      </c>
    </row>
    <row r="743" spans="2:14" x14ac:dyDescent="0.25">
      <c r="B743" s="1">
        <v>44542</v>
      </c>
      <c r="C743" t="s">
        <v>768</v>
      </c>
      <c r="D743" t="s">
        <v>14</v>
      </c>
      <c r="E743" s="8">
        <v>64472</v>
      </c>
      <c r="F743" t="s">
        <v>858</v>
      </c>
      <c r="G743" s="8">
        <v>577</v>
      </c>
      <c r="H743" s="8">
        <v>473</v>
      </c>
      <c r="I743" s="8">
        <v>122</v>
      </c>
      <c r="J743" s="8">
        <v>85</v>
      </c>
      <c r="K743" s="2">
        <f>SUM(Media[[#This Row],[VIEWS]:[SHARES]])</f>
        <v>1257</v>
      </c>
      <c r="L743" s="3">
        <f>Media[[#This Row],[ENGAGEMENTS]]/Media[[#This Row],[FOLLOWERS]]</f>
        <v>1.9496835835711625E-2</v>
      </c>
      <c r="M743" t="str">
        <f>VLOOKUP(Media[[#This Row],[ENGAGEMENT RATE]],Rate_Lookup,2)</f>
        <v>Very Good</v>
      </c>
      <c r="N743" s="3" t="str">
        <f>IF(OR(Media[[#This Row],[TOPIC]]="Business Attire",Media[[#This Row],[TOPIC]]="Nightwear"),"High","Low")</f>
        <v>Low</v>
      </c>
    </row>
    <row r="744" spans="2:14" x14ac:dyDescent="0.25">
      <c r="B744" s="1">
        <v>44543</v>
      </c>
      <c r="C744" t="s">
        <v>769</v>
      </c>
      <c r="D744" t="s">
        <v>12</v>
      </c>
      <c r="E744" s="7">
        <v>135464</v>
      </c>
      <c r="F744" t="s">
        <v>840</v>
      </c>
      <c r="G744" s="7">
        <v>323</v>
      </c>
      <c r="H744" s="7">
        <v>270</v>
      </c>
      <c r="I744" s="7">
        <v>48</v>
      </c>
      <c r="J744" s="7">
        <v>41</v>
      </c>
      <c r="K744" s="2">
        <f>SUM(Media[[#This Row],[VIEWS]:[SHARES]])</f>
        <v>682</v>
      </c>
      <c r="L744" s="3">
        <f>Media[[#This Row],[ENGAGEMENTS]]/Media[[#This Row],[FOLLOWERS]]</f>
        <v>5.034547924171736E-3</v>
      </c>
      <c r="M744" t="str">
        <f>VLOOKUP(Media[[#This Row],[ENGAGEMENT RATE]],Rate_Lookup,2)</f>
        <v>Average</v>
      </c>
      <c r="N744" s="3" t="str">
        <f>IF(OR(Media[[#This Row],[TOPIC]]="Business Attire",Media[[#This Row],[TOPIC]]="Nightwear"),"High","Low")</f>
        <v>Low</v>
      </c>
    </row>
    <row r="745" spans="2:14" x14ac:dyDescent="0.25">
      <c r="B745" s="1">
        <v>44543</v>
      </c>
      <c r="C745" t="s">
        <v>770</v>
      </c>
      <c r="D745" t="s">
        <v>14</v>
      </c>
      <c r="E745" s="8">
        <v>64902</v>
      </c>
      <c r="F745" t="s">
        <v>841</v>
      </c>
      <c r="G745" s="8">
        <v>362</v>
      </c>
      <c r="H745" s="8">
        <v>316</v>
      </c>
      <c r="I745" s="8">
        <v>77</v>
      </c>
      <c r="J745" s="8">
        <v>56</v>
      </c>
      <c r="K745" s="2">
        <f>SUM(Media[[#This Row],[VIEWS]:[SHARES]])</f>
        <v>811</v>
      </c>
      <c r="L745" s="3">
        <f>Media[[#This Row],[ENGAGEMENTS]]/Media[[#This Row],[FOLLOWERS]]</f>
        <v>1.2495762842439371E-2</v>
      </c>
      <c r="M745" t="str">
        <f>VLOOKUP(Media[[#This Row],[ENGAGEMENT RATE]],Rate_Lookup,2)</f>
        <v>Good</v>
      </c>
      <c r="N745" s="3" t="str">
        <f>IF(OR(Media[[#This Row],[TOPIC]]="Business Attire",Media[[#This Row],[TOPIC]]="Nightwear"),"High","Low")</f>
        <v>High</v>
      </c>
    </row>
    <row r="746" spans="2:14" x14ac:dyDescent="0.25">
      <c r="B746" s="1">
        <v>44544</v>
      </c>
      <c r="C746" t="s">
        <v>771</v>
      </c>
      <c r="D746" t="s">
        <v>12</v>
      </c>
      <c r="E746" s="7">
        <v>135786</v>
      </c>
      <c r="F746" t="s">
        <v>840</v>
      </c>
      <c r="G746" s="7">
        <v>308</v>
      </c>
      <c r="H746" s="7">
        <v>261</v>
      </c>
      <c r="I746" s="7">
        <v>45</v>
      </c>
      <c r="J746" s="7">
        <v>38</v>
      </c>
      <c r="K746" s="2">
        <f>SUM(Media[[#This Row],[VIEWS]:[SHARES]])</f>
        <v>652</v>
      </c>
      <c r="L746" s="3">
        <f>Media[[#This Row],[ENGAGEMENTS]]/Media[[#This Row],[FOLLOWERS]]</f>
        <v>4.8016732210979041E-3</v>
      </c>
      <c r="M746" t="str">
        <f>VLOOKUP(Media[[#This Row],[ENGAGEMENT RATE]],Rate_Lookup,2)</f>
        <v>Poor</v>
      </c>
      <c r="N746" s="3" t="str">
        <f>IF(OR(Media[[#This Row],[TOPIC]]="Business Attire",Media[[#This Row],[TOPIC]]="Nightwear"),"High","Low")</f>
        <v>Low</v>
      </c>
    </row>
    <row r="747" spans="2:14" x14ac:dyDescent="0.25">
      <c r="B747" s="1">
        <v>44544</v>
      </c>
      <c r="C747" t="s">
        <v>772</v>
      </c>
      <c r="D747" t="s">
        <v>13</v>
      </c>
      <c r="E747" s="8">
        <v>34257</v>
      </c>
      <c r="F747" t="s">
        <v>841</v>
      </c>
      <c r="G747" s="8">
        <v>43</v>
      </c>
      <c r="H747" s="8">
        <v>35</v>
      </c>
      <c r="I747" s="8">
        <v>6</v>
      </c>
      <c r="J747" s="8">
        <v>6</v>
      </c>
      <c r="K747" s="2">
        <f>SUM(Media[[#This Row],[VIEWS]:[SHARES]])</f>
        <v>90</v>
      </c>
      <c r="L747" s="3">
        <f>Media[[#This Row],[ENGAGEMENTS]]/Media[[#This Row],[FOLLOWERS]]</f>
        <v>2.6272002802346967E-3</v>
      </c>
      <c r="M747" t="str">
        <f>VLOOKUP(Media[[#This Row],[ENGAGEMENT RATE]],Rate_Lookup,2)</f>
        <v>Poor</v>
      </c>
      <c r="N747" s="3" t="str">
        <f>IF(OR(Media[[#This Row],[TOPIC]]="Business Attire",Media[[#This Row],[TOPIC]]="Nightwear"),"High","Low")</f>
        <v>High</v>
      </c>
    </row>
    <row r="748" spans="2:14" x14ac:dyDescent="0.25">
      <c r="B748" s="1">
        <v>44545</v>
      </c>
      <c r="C748" t="s">
        <v>773</v>
      </c>
      <c r="D748" t="s">
        <v>12</v>
      </c>
      <c r="E748" s="7">
        <v>135670</v>
      </c>
      <c r="F748" t="s">
        <v>857</v>
      </c>
      <c r="G748" s="7">
        <v>1266</v>
      </c>
      <c r="H748" s="7">
        <v>989</v>
      </c>
      <c r="I748" s="7">
        <v>190</v>
      </c>
      <c r="J748" s="7">
        <v>165</v>
      </c>
      <c r="K748" s="2">
        <f>SUM(Media[[#This Row],[VIEWS]:[SHARES]])</f>
        <v>2610</v>
      </c>
      <c r="L748" s="3">
        <f>Media[[#This Row],[ENGAGEMENTS]]/Media[[#This Row],[FOLLOWERS]]</f>
        <v>1.9237856563720793E-2</v>
      </c>
      <c r="M748" t="str">
        <f>VLOOKUP(Media[[#This Row],[ENGAGEMENT RATE]],Rate_Lookup,2)</f>
        <v>Very Good</v>
      </c>
      <c r="N748" s="3" t="str">
        <f>IF(OR(Media[[#This Row],[TOPIC]]="Business Attire",Media[[#This Row],[TOPIC]]="Nightwear"),"High","Low")</f>
        <v>High</v>
      </c>
    </row>
    <row r="749" spans="2:14" x14ac:dyDescent="0.25">
      <c r="B749" s="1">
        <v>44545</v>
      </c>
      <c r="C749" t="s">
        <v>774</v>
      </c>
      <c r="D749" t="s">
        <v>14</v>
      </c>
      <c r="E749" s="8">
        <v>65378</v>
      </c>
      <c r="F749" t="s">
        <v>840</v>
      </c>
      <c r="G749" s="8">
        <v>347</v>
      </c>
      <c r="H749" s="8">
        <v>305</v>
      </c>
      <c r="I749" s="8">
        <v>77</v>
      </c>
      <c r="J749" s="8">
        <v>58</v>
      </c>
      <c r="K749" s="2">
        <f>SUM(Media[[#This Row],[VIEWS]:[SHARES]])</f>
        <v>787</v>
      </c>
      <c r="L749" s="3">
        <f>Media[[#This Row],[ENGAGEMENTS]]/Media[[#This Row],[FOLLOWERS]]</f>
        <v>1.2037688519073695E-2</v>
      </c>
      <c r="M749" t="str">
        <f>VLOOKUP(Media[[#This Row],[ENGAGEMENT RATE]],Rate_Lookup,2)</f>
        <v>Good</v>
      </c>
      <c r="N749" s="3" t="str">
        <f>IF(OR(Media[[#This Row],[TOPIC]]="Business Attire",Media[[#This Row],[TOPIC]]="Nightwear"),"High","Low")</f>
        <v>Low</v>
      </c>
    </row>
    <row r="750" spans="2:14" x14ac:dyDescent="0.25">
      <c r="B750" s="1">
        <v>44545</v>
      </c>
      <c r="C750" t="s">
        <v>775</v>
      </c>
      <c r="D750" t="s">
        <v>13</v>
      </c>
      <c r="E750" s="8">
        <v>34252</v>
      </c>
      <c r="F750" t="s">
        <v>857</v>
      </c>
      <c r="G750" s="8">
        <v>70</v>
      </c>
      <c r="H750" s="8">
        <v>61</v>
      </c>
      <c r="I750" s="8">
        <v>10</v>
      </c>
      <c r="J750" s="8">
        <v>9</v>
      </c>
      <c r="K750" s="2">
        <f>SUM(Media[[#This Row],[VIEWS]:[SHARES]])</f>
        <v>150</v>
      </c>
      <c r="L750" s="3">
        <f>Media[[#This Row],[ENGAGEMENTS]]/Media[[#This Row],[FOLLOWERS]]</f>
        <v>4.3793063178792476E-3</v>
      </c>
      <c r="M750" t="str">
        <f>VLOOKUP(Media[[#This Row],[ENGAGEMENT RATE]],Rate_Lookup,2)</f>
        <v>Poor</v>
      </c>
      <c r="N750" s="3" t="str">
        <f>IF(OR(Media[[#This Row],[TOPIC]]="Business Attire",Media[[#This Row],[TOPIC]]="Nightwear"),"High","Low")</f>
        <v>High</v>
      </c>
    </row>
    <row r="751" spans="2:14" x14ac:dyDescent="0.25">
      <c r="B751" s="1">
        <v>44546</v>
      </c>
      <c r="C751" t="s">
        <v>776</v>
      </c>
      <c r="D751" t="s">
        <v>12</v>
      </c>
      <c r="E751" s="7">
        <v>136225</v>
      </c>
      <c r="F751" t="s">
        <v>857</v>
      </c>
      <c r="G751" s="7">
        <v>1167</v>
      </c>
      <c r="H751" s="7">
        <v>857</v>
      </c>
      <c r="I751" s="7">
        <v>156</v>
      </c>
      <c r="J751" s="7">
        <v>136</v>
      </c>
      <c r="K751" s="2">
        <f>SUM(Media[[#This Row],[VIEWS]:[SHARES]])</f>
        <v>2316</v>
      </c>
      <c r="L751" s="3">
        <f>Media[[#This Row],[ENGAGEMENTS]]/Media[[#This Row],[FOLLOWERS]]</f>
        <v>1.7001284639383375E-2</v>
      </c>
      <c r="M751" t="str">
        <f>VLOOKUP(Media[[#This Row],[ENGAGEMENT RATE]],Rate_Lookup,2)</f>
        <v>Very Good</v>
      </c>
      <c r="N751" s="3" t="str">
        <f>IF(OR(Media[[#This Row],[TOPIC]]="Business Attire",Media[[#This Row],[TOPIC]]="Nightwear"),"High","Low")</f>
        <v>High</v>
      </c>
    </row>
    <row r="752" spans="2:14" x14ac:dyDescent="0.25">
      <c r="B752" s="1">
        <v>44546</v>
      </c>
      <c r="C752" t="s">
        <v>777</v>
      </c>
      <c r="D752" t="s">
        <v>13</v>
      </c>
      <c r="E752" s="8">
        <v>34269</v>
      </c>
      <c r="F752" t="s">
        <v>858</v>
      </c>
      <c r="G752" s="8">
        <v>70</v>
      </c>
      <c r="H752" s="8">
        <v>59</v>
      </c>
      <c r="I752" s="8">
        <v>10</v>
      </c>
      <c r="J752" s="8">
        <v>9</v>
      </c>
      <c r="K752" s="2">
        <f>SUM(Media[[#This Row],[VIEWS]:[SHARES]])</f>
        <v>148</v>
      </c>
      <c r="L752" s="3">
        <f>Media[[#This Row],[ENGAGEMENTS]]/Media[[#This Row],[FOLLOWERS]]</f>
        <v>4.3187720680498412E-3</v>
      </c>
      <c r="M752" t="str">
        <f>VLOOKUP(Media[[#This Row],[ENGAGEMENT RATE]],Rate_Lookup,2)</f>
        <v>Poor</v>
      </c>
      <c r="N752" s="3" t="str">
        <f>IF(OR(Media[[#This Row],[TOPIC]]="Business Attire",Media[[#This Row],[TOPIC]]="Nightwear"),"High","Low")</f>
        <v>Low</v>
      </c>
    </row>
    <row r="753" spans="2:14" x14ac:dyDescent="0.25">
      <c r="B753" s="1">
        <v>44547</v>
      </c>
      <c r="C753" t="s">
        <v>778</v>
      </c>
      <c r="D753" t="s">
        <v>12</v>
      </c>
      <c r="E753" s="7">
        <v>135983</v>
      </c>
      <c r="F753" t="s">
        <v>840</v>
      </c>
      <c r="G753" s="7">
        <v>334</v>
      </c>
      <c r="H753" s="7">
        <v>279</v>
      </c>
      <c r="I753" s="7">
        <v>52</v>
      </c>
      <c r="J753" s="7">
        <v>42</v>
      </c>
      <c r="K753" s="2">
        <f>SUM(Media[[#This Row],[VIEWS]:[SHARES]])</f>
        <v>707</v>
      </c>
      <c r="L753" s="3">
        <f>Media[[#This Row],[ENGAGEMENTS]]/Media[[#This Row],[FOLLOWERS]]</f>
        <v>5.199179309178353E-3</v>
      </c>
      <c r="M753" t="str">
        <f>VLOOKUP(Media[[#This Row],[ENGAGEMENT RATE]],Rate_Lookup,2)</f>
        <v>Average</v>
      </c>
      <c r="N753" s="3" t="str">
        <f>IF(OR(Media[[#This Row],[TOPIC]]="Business Attire",Media[[#This Row],[TOPIC]]="Nightwear"),"High","Low")</f>
        <v>Low</v>
      </c>
    </row>
    <row r="754" spans="2:14" x14ac:dyDescent="0.25">
      <c r="B754" s="1">
        <v>44547</v>
      </c>
      <c r="C754" t="s">
        <v>779</v>
      </c>
      <c r="D754" t="s">
        <v>14</v>
      </c>
      <c r="E754" s="8">
        <v>66106</v>
      </c>
      <c r="F754" t="s">
        <v>858</v>
      </c>
      <c r="G754" s="8">
        <v>631</v>
      </c>
      <c r="H754" s="8">
        <v>589</v>
      </c>
      <c r="I754" s="8">
        <v>148</v>
      </c>
      <c r="J754" s="8">
        <v>103</v>
      </c>
      <c r="K754" s="2">
        <f>SUM(Media[[#This Row],[VIEWS]:[SHARES]])</f>
        <v>1471</v>
      </c>
      <c r="L754" s="3">
        <f>Media[[#This Row],[ENGAGEMENTS]]/Media[[#This Row],[FOLLOWERS]]</f>
        <v>2.2252140501618611E-2</v>
      </c>
      <c r="M754" t="str">
        <f>VLOOKUP(Media[[#This Row],[ENGAGEMENT RATE]],Rate_Lookup,2)</f>
        <v>Excellent</v>
      </c>
      <c r="N754" s="3" t="str">
        <f>IF(OR(Media[[#This Row],[TOPIC]]="Business Attire",Media[[#This Row],[TOPIC]]="Nightwear"),"High","Low")</f>
        <v>Low</v>
      </c>
    </row>
    <row r="755" spans="2:14" x14ac:dyDescent="0.25">
      <c r="B755" s="1">
        <v>44547</v>
      </c>
      <c r="C755" t="s">
        <v>780</v>
      </c>
      <c r="D755" t="s">
        <v>13</v>
      </c>
      <c r="E755" s="8">
        <v>34251</v>
      </c>
      <c r="F755" t="s">
        <v>858</v>
      </c>
      <c r="G755" s="8">
        <v>43</v>
      </c>
      <c r="H755" s="8">
        <v>35</v>
      </c>
      <c r="I755" s="8">
        <v>6</v>
      </c>
      <c r="J755" s="8">
        <v>5</v>
      </c>
      <c r="K755" s="2">
        <f>SUM(Media[[#This Row],[VIEWS]:[SHARES]])</f>
        <v>89</v>
      </c>
      <c r="L755" s="3">
        <f>Media[[#This Row],[ENGAGEMENTS]]/Media[[#This Row],[FOLLOWERS]]</f>
        <v>2.5984642784152288E-3</v>
      </c>
      <c r="M755" t="str">
        <f>VLOOKUP(Media[[#This Row],[ENGAGEMENT RATE]],Rate_Lookup,2)</f>
        <v>Poor</v>
      </c>
      <c r="N755" s="3" t="str">
        <f>IF(OR(Media[[#This Row],[TOPIC]]="Business Attire",Media[[#This Row],[TOPIC]]="Nightwear"),"High","Low")</f>
        <v>Low</v>
      </c>
    </row>
    <row r="756" spans="2:14" x14ac:dyDescent="0.25">
      <c r="B756" s="1">
        <v>44548</v>
      </c>
      <c r="C756" t="s">
        <v>781</v>
      </c>
      <c r="D756" t="s">
        <v>12</v>
      </c>
      <c r="E756" s="7">
        <v>135997</v>
      </c>
      <c r="F756" t="s">
        <v>841</v>
      </c>
      <c r="G756" s="7">
        <v>564</v>
      </c>
      <c r="H756" s="7">
        <v>397</v>
      </c>
      <c r="I756" s="7">
        <v>79</v>
      </c>
      <c r="J756" s="7">
        <v>73</v>
      </c>
      <c r="K756" s="2">
        <f>SUM(Media[[#This Row],[VIEWS]:[SHARES]])</f>
        <v>1113</v>
      </c>
      <c r="L756" s="3">
        <f>Media[[#This Row],[ENGAGEMENTS]]/Media[[#This Row],[FOLLOWERS]]</f>
        <v>8.1840040589130636E-3</v>
      </c>
      <c r="M756" t="str">
        <f>VLOOKUP(Media[[#This Row],[ENGAGEMENT RATE]],Rate_Lookup,2)</f>
        <v>Average</v>
      </c>
      <c r="N756" s="3" t="str">
        <f>IF(OR(Media[[#This Row],[TOPIC]]="Business Attire",Media[[#This Row],[TOPIC]]="Nightwear"),"High","Low")</f>
        <v>High</v>
      </c>
    </row>
    <row r="757" spans="2:14" x14ac:dyDescent="0.25">
      <c r="B757" s="1">
        <v>44548</v>
      </c>
      <c r="C757" t="s">
        <v>782</v>
      </c>
      <c r="D757" t="s">
        <v>14</v>
      </c>
      <c r="E757" s="8">
        <v>65890</v>
      </c>
      <c r="F757" t="s">
        <v>841</v>
      </c>
      <c r="G757" s="8">
        <v>331</v>
      </c>
      <c r="H757" s="8">
        <v>290</v>
      </c>
      <c r="I757" s="8">
        <v>76</v>
      </c>
      <c r="J757" s="8">
        <v>49</v>
      </c>
      <c r="K757" s="2">
        <f>SUM(Media[[#This Row],[VIEWS]:[SHARES]])</f>
        <v>746</v>
      </c>
      <c r="L757" s="3">
        <f>Media[[#This Row],[ENGAGEMENTS]]/Media[[#This Row],[FOLLOWERS]]</f>
        <v>1.1321900136591288E-2</v>
      </c>
      <c r="M757" t="str">
        <f>VLOOKUP(Media[[#This Row],[ENGAGEMENT RATE]],Rate_Lookup,2)</f>
        <v>Good</v>
      </c>
      <c r="N757" s="3" t="str">
        <f>IF(OR(Media[[#This Row],[TOPIC]]="Business Attire",Media[[#This Row],[TOPIC]]="Nightwear"),"High","Low")</f>
        <v>High</v>
      </c>
    </row>
    <row r="758" spans="2:14" x14ac:dyDescent="0.25">
      <c r="B758" s="1">
        <v>44548</v>
      </c>
      <c r="C758" t="s">
        <v>783</v>
      </c>
      <c r="D758" t="s">
        <v>13</v>
      </c>
      <c r="E758" s="8">
        <v>34231</v>
      </c>
      <c r="F758" t="s">
        <v>858</v>
      </c>
      <c r="G758" s="8">
        <v>50</v>
      </c>
      <c r="H758" s="8">
        <v>39</v>
      </c>
      <c r="I758" s="8">
        <v>7</v>
      </c>
      <c r="J758" s="8">
        <v>6</v>
      </c>
      <c r="K758" s="2">
        <f>SUM(Media[[#This Row],[VIEWS]:[SHARES]])</f>
        <v>102</v>
      </c>
      <c r="L758" s="3">
        <f>Media[[#This Row],[ENGAGEMENTS]]/Media[[#This Row],[FOLLOWERS]]</f>
        <v>2.9797551926616225E-3</v>
      </c>
      <c r="M758" t="str">
        <f>VLOOKUP(Media[[#This Row],[ENGAGEMENT RATE]],Rate_Lookup,2)</f>
        <v>Poor</v>
      </c>
      <c r="N758" s="3" t="str">
        <f>IF(OR(Media[[#This Row],[TOPIC]]="Business Attire",Media[[#This Row],[TOPIC]]="Nightwear"),"High","Low")</f>
        <v>Low</v>
      </c>
    </row>
    <row r="759" spans="2:14" x14ac:dyDescent="0.25">
      <c r="B759" s="1">
        <v>44549</v>
      </c>
      <c r="C759" t="s">
        <v>784</v>
      </c>
      <c r="D759" t="s">
        <v>12</v>
      </c>
      <c r="E759" s="7">
        <v>135738</v>
      </c>
      <c r="F759" t="s">
        <v>840</v>
      </c>
      <c r="G759" s="7">
        <v>347</v>
      </c>
      <c r="H759" s="7">
        <v>296</v>
      </c>
      <c r="I759" s="7">
        <v>48</v>
      </c>
      <c r="J759" s="7">
        <v>45</v>
      </c>
      <c r="K759" s="2">
        <f>SUM(Media[[#This Row],[VIEWS]:[SHARES]])</f>
        <v>736</v>
      </c>
      <c r="L759" s="3">
        <f>Media[[#This Row],[ENGAGEMENTS]]/Media[[#This Row],[FOLLOWERS]]</f>
        <v>5.4222104348082339E-3</v>
      </c>
      <c r="M759" t="str">
        <f>VLOOKUP(Media[[#This Row],[ENGAGEMENT RATE]],Rate_Lookup,2)</f>
        <v>Average</v>
      </c>
      <c r="N759" s="3" t="str">
        <f>IF(OR(Media[[#This Row],[TOPIC]]="Business Attire",Media[[#This Row],[TOPIC]]="Nightwear"),"High","Low")</f>
        <v>Low</v>
      </c>
    </row>
    <row r="760" spans="2:14" x14ac:dyDescent="0.25">
      <c r="B760" s="1">
        <v>44549</v>
      </c>
      <c r="C760" t="s">
        <v>785</v>
      </c>
      <c r="D760" t="s">
        <v>13</v>
      </c>
      <c r="E760" s="8">
        <v>34244</v>
      </c>
      <c r="F760" t="s">
        <v>857</v>
      </c>
      <c r="G760" s="8">
        <v>79</v>
      </c>
      <c r="H760" s="8">
        <v>59</v>
      </c>
      <c r="I760" s="8">
        <v>10</v>
      </c>
      <c r="J760" s="8">
        <v>8</v>
      </c>
      <c r="K760" s="2">
        <f>SUM(Media[[#This Row],[VIEWS]:[SHARES]])</f>
        <v>156</v>
      </c>
      <c r="L760" s="3">
        <f>Media[[#This Row],[ENGAGEMENTS]]/Media[[#This Row],[FOLLOWERS]]</f>
        <v>4.5555425768017757E-3</v>
      </c>
      <c r="M760" t="str">
        <f>VLOOKUP(Media[[#This Row],[ENGAGEMENT RATE]],Rate_Lookup,2)</f>
        <v>Poor</v>
      </c>
      <c r="N760" s="3" t="str">
        <f>IF(OR(Media[[#This Row],[TOPIC]]="Business Attire",Media[[#This Row],[TOPIC]]="Nightwear"),"High","Low")</f>
        <v>High</v>
      </c>
    </row>
    <row r="761" spans="2:14" x14ac:dyDescent="0.25">
      <c r="B761" s="1">
        <v>44550</v>
      </c>
      <c r="C761" t="s">
        <v>786</v>
      </c>
      <c r="D761" t="s">
        <v>12</v>
      </c>
      <c r="E761" s="7">
        <v>136186</v>
      </c>
      <c r="F761" t="s">
        <v>841</v>
      </c>
      <c r="G761" s="7">
        <v>558</v>
      </c>
      <c r="H761" s="7">
        <v>476</v>
      </c>
      <c r="I761" s="7">
        <v>96</v>
      </c>
      <c r="J761" s="7">
        <v>76</v>
      </c>
      <c r="K761" s="2">
        <f>SUM(Media[[#This Row],[VIEWS]:[SHARES]])</f>
        <v>1206</v>
      </c>
      <c r="L761" s="3">
        <f>Media[[#This Row],[ENGAGEMENTS]]/Media[[#This Row],[FOLLOWERS]]</f>
        <v>8.855535811316876E-3</v>
      </c>
      <c r="M761" t="str">
        <f>VLOOKUP(Media[[#This Row],[ENGAGEMENT RATE]],Rate_Lookup,2)</f>
        <v>Average</v>
      </c>
      <c r="N761" s="3" t="str">
        <f>IF(OR(Media[[#This Row],[TOPIC]]="Business Attire",Media[[#This Row],[TOPIC]]="Nightwear"),"High","Low")</f>
        <v>High</v>
      </c>
    </row>
    <row r="762" spans="2:14" x14ac:dyDescent="0.25">
      <c r="B762" s="1">
        <v>44550</v>
      </c>
      <c r="C762" t="s">
        <v>787</v>
      </c>
      <c r="D762" t="s">
        <v>14</v>
      </c>
      <c r="E762" s="8">
        <v>65788</v>
      </c>
      <c r="F762" t="s">
        <v>857</v>
      </c>
      <c r="G762" s="8">
        <v>615</v>
      </c>
      <c r="H762" s="8">
        <v>595</v>
      </c>
      <c r="I762" s="8">
        <v>149</v>
      </c>
      <c r="J762" s="8">
        <v>110</v>
      </c>
      <c r="K762" s="2">
        <f>SUM(Media[[#This Row],[VIEWS]:[SHARES]])</f>
        <v>1469</v>
      </c>
      <c r="L762" s="3">
        <f>Media[[#This Row],[ENGAGEMENTS]]/Media[[#This Row],[FOLLOWERS]]</f>
        <v>2.2329300176323948E-2</v>
      </c>
      <c r="M762" t="str">
        <f>VLOOKUP(Media[[#This Row],[ENGAGEMENT RATE]],Rate_Lookup,2)</f>
        <v>Excellent</v>
      </c>
      <c r="N762" s="3" t="str">
        <f>IF(OR(Media[[#This Row],[TOPIC]]="Business Attire",Media[[#This Row],[TOPIC]]="Nightwear"),"High","Low")</f>
        <v>High</v>
      </c>
    </row>
    <row r="763" spans="2:14" x14ac:dyDescent="0.25">
      <c r="B763" s="1">
        <v>44550</v>
      </c>
      <c r="C763" t="s">
        <v>788</v>
      </c>
      <c r="D763" t="s">
        <v>13</v>
      </c>
      <c r="E763" s="8">
        <v>34259</v>
      </c>
      <c r="F763" t="s">
        <v>857</v>
      </c>
      <c r="G763" s="8">
        <v>91</v>
      </c>
      <c r="H763" s="8">
        <v>79</v>
      </c>
      <c r="I763" s="8">
        <v>15</v>
      </c>
      <c r="J763" s="8">
        <v>12</v>
      </c>
      <c r="K763" s="2">
        <f>SUM(Media[[#This Row],[VIEWS]:[SHARES]])</f>
        <v>197</v>
      </c>
      <c r="L763" s="3">
        <f>Media[[#This Row],[ENGAGEMENTS]]/Media[[#This Row],[FOLLOWERS]]</f>
        <v>5.7503137861583814E-3</v>
      </c>
      <c r="M763" t="str">
        <f>VLOOKUP(Media[[#This Row],[ENGAGEMENT RATE]],Rate_Lookup,2)</f>
        <v>Average</v>
      </c>
      <c r="N763" s="3" t="str">
        <f>IF(OR(Media[[#This Row],[TOPIC]]="Business Attire",Media[[#This Row],[TOPIC]]="Nightwear"),"High","Low")</f>
        <v>High</v>
      </c>
    </row>
    <row r="764" spans="2:14" x14ac:dyDescent="0.25">
      <c r="B764" s="1">
        <v>44551</v>
      </c>
      <c r="C764" t="s">
        <v>789</v>
      </c>
      <c r="D764" t="s">
        <v>12</v>
      </c>
      <c r="E764" s="7">
        <v>136113</v>
      </c>
      <c r="F764" t="s">
        <v>841</v>
      </c>
      <c r="G764" s="7">
        <v>505</v>
      </c>
      <c r="H764" s="7">
        <v>397</v>
      </c>
      <c r="I764" s="7">
        <v>70</v>
      </c>
      <c r="J764" s="7">
        <v>63</v>
      </c>
      <c r="K764" s="2">
        <f>SUM(Media[[#This Row],[VIEWS]:[SHARES]])</f>
        <v>1035</v>
      </c>
      <c r="L764" s="3">
        <f>Media[[#This Row],[ENGAGEMENTS]]/Media[[#This Row],[FOLLOWERS]]</f>
        <v>7.603976108086663E-3</v>
      </c>
      <c r="M764" t="str">
        <f>VLOOKUP(Media[[#This Row],[ENGAGEMENT RATE]],Rate_Lookup,2)</f>
        <v>Average</v>
      </c>
      <c r="N764" s="3" t="str">
        <f>IF(OR(Media[[#This Row],[TOPIC]]="Business Attire",Media[[#This Row],[TOPIC]]="Nightwear"),"High","Low")</f>
        <v>High</v>
      </c>
    </row>
    <row r="765" spans="2:14" x14ac:dyDescent="0.25">
      <c r="B765" s="1">
        <v>44551</v>
      </c>
      <c r="C765" t="s">
        <v>790</v>
      </c>
      <c r="D765" t="s">
        <v>14</v>
      </c>
      <c r="E765" s="8">
        <v>65827</v>
      </c>
      <c r="F765" t="s">
        <v>857</v>
      </c>
      <c r="G765" s="8">
        <v>609</v>
      </c>
      <c r="H765" s="8">
        <v>519</v>
      </c>
      <c r="I765" s="8">
        <v>138</v>
      </c>
      <c r="J765" s="8">
        <v>97</v>
      </c>
      <c r="K765" s="2">
        <f>SUM(Media[[#This Row],[VIEWS]:[SHARES]])</f>
        <v>1363</v>
      </c>
      <c r="L765" s="3">
        <f>Media[[#This Row],[ENGAGEMENTS]]/Media[[#This Row],[FOLLOWERS]]</f>
        <v>2.0705789417716135E-2</v>
      </c>
      <c r="M765" t="str">
        <f>VLOOKUP(Media[[#This Row],[ENGAGEMENT RATE]],Rate_Lookup,2)</f>
        <v>Excellent</v>
      </c>
      <c r="N765" s="3" t="str">
        <f>IF(OR(Media[[#This Row],[TOPIC]]="Business Attire",Media[[#This Row],[TOPIC]]="Nightwear"),"High","Low")</f>
        <v>High</v>
      </c>
    </row>
    <row r="766" spans="2:14" x14ac:dyDescent="0.25">
      <c r="B766" s="1">
        <v>44552</v>
      </c>
      <c r="C766" t="s">
        <v>791</v>
      </c>
      <c r="D766" t="s">
        <v>12</v>
      </c>
      <c r="E766" s="7">
        <v>135969</v>
      </c>
      <c r="F766" t="s">
        <v>840</v>
      </c>
      <c r="G766" s="7">
        <v>347</v>
      </c>
      <c r="H766" s="7">
        <v>272</v>
      </c>
      <c r="I766" s="7">
        <v>50</v>
      </c>
      <c r="J766" s="7">
        <v>44</v>
      </c>
      <c r="K766" s="2">
        <f>SUM(Media[[#This Row],[VIEWS]:[SHARES]])</f>
        <v>713</v>
      </c>
      <c r="L766" s="3">
        <f>Media[[#This Row],[ENGAGEMENTS]]/Media[[#This Row],[FOLLOWERS]]</f>
        <v>5.2438423464171982E-3</v>
      </c>
      <c r="M766" t="str">
        <f>VLOOKUP(Media[[#This Row],[ENGAGEMENT RATE]],Rate_Lookup,2)</f>
        <v>Average</v>
      </c>
      <c r="N766" s="3" t="str">
        <f>IF(OR(Media[[#This Row],[TOPIC]]="Business Attire",Media[[#This Row],[TOPIC]]="Nightwear"),"High","Low")</f>
        <v>Low</v>
      </c>
    </row>
    <row r="767" spans="2:14" x14ac:dyDescent="0.25">
      <c r="B767" s="1">
        <v>44552</v>
      </c>
      <c r="C767" t="s">
        <v>792</v>
      </c>
      <c r="D767" t="s">
        <v>14</v>
      </c>
      <c r="E767" s="8">
        <v>65690</v>
      </c>
      <c r="F767" t="s">
        <v>858</v>
      </c>
      <c r="G767" s="8">
        <v>710</v>
      </c>
      <c r="H767" s="8">
        <v>562</v>
      </c>
      <c r="I767" s="8">
        <v>164</v>
      </c>
      <c r="J767" s="8">
        <v>118</v>
      </c>
      <c r="K767" s="2">
        <f>SUM(Media[[#This Row],[VIEWS]:[SHARES]])</f>
        <v>1554</v>
      </c>
      <c r="L767" s="3">
        <f>Media[[#This Row],[ENGAGEMENTS]]/Media[[#This Row],[FOLLOWERS]]</f>
        <v>2.3656568731922668E-2</v>
      </c>
      <c r="M767" t="str">
        <f>VLOOKUP(Media[[#This Row],[ENGAGEMENT RATE]],Rate_Lookup,2)</f>
        <v>Excellent</v>
      </c>
      <c r="N767" s="3" t="str">
        <f>IF(OR(Media[[#This Row],[TOPIC]]="Business Attire",Media[[#This Row],[TOPIC]]="Nightwear"),"High","Low")</f>
        <v>Low</v>
      </c>
    </row>
    <row r="768" spans="2:14" x14ac:dyDescent="0.25">
      <c r="B768" s="1">
        <v>44553</v>
      </c>
      <c r="C768" t="s">
        <v>793</v>
      </c>
      <c r="D768" t="s">
        <v>12</v>
      </c>
      <c r="E768" s="7">
        <v>136440</v>
      </c>
      <c r="F768" t="s">
        <v>840</v>
      </c>
      <c r="G768" s="7">
        <v>290</v>
      </c>
      <c r="H768" s="7">
        <v>271</v>
      </c>
      <c r="I768" s="7">
        <v>49</v>
      </c>
      <c r="J768" s="7">
        <v>38</v>
      </c>
      <c r="K768" s="2">
        <f>SUM(Media[[#This Row],[VIEWS]:[SHARES]])</f>
        <v>648</v>
      </c>
      <c r="L768" s="3">
        <f>Media[[#This Row],[ENGAGEMENTS]]/Media[[#This Row],[FOLLOWERS]]</f>
        <v>4.7493403693931397E-3</v>
      </c>
      <c r="M768" t="str">
        <f>VLOOKUP(Media[[#This Row],[ENGAGEMENT RATE]],Rate_Lookup,2)</f>
        <v>Poor</v>
      </c>
      <c r="N768" s="3" t="str">
        <f>IF(OR(Media[[#This Row],[TOPIC]]="Business Attire",Media[[#This Row],[TOPIC]]="Nightwear"),"High","Low")</f>
        <v>Low</v>
      </c>
    </row>
    <row r="769" spans="2:14" x14ac:dyDescent="0.25">
      <c r="B769" s="1">
        <v>44553</v>
      </c>
      <c r="C769" t="s">
        <v>794</v>
      </c>
      <c r="D769" t="s">
        <v>14</v>
      </c>
      <c r="E769" s="8">
        <v>66191</v>
      </c>
      <c r="F769" t="s">
        <v>858</v>
      </c>
      <c r="G769" s="8">
        <v>727</v>
      </c>
      <c r="H769" s="8">
        <v>612</v>
      </c>
      <c r="I769" s="8">
        <v>169</v>
      </c>
      <c r="J769" s="8">
        <v>115</v>
      </c>
      <c r="K769" s="2">
        <f>SUM(Media[[#This Row],[VIEWS]:[SHARES]])</f>
        <v>1623</v>
      </c>
      <c r="L769" s="3">
        <f>Media[[#This Row],[ENGAGEMENTS]]/Media[[#This Row],[FOLLOWERS]]</f>
        <v>2.4519949842123551E-2</v>
      </c>
      <c r="M769" t="str">
        <f>VLOOKUP(Media[[#This Row],[ENGAGEMENT RATE]],Rate_Lookup,2)</f>
        <v>Excellent</v>
      </c>
      <c r="N769" s="3" t="str">
        <f>IF(OR(Media[[#This Row],[TOPIC]]="Business Attire",Media[[#This Row],[TOPIC]]="Nightwear"),"High","Low")</f>
        <v>Low</v>
      </c>
    </row>
    <row r="770" spans="2:14" x14ac:dyDescent="0.25">
      <c r="B770" s="1">
        <v>44553</v>
      </c>
      <c r="C770" t="s">
        <v>795</v>
      </c>
      <c r="D770" t="s">
        <v>13</v>
      </c>
      <c r="E770" s="8">
        <v>34251</v>
      </c>
      <c r="F770" t="s">
        <v>840</v>
      </c>
      <c r="G770" s="8">
        <v>46</v>
      </c>
      <c r="H770" s="8">
        <v>30</v>
      </c>
      <c r="I770" s="8">
        <v>6</v>
      </c>
      <c r="J770" s="8">
        <v>5</v>
      </c>
      <c r="K770" s="2">
        <f>SUM(Media[[#This Row],[VIEWS]:[SHARES]])</f>
        <v>87</v>
      </c>
      <c r="L770" s="3">
        <f>Media[[#This Row],[ENGAGEMENTS]]/Media[[#This Row],[FOLLOWERS]]</f>
        <v>2.5400718227205047E-3</v>
      </c>
      <c r="M770" t="str">
        <f>VLOOKUP(Media[[#This Row],[ENGAGEMENT RATE]],Rate_Lookup,2)</f>
        <v>Poor</v>
      </c>
      <c r="N770" s="3" t="str">
        <f>IF(OR(Media[[#This Row],[TOPIC]]="Business Attire",Media[[#This Row],[TOPIC]]="Nightwear"),"High","Low")</f>
        <v>Low</v>
      </c>
    </row>
    <row r="771" spans="2:14" x14ac:dyDescent="0.25">
      <c r="B771" s="1">
        <v>44554</v>
      </c>
      <c r="C771" t="s">
        <v>796</v>
      </c>
      <c r="D771" t="s">
        <v>12</v>
      </c>
      <c r="E771" s="7">
        <v>136769</v>
      </c>
      <c r="F771" t="s">
        <v>858</v>
      </c>
      <c r="G771" s="7">
        <v>804</v>
      </c>
      <c r="H771" s="7">
        <v>637</v>
      </c>
      <c r="I771" s="7">
        <v>124</v>
      </c>
      <c r="J771" s="7">
        <v>110</v>
      </c>
      <c r="K771" s="2">
        <f>SUM(Media[[#This Row],[VIEWS]:[SHARES]])</f>
        <v>1675</v>
      </c>
      <c r="L771" s="3">
        <f>Media[[#This Row],[ENGAGEMENTS]]/Media[[#This Row],[FOLLOWERS]]</f>
        <v>1.2246927300777224E-2</v>
      </c>
      <c r="M771" t="str">
        <f>VLOOKUP(Media[[#This Row],[ENGAGEMENT RATE]],Rate_Lookup,2)</f>
        <v>Good</v>
      </c>
      <c r="N771" s="3" t="str">
        <f>IF(OR(Media[[#This Row],[TOPIC]]="Business Attire",Media[[#This Row],[TOPIC]]="Nightwear"),"High","Low")</f>
        <v>Low</v>
      </c>
    </row>
    <row r="772" spans="2:14" x14ac:dyDescent="0.25">
      <c r="B772" s="1">
        <v>44554</v>
      </c>
      <c r="C772" t="s">
        <v>797</v>
      </c>
      <c r="D772" t="s">
        <v>14</v>
      </c>
      <c r="E772" s="8">
        <v>65516</v>
      </c>
      <c r="F772" t="s">
        <v>840</v>
      </c>
      <c r="G772" s="8">
        <v>357</v>
      </c>
      <c r="H772" s="8">
        <v>305</v>
      </c>
      <c r="I772" s="8">
        <v>88</v>
      </c>
      <c r="J772" s="8">
        <v>57</v>
      </c>
      <c r="K772" s="2">
        <f>SUM(Media[[#This Row],[VIEWS]:[SHARES]])</f>
        <v>807</v>
      </c>
      <c r="L772" s="3">
        <f>Media[[#This Row],[ENGAGEMENTS]]/Media[[#This Row],[FOLLOWERS]]</f>
        <v>1.2317601807192137E-2</v>
      </c>
      <c r="M772" t="str">
        <f>VLOOKUP(Media[[#This Row],[ENGAGEMENT RATE]],Rate_Lookup,2)</f>
        <v>Good</v>
      </c>
      <c r="N772" s="3" t="str">
        <f>IF(OR(Media[[#This Row],[TOPIC]]="Business Attire",Media[[#This Row],[TOPIC]]="Nightwear"),"High","Low")</f>
        <v>Low</v>
      </c>
    </row>
    <row r="773" spans="2:14" x14ac:dyDescent="0.25">
      <c r="B773" s="1">
        <v>44555</v>
      </c>
      <c r="C773" t="s">
        <v>798</v>
      </c>
      <c r="D773" t="s">
        <v>12</v>
      </c>
      <c r="E773" s="7">
        <v>136833</v>
      </c>
      <c r="F773" t="s">
        <v>858</v>
      </c>
      <c r="G773" s="7">
        <v>887</v>
      </c>
      <c r="H773" s="7">
        <v>715</v>
      </c>
      <c r="I773" s="7">
        <v>142</v>
      </c>
      <c r="J773" s="7">
        <v>120</v>
      </c>
      <c r="K773" s="2">
        <f>SUM(Media[[#This Row],[VIEWS]:[SHARES]])</f>
        <v>1864</v>
      </c>
      <c r="L773" s="3">
        <f>Media[[#This Row],[ENGAGEMENTS]]/Media[[#This Row],[FOLLOWERS]]</f>
        <v>1.362244487806304E-2</v>
      </c>
      <c r="M773" t="str">
        <f>VLOOKUP(Media[[#This Row],[ENGAGEMENT RATE]],Rate_Lookup,2)</f>
        <v>Good</v>
      </c>
      <c r="N773" s="3" t="str">
        <f>IF(OR(Media[[#This Row],[TOPIC]]="Business Attire",Media[[#This Row],[TOPIC]]="Nightwear"),"High","Low")</f>
        <v>Low</v>
      </c>
    </row>
    <row r="774" spans="2:14" x14ac:dyDescent="0.25">
      <c r="B774" s="1">
        <v>44555</v>
      </c>
      <c r="C774" t="s">
        <v>799</v>
      </c>
      <c r="D774" t="s">
        <v>14</v>
      </c>
      <c r="E774" s="8">
        <v>66284</v>
      </c>
      <c r="F774" t="s">
        <v>858</v>
      </c>
      <c r="G774" s="8">
        <v>705</v>
      </c>
      <c r="H774" s="8">
        <v>548</v>
      </c>
      <c r="I774" s="8">
        <v>143</v>
      </c>
      <c r="J774" s="8">
        <v>96</v>
      </c>
      <c r="K774" s="2">
        <f>SUM(Media[[#This Row],[VIEWS]:[SHARES]])</f>
        <v>1492</v>
      </c>
      <c r="L774" s="3">
        <f>Media[[#This Row],[ENGAGEMENTS]]/Media[[#This Row],[FOLLOWERS]]</f>
        <v>2.2509202824210969E-2</v>
      </c>
      <c r="M774" t="str">
        <f>VLOOKUP(Media[[#This Row],[ENGAGEMENT RATE]],Rate_Lookup,2)</f>
        <v>Excellent</v>
      </c>
      <c r="N774" s="3" t="str">
        <f>IF(OR(Media[[#This Row],[TOPIC]]="Business Attire",Media[[#This Row],[TOPIC]]="Nightwear"),"High","Low")</f>
        <v>Low</v>
      </c>
    </row>
    <row r="775" spans="2:14" x14ac:dyDescent="0.25">
      <c r="B775" s="1">
        <v>44555</v>
      </c>
      <c r="C775" t="s">
        <v>800</v>
      </c>
      <c r="D775" t="s">
        <v>13</v>
      </c>
      <c r="E775" s="8">
        <v>34240</v>
      </c>
      <c r="F775" t="s">
        <v>857</v>
      </c>
      <c r="G775" s="8">
        <v>53</v>
      </c>
      <c r="H775" s="8">
        <v>39</v>
      </c>
      <c r="I775" s="8">
        <v>7</v>
      </c>
      <c r="J775" s="8">
        <v>7</v>
      </c>
      <c r="K775" s="2">
        <f>SUM(Media[[#This Row],[VIEWS]:[SHARES]])</f>
        <v>106</v>
      </c>
      <c r="L775" s="3">
        <f>Media[[#This Row],[ENGAGEMENTS]]/Media[[#This Row],[FOLLOWERS]]</f>
        <v>3.0957943925233643E-3</v>
      </c>
      <c r="M775" t="str">
        <f>VLOOKUP(Media[[#This Row],[ENGAGEMENT RATE]],Rate_Lookup,2)</f>
        <v>Poor</v>
      </c>
      <c r="N775" s="3" t="str">
        <f>IF(OR(Media[[#This Row],[TOPIC]]="Business Attire",Media[[#This Row],[TOPIC]]="Nightwear"),"High","Low")</f>
        <v>High</v>
      </c>
    </row>
    <row r="776" spans="2:14" x14ac:dyDescent="0.25">
      <c r="B776" s="1">
        <v>44556</v>
      </c>
      <c r="C776" t="s">
        <v>801</v>
      </c>
      <c r="D776" t="s">
        <v>12</v>
      </c>
      <c r="E776" s="7">
        <v>136269</v>
      </c>
      <c r="F776" t="s">
        <v>840</v>
      </c>
      <c r="G776" s="7">
        <v>285</v>
      </c>
      <c r="H776" s="7">
        <v>259</v>
      </c>
      <c r="I776" s="7">
        <v>48</v>
      </c>
      <c r="J776" s="7">
        <v>40</v>
      </c>
      <c r="K776" s="2">
        <f>SUM(Media[[#This Row],[VIEWS]:[SHARES]])</f>
        <v>632</v>
      </c>
      <c r="L776" s="3">
        <f>Media[[#This Row],[ENGAGEMENTS]]/Media[[#This Row],[FOLLOWERS]]</f>
        <v>4.6378853591058861E-3</v>
      </c>
      <c r="M776" t="str">
        <f>VLOOKUP(Media[[#This Row],[ENGAGEMENT RATE]],Rate_Lookup,2)</f>
        <v>Poor</v>
      </c>
      <c r="N776" s="3" t="str">
        <f>IF(OR(Media[[#This Row],[TOPIC]]="Business Attire",Media[[#This Row],[TOPIC]]="Nightwear"),"High","Low")</f>
        <v>Low</v>
      </c>
    </row>
    <row r="777" spans="2:14" x14ac:dyDescent="0.25">
      <c r="B777" s="1">
        <v>44556</v>
      </c>
      <c r="C777" t="s">
        <v>802</v>
      </c>
      <c r="D777" t="s">
        <v>14</v>
      </c>
      <c r="E777" s="8">
        <v>66090</v>
      </c>
      <c r="F777" t="s">
        <v>858</v>
      </c>
      <c r="G777" s="8">
        <v>566</v>
      </c>
      <c r="H777" s="8">
        <v>497</v>
      </c>
      <c r="I777" s="8">
        <v>123</v>
      </c>
      <c r="J777" s="8">
        <v>100</v>
      </c>
      <c r="K777" s="2">
        <f>SUM(Media[[#This Row],[VIEWS]:[SHARES]])</f>
        <v>1286</v>
      </c>
      <c r="L777" s="3">
        <f>Media[[#This Row],[ENGAGEMENTS]]/Media[[#This Row],[FOLLOWERS]]</f>
        <v>1.9458314419730671E-2</v>
      </c>
      <c r="M777" t="str">
        <f>VLOOKUP(Media[[#This Row],[ENGAGEMENT RATE]],Rate_Lookup,2)</f>
        <v>Very Good</v>
      </c>
      <c r="N777" s="3" t="str">
        <f>IF(OR(Media[[#This Row],[TOPIC]]="Business Attire",Media[[#This Row],[TOPIC]]="Nightwear"),"High","Low")</f>
        <v>Low</v>
      </c>
    </row>
    <row r="778" spans="2:14" x14ac:dyDescent="0.25">
      <c r="B778" s="1">
        <v>44556</v>
      </c>
      <c r="C778" t="s">
        <v>803</v>
      </c>
      <c r="D778" t="s">
        <v>13</v>
      </c>
      <c r="E778" s="8">
        <v>34237</v>
      </c>
      <c r="F778" t="s">
        <v>840</v>
      </c>
      <c r="G778" s="8">
        <v>38</v>
      </c>
      <c r="H778" s="8">
        <v>33</v>
      </c>
      <c r="I778" s="8">
        <v>5</v>
      </c>
      <c r="J778" s="8">
        <v>5</v>
      </c>
      <c r="K778" s="2">
        <f>SUM(Media[[#This Row],[VIEWS]:[SHARES]])</f>
        <v>81</v>
      </c>
      <c r="L778" s="3">
        <f>Media[[#This Row],[ENGAGEMENTS]]/Media[[#This Row],[FOLLOWERS]]</f>
        <v>2.3658614948739668E-3</v>
      </c>
      <c r="M778" t="str">
        <f>VLOOKUP(Media[[#This Row],[ENGAGEMENT RATE]],Rate_Lookup,2)</f>
        <v>Poor</v>
      </c>
      <c r="N778" s="3" t="str">
        <f>IF(OR(Media[[#This Row],[TOPIC]]="Business Attire",Media[[#This Row],[TOPIC]]="Nightwear"),"High","Low")</f>
        <v>Low</v>
      </c>
    </row>
    <row r="779" spans="2:14" x14ac:dyDescent="0.25">
      <c r="B779" s="1">
        <v>44557</v>
      </c>
      <c r="C779" t="s">
        <v>804</v>
      </c>
      <c r="D779" t="s">
        <v>12</v>
      </c>
      <c r="E779" s="7">
        <v>136525</v>
      </c>
      <c r="F779" t="s">
        <v>840</v>
      </c>
      <c r="G779" s="7">
        <v>327</v>
      </c>
      <c r="H779" s="7">
        <v>263</v>
      </c>
      <c r="I779" s="7">
        <v>45</v>
      </c>
      <c r="J779" s="7">
        <v>38</v>
      </c>
      <c r="K779" s="2">
        <f>SUM(Media[[#This Row],[VIEWS]:[SHARES]])</f>
        <v>673</v>
      </c>
      <c r="L779" s="3">
        <f>Media[[#This Row],[ENGAGEMENTS]]/Media[[#This Row],[FOLLOWERS]]</f>
        <v>4.9295000915583224E-3</v>
      </c>
      <c r="M779" t="str">
        <f>VLOOKUP(Media[[#This Row],[ENGAGEMENT RATE]],Rate_Lookup,2)</f>
        <v>Poor</v>
      </c>
      <c r="N779" s="3" t="str">
        <f>IF(OR(Media[[#This Row],[TOPIC]]="Business Attire",Media[[#This Row],[TOPIC]]="Nightwear"),"High","Low")</f>
        <v>Low</v>
      </c>
    </row>
    <row r="780" spans="2:14" x14ac:dyDescent="0.25">
      <c r="B780" s="1">
        <v>44557</v>
      </c>
      <c r="C780" t="s">
        <v>805</v>
      </c>
      <c r="D780" t="s">
        <v>14</v>
      </c>
      <c r="E780" s="8">
        <v>66228</v>
      </c>
      <c r="F780" t="s">
        <v>840</v>
      </c>
      <c r="G780" s="8">
        <v>390</v>
      </c>
      <c r="H780" s="8">
        <v>335</v>
      </c>
      <c r="I780" s="8">
        <v>85</v>
      </c>
      <c r="J780" s="8">
        <v>61</v>
      </c>
      <c r="K780" s="2">
        <f>SUM(Media[[#This Row],[VIEWS]:[SHARES]])</f>
        <v>871</v>
      </c>
      <c r="L780" s="3">
        <f>Media[[#This Row],[ENGAGEMENTS]]/Media[[#This Row],[FOLLOWERS]]</f>
        <v>1.3151537114211511E-2</v>
      </c>
      <c r="M780" t="str">
        <f>VLOOKUP(Media[[#This Row],[ENGAGEMENT RATE]],Rate_Lookup,2)</f>
        <v>Good</v>
      </c>
      <c r="N780" s="3" t="str">
        <f>IF(OR(Media[[#This Row],[TOPIC]]="Business Attire",Media[[#This Row],[TOPIC]]="Nightwear"),"High","Low")</f>
        <v>Low</v>
      </c>
    </row>
    <row r="781" spans="2:14" x14ac:dyDescent="0.25">
      <c r="B781" s="1">
        <v>44558</v>
      </c>
      <c r="C781" t="s">
        <v>806</v>
      </c>
      <c r="D781" t="s">
        <v>12</v>
      </c>
      <c r="E781" s="7">
        <v>136364</v>
      </c>
      <c r="F781" t="s">
        <v>858</v>
      </c>
      <c r="G781" s="7">
        <v>1091</v>
      </c>
      <c r="H781" s="7">
        <v>922</v>
      </c>
      <c r="I781" s="7">
        <v>157</v>
      </c>
      <c r="J781" s="7">
        <v>140</v>
      </c>
      <c r="K781" s="2">
        <f>SUM(Media[[#This Row],[VIEWS]:[SHARES]])</f>
        <v>2310</v>
      </c>
      <c r="L781" s="3">
        <f>Media[[#This Row],[ENGAGEMENTS]]/Media[[#This Row],[FOLLOWERS]]</f>
        <v>1.6939954826787128E-2</v>
      </c>
      <c r="M781" t="str">
        <f>VLOOKUP(Media[[#This Row],[ENGAGEMENT RATE]],Rate_Lookup,2)</f>
        <v>Very Good</v>
      </c>
      <c r="N781" s="3" t="str">
        <f>IF(OR(Media[[#This Row],[TOPIC]]="Business Attire",Media[[#This Row],[TOPIC]]="Nightwear"),"High","Low")</f>
        <v>Low</v>
      </c>
    </row>
    <row r="782" spans="2:14" x14ac:dyDescent="0.25">
      <c r="B782" s="1">
        <v>44558</v>
      </c>
      <c r="C782" t="s">
        <v>807</v>
      </c>
      <c r="D782" t="s">
        <v>14</v>
      </c>
      <c r="E782" s="8">
        <v>66496</v>
      </c>
      <c r="F782" t="s">
        <v>841</v>
      </c>
      <c r="G782" s="8">
        <v>302</v>
      </c>
      <c r="H782" s="8">
        <v>241</v>
      </c>
      <c r="I782" s="8">
        <v>67</v>
      </c>
      <c r="J782" s="8">
        <v>51</v>
      </c>
      <c r="K782" s="2">
        <f>SUM(Media[[#This Row],[VIEWS]:[SHARES]])</f>
        <v>661</v>
      </c>
      <c r="L782" s="3">
        <f>Media[[#This Row],[ENGAGEMENTS]]/Media[[#This Row],[FOLLOWERS]]</f>
        <v>9.9404475457170356E-3</v>
      </c>
      <c r="M782" t="str">
        <f>VLOOKUP(Media[[#This Row],[ENGAGEMENT RATE]],Rate_Lookup,2)</f>
        <v>Average</v>
      </c>
      <c r="N782" s="3" t="str">
        <f>IF(OR(Media[[#This Row],[TOPIC]]="Business Attire",Media[[#This Row],[TOPIC]]="Nightwear"),"High","Low")</f>
        <v>High</v>
      </c>
    </row>
    <row r="783" spans="2:14" x14ac:dyDescent="0.25">
      <c r="B783" s="1">
        <v>44558</v>
      </c>
      <c r="C783" t="s">
        <v>808</v>
      </c>
      <c r="D783" t="s">
        <v>13</v>
      </c>
      <c r="E783" s="8">
        <v>34255</v>
      </c>
      <c r="F783" t="s">
        <v>857</v>
      </c>
      <c r="G783" s="8">
        <v>71</v>
      </c>
      <c r="H783" s="8">
        <v>68</v>
      </c>
      <c r="I783" s="8">
        <v>11</v>
      </c>
      <c r="J783" s="8">
        <v>9</v>
      </c>
      <c r="K783" s="2">
        <f>SUM(Media[[#This Row],[VIEWS]:[SHARES]])</f>
        <v>159</v>
      </c>
      <c r="L783" s="3">
        <f>Media[[#This Row],[ENGAGEMENTS]]/Media[[#This Row],[FOLLOWERS]]</f>
        <v>4.6416581520945851E-3</v>
      </c>
      <c r="M783" t="str">
        <f>VLOOKUP(Media[[#This Row],[ENGAGEMENT RATE]],Rate_Lookup,2)</f>
        <v>Poor</v>
      </c>
      <c r="N783" s="3" t="str">
        <f>IF(OR(Media[[#This Row],[TOPIC]]="Business Attire",Media[[#This Row],[TOPIC]]="Nightwear"),"High","Low")</f>
        <v>High</v>
      </c>
    </row>
    <row r="784" spans="2:14" x14ac:dyDescent="0.25">
      <c r="B784" s="1">
        <v>44559</v>
      </c>
      <c r="C784" t="s">
        <v>809</v>
      </c>
      <c r="D784" t="s">
        <v>12</v>
      </c>
      <c r="E784" s="7">
        <v>136661</v>
      </c>
      <c r="F784" t="s">
        <v>840</v>
      </c>
      <c r="G784" s="7">
        <v>361</v>
      </c>
      <c r="H784" s="7">
        <v>284</v>
      </c>
      <c r="I784" s="7">
        <v>47</v>
      </c>
      <c r="J784" s="7">
        <v>43</v>
      </c>
      <c r="K784" s="2">
        <f>SUM(Media[[#This Row],[VIEWS]:[SHARES]])</f>
        <v>735</v>
      </c>
      <c r="L784" s="3">
        <f>Media[[#This Row],[ENGAGEMENTS]]/Media[[#This Row],[FOLLOWERS]]</f>
        <v>5.3782717820007172E-3</v>
      </c>
      <c r="M784" t="str">
        <f>VLOOKUP(Media[[#This Row],[ENGAGEMENT RATE]],Rate_Lookup,2)</f>
        <v>Average</v>
      </c>
      <c r="N784" s="3" t="str">
        <f>IF(OR(Media[[#This Row],[TOPIC]]="Business Attire",Media[[#This Row],[TOPIC]]="Nightwear"),"High","Low")</f>
        <v>Low</v>
      </c>
    </row>
    <row r="785" spans="2:14" x14ac:dyDescent="0.25">
      <c r="B785" s="1">
        <v>44559</v>
      </c>
      <c r="C785" t="s">
        <v>810</v>
      </c>
      <c r="D785" t="s">
        <v>13</v>
      </c>
      <c r="E785" s="8">
        <v>34251</v>
      </c>
      <c r="F785" t="s">
        <v>840</v>
      </c>
      <c r="G785" s="8">
        <v>43</v>
      </c>
      <c r="H785" s="8">
        <v>35</v>
      </c>
      <c r="I785" s="8">
        <v>6</v>
      </c>
      <c r="J785" s="8">
        <v>5</v>
      </c>
      <c r="K785" s="2">
        <f>SUM(Media[[#This Row],[VIEWS]:[SHARES]])</f>
        <v>89</v>
      </c>
      <c r="L785" s="3">
        <f>Media[[#This Row],[ENGAGEMENTS]]/Media[[#This Row],[FOLLOWERS]]</f>
        <v>2.5984642784152288E-3</v>
      </c>
      <c r="M785" t="str">
        <f>VLOOKUP(Media[[#This Row],[ENGAGEMENT RATE]],Rate_Lookup,2)</f>
        <v>Poor</v>
      </c>
      <c r="N785" s="3" t="str">
        <f>IF(OR(Media[[#This Row],[TOPIC]]="Business Attire",Media[[#This Row],[TOPIC]]="Nightwear"),"High","Low")</f>
        <v>Low</v>
      </c>
    </row>
    <row r="786" spans="2:14" x14ac:dyDescent="0.25">
      <c r="B786" s="1">
        <v>44560</v>
      </c>
      <c r="C786" t="s">
        <v>811</v>
      </c>
      <c r="D786" t="s">
        <v>12</v>
      </c>
      <c r="E786" s="7">
        <v>136767</v>
      </c>
      <c r="F786" t="s">
        <v>857</v>
      </c>
      <c r="G786" s="7">
        <v>1128</v>
      </c>
      <c r="H786" s="7">
        <v>959</v>
      </c>
      <c r="I786" s="7">
        <v>163</v>
      </c>
      <c r="J786" s="7">
        <v>144</v>
      </c>
      <c r="K786" s="2">
        <f>SUM(Media[[#This Row],[VIEWS]:[SHARES]])</f>
        <v>2394</v>
      </c>
      <c r="L786" s="3">
        <f>Media[[#This Row],[ENGAGEMENTS]]/Media[[#This Row],[FOLLOWERS]]</f>
        <v>1.7504222509815964E-2</v>
      </c>
      <c r="M786" t="str">
        <f>VLOOKUP(Media[[#This Row],[ENGAGEMENT RATE]],Rate_Lookup,2)</f>
        <v>Very Good</v>
      </c>
      <c r="N786" s="3" t="str">
        <f>IF(OR(Media[[#This Row],[TOPIC]]="Business Attire",Media[[#This Row],[TOPIC]]="Nightwear"),"High","Low")</f>
        <v>High</v>
      </c>
    </row>
    <row r="787" spans="2:14" x14ac:dyDescent="0.25">
      <c r="B787" s="1">
        <v>44560</v>
      </c>
      <c r="C787" t="s">
        <v>812</v>
      </c>
      <c r="D787" t="s">
        <v>14</v>
      </c>
      <c r="E787" s="8">
        <v>66049</v>
      </c>
      <c r="F787" t="s">
        <v>840</v>
      </c>
      <c r="G787" s="8">
        <v>462</v>
      </c>
      <c r="H787" s="8">
        <v>397</v>
      </c>
      <c r="I787" s="8">
        <v>107</v>
      </c>
      <c r="J787" s="8">
        <v>77</v>
      </c>
      <c r="K787" s="2">
        <f>SUM(Media[[#This Row],[VIEWS]:[SHARES]])</f>
        <v>1043</v>
      </c>
      <c r="L787" s="3">
        <f>Media[[#This Row],[ENGAGEMENTS]]/Media[[#This Row],[FOLLOWERS]]</f>
        <v>1.5791306454299082E-2</v>
      </c>
      <c r="M787" t="str">
        <f>VLOOKUP(Media[[#This Row],[ENGAGEMENT RATE]],Rate_Lookup,2)</f>
        <v>Very Good</v>
      </c>
      <c r="N787" s="3" t="str">
        <f>IF(OR(Media[[#This Row],[TOPIC]]="Business Attire",Media[[#This Row],[TOPIC]]="Nightwear"),"High","Low")</f>
        <v>Low</v>
      </c>
    </row>
    <row r="788" spans="2:14" x14ac:dyDescent="0.25">
      <c r="B788" s="1">
        <v>44561</v>
      </c>
      <c r="C788" t="s">
        <v>813</v>
      </c>
      <c r="D788" t="s">
        <v>12</v>
      </c>
      <c r="E788" s="7">
        <v>137023</v>
      </c>
      <c r="F788" t="s">
        <v>858</v>
      </c>
      <c r="G788" s="7">
        <v>1137</v>
      </c>
      <c r="H788" s="7">
        <v>878</v>
      </c>
      <c r="I788" s="7">
        <v>163</v>
      </c>
      <c r="J788" s="7">
        <v>140</v>
      </c>
      <c r="K788" s="2">
        <f>SUM(Media[[#This Row],[VIEWS]:[SHARES]])</f>
        <v>2318</v>
      </c>
      <c r="L788" s="3">
        <f>Media[[#This Row],[ENGAGEMENTS]]/Media[[#This Row],[FOLLOWERS]]</f>
        <v>1.6916867971070549E-2</v>
      </c>
      <c r="M788" t="str">
        <f>VLOOKUP(Media[[#This Row],[ENGAGEMENT RATE]],Rate_Lookup,2)</f>
        <v>Very Good</v>
      </c>
      <c r="N788" s="3" t="str">
        <f>IF(OR(Media[[#This Row],[TOPIC]]="Business Attire",Media[[#This Row],[TOPIC]]="Nightwear"),"High","Low")</f>
        <v>Low</v>
      </c>
    </row>
    <row r="789" spans="2:14" x14ac:dyDescent="0.25">
      <c r="B789" s="1">
        <v>44561</v>
      </c>
      <c r="C789" t="s">
        <v>814</v>
      </c>
      <c r="D789" t="s">
        <v>14</v>
      </c>
      <c r="E789" s="8">
        <v>65579</v>
      </c>
      <c r="F789" t="s">
        <v>857</v>
      </c>
      <c r="G789" s="8">
        <v>771</v>
      </c>
      <c r="H789" s="8">
        <v>596</v>
      </c>
      <c r="I789" s="8">
        <v>155</v>
      </c>
      <c r="J789" s="8">
        <v>108</v>
      </c>
      <c r="K789" s="2">
        <f>SUM(Media[[#This Row],[VIEWS]:[SHARES]])</f>
        <v>1630</v>
      </c>
      <c r="L789" s="3">
        <f>Media[[#This Row],[ENGAGEMENTS]]/Media[[#This Row],[FOLLOWERS]]</f>
        <v>2.4855517772457647E-2</v>
      </c>
      <c r="M789" t="str">
        <f>VLOOKUP(Media[[#This Row],[ENGAGEMENT RATE]],Rate_Lookup,2)</f>
        <v>Excellent</v>
      </c>
      <c r="N789" s="3" t="str">
        <f>IF(OR(Media[[#This Row],[TOPIC]]="Business Attire",Media[[#This Row],[TOPIC]]="Nightwear"),"High","Low")</f>
        <v>High</v>
      </c>
    </row>
  </sheetData>
  <sortState xmlns:xlrd2="http://schemas.microsoft.com/office/spreadsheetml/2017/richdata2" ref="B5:L789">
    <sortCondition ref="B5:B789"/>
    <sortCondition ref="D5:D789"/>
    <sortCondition ref="F5:F789"/>
  </sortState>
  <dataValidations count="1">
    <dataValidation allowBlank="1" error="pavI8MeUFtEyxX2I4tky5f9bf398-bff4-44ef-9790-60008157aea0" sqref="A1:N789" xr:uid="{00000000-0002-0000-0200-000000000000}"/>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BADA8-D3EA-4896-9866-586938D8A813}">
  <dimension ref="B1:F383"/>
  <sheetViews>
    <sheetView zoomScale="120" zoomScaleNormal="120" workbookViewId="0">
      <selection activeCell="B4" sqref="B4"/>
      <pivotSelection pane="bottomRight" activeRow="3" activeCol="1" previousRow="3" previousCol="1" click="1" r:id="rId1">
        <pivotArea field="4" type="button" dataOnly="0" labelOnly="1" outline="0" axis="axisPage" fieldPosition="0"/>
      </pivotSelection>
    </sheetView>
  </sheetViews>
  <sheetFormatPr defaultRowHeight="15" x14ac:dyDescent="0.25"/>
  <cols>
    <col min="1" max="1" width="2.7109375" customWidth="1"/>
    <col min="2" max="2" width="15.140625" bestFit="1" customWidth="1"/>
    <col min="3" max="3" width="16.28515625" bestFit="1" customWidth="1"/>
    <col min="4" max="4" width="10.140625" bestFit="1" customWidth="1"/>
    <col min="5" max="5" width="7.42578125" bestFit="1" customWidth="1"/>
    <col min="6" max="6" width="11.5703125" bestFit="1" customWidth="1"/>
    <col min="7" max="7" width="5.42578125" bestFit="1" customWidth="1"/>
    <col min="8" max="8" width="15.28515625" bestFit="1" customWidth="1"/>
    <col min="9" max="9" width="9.85546875" bestFit="1" customWidth="1"/>
    <col min="10" max="10" width="4.85546875" bestFit="1" customWidth="1"/>
    <col min="11" max="11" width="12.42578125" bestFit="1" customWidth="1"/>
    <col min="12" max="12" width="11.5703125" bestFit="1" customWidth="1"/>
  </cols>
  <sheetData>
    <row r="1" spans="2:6" ht="40.5" customHeight="1" x14ac:dyDescent="0.25">
      <c r="B1" s="12" t="s">
        <v>2</v>
      </c>
    </row>
    <row r="2" spans="2:6" ht="18" customHeight="1" x14ac:dyDescent="0.25">
      <c r="B2" s="14" t="s">
        <v>848</v>
      </c>
    </row>
    <row r="4" spans="2:6" x14ac:dyDescent="0.25">
      <c r="B4" s="30" t="s">
        <v>853</v>
      </c>
      <c r="C4" t="s">
        <v>872</v>
      </c>
    </row>
    <row r="6" spans="2:6" x14ac:dyDescent="0.25">
      <c r="B6" s="30" t="s">
        <v>874</v>
      </c>
      <c r="C6" s="30" t="s">
        <v>873</v>
      </c>
    </row>
    <row r="7" spans="2:6" x14ac:dyDescent="0.25">
      <c r="B7" s="30" t="s">
        <v>870</v>
      </c>
      <c r="C7" t="s">
        <v>12</v>
      </c>
      <c r="D7" t="s">
        <v>14</v>
      </c>
      <c r="E7" t="s">
        <v>13</v>
      </c>
      <c r="F7" t="s">
        <v>871</v>
      </c>
    </row>
    <row r="8" spans="2:6" x14ac:dyDescent="0.25">
      <c r="B8" s="31" t="s">
        <v>884</v>
      </c>
      <c r="C8">
        <v>455</v>
      </c>
      <c r="D8">
        <v>628</v>
      </c>
      <c r="E8">
        <v>12</v>
      </c>
      <c r="F8">
        <v>1095</v>
      </c>
    </row>
    <row r="9" spans="2:6" x14ac:dyDescent="0.25">
      <c r="B9" s="39" t="s">
        <v>885</v>
      </c>
      <c r="C9">
        <v>10</v>
      </c>
      <c r="E9">
        <v>2</v>
      </c>
      <c r="F9">
        <v>12</v>
      </c>
    </row>
    <row r="10" spans="2:6" x14ac:dyDescent="0.25">
      <c r="B10" s="39" t="s">
        <v>886</v>
      </c>
      <c r="C10">
        <v>8</v>
      </c>
      <c r="F10">
        <v>8</v>
      </c>
    </row>
    <row r="11" spans="2:6" x14ac:dyDescent="0.25">
      <c r="B11" s="39" t="s">
        <v>887</v>
      </c>
      <c r="C11">
        <v>30</v>
      </c>
      <c r="D11">
        <v>20</v>
      </c>
      <c r="F11">
        <v>50</v>
      </c>
    </row>
    <row r="12" spans="2:6" x14ac:dyDescent="0.25">
      <c r="B12" s="39" t="s">
        <v>888</v>
      </c>
      <c r="C12">
        <v>37</v>
      </c>
      <c r="D12">
        <v>20</v>
      </c>
      <c r="F12">
        <v>57</v>
      </c>
    </row>
    <row r="13" spans="2:6" x14ac:dyDescent="0.25">
      <c r="B13" s="39" t="s">
        <v>889</v>
      </c>
      <c r="C13">
        <v>25</v>
      </c>
      <c r="E13">
        <v>1</v>
      </c>
      <c r="F13">
        <v>26</v>
      </c>
    </row>
    <row r="14" spans="2:6" x14ac:dyDescent="0.25">
      <c r="B14" s="39" t="s">
        <v>890</v>
      </c>
      <c r="C14">
        <v>8</v>
      </c>
      <c r="D14">
        <v>25</v>
      </c>
      <c r="F14">
        <v>33</v>
      </c>
    </row>
    <row r="15" spans="2:6" x14ac:dyDescent="0.25">
      <c r="B15" s="39" t="s">
        <v>891</v>
      </c>
      <c r="C15">
        <v>29</v>
      </c>
      <c r="D15">
        <v>26</v>
      </c>
      <c r="E15">
        <v>1</v>
      </c>
      <c r="F15">
        <v>56</v>
      </c>
    </row>
    <row r="16" spans="2:6" x14ac:dyDescent="0.25">
      <c r="B16" s="39" t="s">
        <v>892</v>
      </c>
      <c r="C16">
        <v>19</v>
      </c>
      <c r="D16">
        <v>22</v>
      </c>
      <c r="F16">
        <v>41</v>
      </c>
    </row>
    <row r="17" spans="2:6" x14ac:dyDescent="0.25">
      <c r="B17" s="39" t="s">
        <v>893</v>
      </c>
      <c r="C17">
        <v>8</v>
      </c>
      <c r="D17">
        <v>32</v>
      </c>
      <c r="F17">
        <v>40</v>
      </c>
    </row>
    <row r="18" spans="2:6" x14ac:dyDescent="0.25">
      <c r="B18" s="39" t="s">
        <v>894</v>
      </c>
      <c r="C18">
        <v>7</v>
      </c>
      <c r="D18">
        <v>29</v>
      </c>
      <c r="E18">
        <v>0</v>
      </c>
      <c r="F18">
        <v>36</v>
      </c>
    </row>
    <row r="19" spans="2:6" x14ac:dyDescent="0.25">
      <c r="B19" s="39" t="s">
        <v>895</v>
      </c>
      <c r="D19">
        <v>31</v>
      </c>
      <c r="F19">
        <v>31</v>
      </c>
    </row>
    <row r="20" spans="2:6" x14ac:dyDescent="0.25">
      <c r="B20" s="39" t="s">
        <v>896</v>
      </c>
      <c r="C20">
        <v>7</v>
      </c>
      <c r="D20">
        <v>27</v>
      </c>
      <c r="E20">
        <v>1</v>
      </c>
      <c r="F20">
        <v>35</v>
      </c>
    </row>
    <row r="21" spans="2:6" x14ac:dyDescent="0.25">
      <c r="B21" s="39" t="s">
        <v>897</v>
      </c>
      <c r="C21">
        <v>19</v>
      </c>
      <c r="D21">
        <v>28</v>
      </c>
      <c r="E21">
        <v>1</v>
      </c>
      <c r="F21">
        <v>48</v>
      </c>
    </row>
    <row r="22" spans="2:6" x14ac:dyDescent="0.25">
      <c r="B22" s="39" t="s">
        <v>898</v>
      </c>
      <c r="C22">
        <v>12</v>
      </c>
      <c r="D22">
        <v>22</v>
      </c>
      <c r="E22">
        <v>1</v>
      </c>
      <c r="F22">
        <v>35</v>
      </c>
    </row>
    <row r="23" spans="2:6" x14ac:dyDescent="0.25">
      <c r="B23" s="39" t="s">
        <v>899</v>
      </c>
      <c r="C23">
        <v>8</v>
      </c>
      <c r="D23">
        <v>15</v>
      </c>
      <c r="F23">
        <v>23</v>
      </c>
    </row>
    <row r="24" spans="2:6" x14ac:dyDescent="0.25">
      <c r="B24" s="39" t="s">
        <v>900</v>
      </c>
      <c r="C24">
        <v>13</v>
      </c>
      <c r="D24">
        <v>26</v>
      </c>
      <c r="F24">
        <v>39</v>
      </c>
    </row>
    <row r="25" spans="2:6" x14ac:dyDescent="0.25">
      <c r="B25" s="39" t="s">
        <v>901</v>
      </c>
      <c r="C25">
        <v>10</v>
      </c>
      <c r="D25">
        <v>17</v>
      </c>
      <c r="E25">
        <v>1</v>
      </c>
      <c r="F25">
        <v>28</v>
      </c>
    </row>
    <row r="26" spans="2:6" x14ac:dyDescent="0.25">
      <c r="B26" s="39" t="s">
        <v>902</v>
      </c>
      <c r="C26">
        <v>30</v>
      </c>
      <c r="D26">
        <v>28</v>
      </c>
      <c r="E26">
        <v>1</v>
      </c>
      <c r="F26">
        <v>59</v>
      </c>
    </row>
    <row r="27" spans="2:6" x14ac:dyDescent="0.25">
      <c r="B27" s="39" t="s">
        <v>903</v>
      </c>
      <c r="C27">
        <v>7</v>
      </c>
      <c r="D27">
        <v>22</v>
      </c>
      <c r="F27">
        <v>29</v>
      </c>
    </row>
    <row r="28" spans="2:6" x14ac:dyDescent="0.25">
      <c r="B28" s="39" t="s">
        <v>904</v>
      </c>
      <c r="C28">
        <v>11</v>
      </c>
      <c r="E28">
        <v>1</v>
      </c>
      <c r="F28">
        <v>12</v>
      </c>
    </row>
    <row r="29" spans="2:6" x14ac:dyDescent="0.25">
      <c r="B29" s="39" t="s">
        <v>905</v>
      </c>
      <c r="C29">
        <v>11</v>
      </c>
      <c r="D29">
        <v>16</v>
      </c>
      <c r="E29">
        <v>1</v>
      </c>
      <c r="F29">
        <v>28</v>
      </c>
    </row>
    <row r="30" spans="2:6" x14ac:dyDescent="0.25">
      <c r="B30" s="39" t="s">
        <v>906</v>
      </c>
      <c r="C30">
        <v>10</v>
      </c>
      <c r="D30">
        <v>34</v>
      </c>
      <c r="F30">
        <v>44</v>
      </c>
    </row>
    <row r="31" spans="2:6" x14ac:dyDescent="0.25">
      <c r="B31" s="39" t="s">
        <v>907</v>
      </c>
      <c r="C31">
        <v>10</v>
      </c>
      <c r="D31">
        <v>33</v>
      </c>
      <c r="F31">
        <v>43</v>
      </c>
    </row>
    <row r="32" spans="2:6" x14ac:dyDescent="0.25">
      <c r="B32" s="39" t="s">
        <v>908</v>
      </c>
      <c r="C32">
        <v>34</v>
      </c>
      <c r="D32">
        <v>18</v>
      </c>
      <c r="F32">
        <v>52</v>
      </c>
    </row>
    <row r="33" spans="2:6" x14ac:dyDescent="0.25">
      <c r="B33" s="39" t="s">
        <v>909</v>
      </c>
      <c r="D33">
        <v>32</v>
      </c>
      <c r="F33">
        <v>32</v>
      </c>
    </row>
    <row r="34" spans="2:6" x14ac:dyDescent="0.25">
      <c r="B34" s="39" t="s">
        <v>910</v>
      </c>
      <c r="C34">
        <v>13</v>
      </c>
      <c r="D34">
        <v>19</v>
      </c>
      <c r="F34">
        <v>32</v>
      </c>
    </row>
    <row r="35" spans="2:6" x14ac:dyDescent="0.25">
      <c r="B35" s="39" t="s">
        <v>911</v>
      </c>
      <c r="C35">
        <v>29</v>
      </c>
      <c r="D35">
        <v>39</v>
      </c>
      <c r="F35">
        <v>68</v>
      </c>
    </row>
    <row r="36" spans="2:6" x14ac:dyDescent="0.25">
      <c r="B36" s="39" t="s">
        <v>912</v>
      </c>
      <c r="C36">
        <v>13</v>
      </c>
      <c r="D36">
        <v>30</v>
      </c>
      <c r="F36">
        <v>43</v>
      </c>
    </row>
    <row r="37" spans="2:6" x14ac:dyDescent="0.25">
      <c r="B37" s="39" t="s">
        <v>913</v>
      </c>
      <c r="C37">
        <v>14</v>
      </c>
      <c r="D37">
        <v>17</v>
      </c>
      <c r="E37">
        <v>1</v>
      </c>
      <c r="F37">
        <v>32</v>
      </c>
    </row>
    <row r="38" spans="2:6" x14ac:dyDescent="0.25">
      <c r="B38" s="39" t="s">
        <v>914</v>
      </c>
      <c r="C38">
        <v>23</v>
      </c>
      <c r="F38">
        <v>23</v>
      </c>
    </row>
    <row r="39" spans="2:6" x14ac:dyDescent="0.25">
      <c r="B39" s="31" t="s">
        <v>915</v>
      </c>
      <c r="C39">
        <v>566</v>
      </c>
      <c r="D39">
        <v>681</v>
      </c>
      <c r="E39">
        <v>20</v>
      </c>
      <c r="F39">
        <v>1267</v>
      </c>
    </row>
    <row r="40" spans="2:6" x14ac:dyDescent="0.25">
      <c r="B40" s="39" t="s">
        <v>916</v>
      </c>
      <c r="C40">
        <v>40</v>
      </c>
      <c r="D40">
        <v>34</v>
      </c>
      <c r="F40">
        <v>74</v>
      </c>
    </row>
    <row r="41" spans="2:6" x14ac:dyDescent="0.25">
      <c r="B41" s="39" t="s">
        <v>917</v>
      </c>
      <c r="C41">
        <v>14</v>
      </c>
      <c r="D41">
        <v>30</v>
      </c>
      <c r="F41">
        <v>44</v>
      </c>
    </row>
    <row r="42" spans="2:6" x14ac:dyDescent="0.25">
      <c r="B42" s="39" t="s">
        <v>918</v>
      </c>
      <c r="C42">
        <v>21</v>
      </c>
      <c r="D42">
        <v>24</v>
      </c>
      <c r="F42">
        <v>45</v>
      </c>
    </row>
    <row r="43" spans="2:6" x14ac:dyDescent="0.25">
      <c r="B43" s="39" t="s">
        <v>919</v>
      </c>
      <c r="E43">
        <v>2</v>
      </c>
      <c r="F43">
        <v>2</v>
      </c>
    </row>
    <row r="44" spans="2:6" x14ac:dyDescent="0.25">
      <c r="B44" s="39" t="s">
        <v>920</v>
      </c>
      <c r="C44">
        <v>12</v>
      </c>
      <c r="D44">
        <v>33</v>
      </c>
      <c r="F44">
        <v>45</v>
      </c>
    </row>
    <row r="45" spans="2:6" x14ac:dyDescent="0.25">
      <c r="B45" s="39" t="s">
        <v>921</v>
      </c>
      <c r="C45">
        <v>26</v>
      </c>
      <c r="D45">
        <v>46</v>
      </c>
      <c r="E45">
        <v>2</v>
      </c>
      <c r="F45">
        <v>74</v>
      </c>
    </row>
    <row r="46" spans="2:6" x14ac:dyDescent="0.25">
      <c r="B46" s="39" t="s">
        <v>922</v>
      </c>
      <c r="C46">
        <v>14</v>
      </c>
      <c r="D46">
        <v>16</v>
      </c>
      <c r="E46">
        <v>2</v>
      </c>
      <c r="F46">
        <v>32</v>
      </c>
    </row>
    <row r="47" spans="2:6" x14ac:dyDescent="0.25">
      <c r="B47" s="39" t="s">
        <v>923</v>
      </c>
      <c r="C47">
        <v>16</v>
      </c>
      <c r="D47">
        <v>27</v>
      </c>
      <c r="E47">
        <v>0</v>
      </c>
      <c r="F47">
        <v>43</v>
      </c>
    </row>
    <row r="48" spans="2:6" x14ac:dyDescent="0.25">
      <c r="B48" s="39" t="s">
        <v>924</v>
      </c>
      <c r="C48">
        <v>17</v>
      </c>
      <c r="D48">
        <v>23</v>
      </c>
      <c r="E48">
        <v>0</v>
      </c>
      <c r="F48">
        <v>40</v>
      </c>
    </row>
    <row r="49" spans="2:6" x14ac:dyDescent="0.25">
      <c r="B49" s="39" t="s">
        <v>925</v>
      </c>
      <c r="C49">
        <v>12</v>
      </c>
      <c r="D49">
        <v>35</v>
      </c>
      <c r="E49">
        <v>2</v>
      </c>
      <c r="F49">
        <v>49</v>
      </c>
    </row>
    <row r="50" spans="2:6" x14ac:dyDescent="0.25">
      <c r="B50" s="39" t="s">
        <v>926</v>
      </c>
      <c r="D50">
        <v>35</v>
      </c>
      <c r="E50">
        <v>2</v>
      </c>
      <c r="F50">
        <v>37</v>
      </c>
    </row>
    <row r="51" spans="2:6" x14ac:dyDescent="0.25">
      <c r="B51" s="39" t="s">
        <v>927</v>
      </c>
      <c r="C51">
        <v>43</v>
      </c>
      <c r="D51">
        <v>25</v>
      </c>
      <c r="E51">
        <v>1</v>
      </c>
      <c r="F51">
        <v>69</v>
      </c>
    </row>
    <row r="52" spans="2:6" x14ac:dyDescent="0.25">
      <c r="B52" s="39" t="s">
        <v>928</v>
      </c>
      <c r="C52">
        <v>13</v>
      </c>
      <c r="D52">
        <v>38</v>
      </c>
      <c r="F52">
        <v>51</v>
      </c>
    </row>
    <row r="53" spans="2:6" x14ac:dyDescent="0.25">
      <c r="B53" s="39" t="s">
        <v>929</v>
      </c>
      <c r="C53">
        <v>8</v>
      </c>
      <c r="D53">
        <v>32</v>
      </c>
      <c r="E53">
        <v>2</v>
      </c>
      <c r="F53">
        <v>42</v>
      </c>
    </row>
    <row r="54" spans="2:6" x14ac:dyDescent="0.25">
      <c r="B54" s="39" t="s">
        <v>930</v>
      </c>
      <c r="C54">
        <v>32</v>
      </c>
      <c r="D54">
        <v>38</v>
      </c>
      <c r="E54">
        <v>1</v>
      </c>
      <c r="F54">
        <v>71</v>
      </c>
    </row>
    <row r="55" spans="2:6" x14ac:dyDescent="0.25">
      <c r="B55" s="39" t="s">
        <v>931</v>
      </c>
      <c r="C55">
        <v>11</v>
      </c>
      <c r="F55">
        <v>11</v>
      </c>
    </row>
    <row r="56" spans="2:6" x14ac:dyDescent="0.25">
      <c r="B56" s="39" t="s">
        <v>932</v>
      </c>
      <c r="C56">
        <v>47</v>
      </c>
      <c r="D56">
        <v>20</v>
      </c>
      <c r="F56">
        <v>67</v>
      </c>
    </row>
    <row r="57" spans="2:6" x14ac:dyDescent="0.25">
      <c r="B57" s="39" t="s">
        <v>933</v>
      </c>
      <c r="C57">
        <v>46</v>
      </c>
      <c r="D57">
        <v>46</v>
      </c>
      <c r="F57">
        <v>92</v>
      </c>
    </row>
    <row r="58" spans="2:6" x14ac:dyDescent="0.25">
      <c r="B58" s="39" t="s">
        <v>934</v>
      </c>
      <c r="C58">
        <v>26</v>
      </c>
      <c r="F58">
        <v>26</v>
      </c>
    </row>
    <row r="59" spans="2:6" x14ac:dyDescent="0.25">
      <c r="B59" s="39" t="s">
        <v>935</v>
      </c>
      <c r="C59">
        <v>12</v>
      </c>
      <c r="D59">
        <v>46</v>
      </c>
      <c r="F59">
        <v>58</v>
      </c>
    </row>
    <row r="60" spans="2:6" x14ac:dyDescent="0.25">
      <c r="B60" s="39" t="s">
        <v>936</v>
      </c>
      <c r="C60">
        <v>28</v>
      </c>
      <c r="D60">
        <v>32</v>
      </c>
      <c r="F60">
        <v>60</v>
      </c>
    </row>
    <row r="61" spans="2:6" x14ac:dyDescent="0.25">
      <c r="B61" s="39" t="s">
        <v>937</v>
      </c>
      <c r="C61">
        <v>22</v>
      </c>
      <c r="D61">
        <v>38</v>
      </c>
      <c r="F61">
        <v>60</v>
      </c>
    </row>
    <row r="62" spans="2:6" x14ac:dyDescent="0.25">
      <c r="B62" s="39" t="s">
        <v>938</v>
      </c>
      <c r="C62">
        <v>33</v>
      </c>
      <c r="D62">
        <v>22</v>
      </c>
      <c r="E62">
        <v>2</v>
      </c>
      <c r="F62">
        <v>57</v>
      </c>
    </row>
    <row r="63" spans="2:6" x14ac:dyDescent="0.25">
      <c r="B63" s="39" t="s">
        <v>939</v>
      </c>
      <c r="C63">
        <v>15</v>
      </c>
      <c r="D63">
        <v>21</v>
      </c>
      <c r="F63">
        <v>36</v>
      </c>
    </row>
    <row r="64" spans="2:6" x14ac:dyDescent="0.25">
      <c r="B64" s="39" t="s">
        <v>940</v>
      </c>
      <c r="D64">
        <v>20</v>
      </c>
      <c r="F64">
        <v>20</v>
      </c>
    </row>
    <row r="65" spans="2:6" x14ac:dyDescent="0.25">
      <c r="B65" s="39" t="s">
        <v>941</v>
      </c>
      <c r="C65">
        <v>9</v>
      </c>
      <c r="E65">
        <v>2</v>
      </c>
      <c r="F65">
        <v>11</v>
      </c>
    </row>
    <row r="66" spans="2:6" x14ac:dyDescent="0.25">
      <c r="B66" s="39" t="s">
        <v>942</v>
      </c>
      <c r="C66">
        <v>16</v>
      </c>
      <c r="F66">
        <v>16</v>
      </c>
    </row>
    <row r="67" spans="2:6" x14ac:dyDescent="0.25">
      <c r="B67" s="39" t="s">
        <v>943</v>
      </c>
      <c r="C67">
        <v>33</v>
      </c>
      <c r="E67">
        <v>2</v>
      </c>
      <c r="F67">
        <v>35</v>
      </c>
    </row>
    <row r="68" spans="2:6" x14ac:dyDescent="0.25">
      <c r="B68" s="31" t="s">
        <v>944</v>
      </c>
      <c r="C68">
        <v>565</v>
      </c>
      <c r="D68">
        <v>824</v>
      </c>
      <c r="E68">
        <v>27</v>
      </c>
      <c r="F68">
        <v>1416</v>
      </c>
    </row>
    <row r="69" spans="2:6" x14ac:dyDescent="0.25">
      <c r="B69" s="39" t="s">
        <v>945</v>
      </c>
      <c r="C69">
        <v>15</v>
      </c>
      <c r="D69">
        <v>22</v>
      </c>
      <c r="F69">
        <v>37</v>
      </c>
    </row>
    <row r="70" spans="2:6" x14ac:dyDescent="0.25">
      <c r="B70" s="39" t="s">
        <v>946</v>
      </c>
      <c r="C70">
        <v>26</v>
      </c>
      <c r="D70">
        <v>29</v>
      </c>
      <c r="E70">
        <v>1</v>
      </c>
      <c r="F70">
        <v>56</v>
      </c>
    </row>
    <row r="71" spans="2:6" x14ac:dyDescent="0.25">
      <c r="B71" s="39" t="s">
        <v>947</v>
      </c>
      <c r="C71">
        <v>12</v>
      </c>
      <c r="D71">
        <v>43</v>
      </c>
      <c r="E71">
        <v>2</v>
      </c>
      <c r="F71">
        <v>57</v>
      </c>
    </row>
    <row r="72" spans="2:6" x14ac:dyDescent="0.25">
      <c r="B72" s="39" t="s">
        <v>948</v>
      </c>
      <c r="C72">
        <v>12</v>
      </c>
      <c r="F72">
        <v>12</v>
      </c>
    </row>
    <row r="73" spans="2:6" x14ac:dyDescent="0.25">
      <c r="B73" s="39" t="s">
        <v>949</v>
      </c>
      <c r="D73">
        <v>38</v>
      </c>
      <c r="F73">
        <v>38</v>
      </c>
    </row>
    <row r="74" spans="2:6" x14ac:dyDescent="0.25">
      <c r="B74" s="39" t="s">
        <v>950</v>
      </c>
      <c r="C74">
        <v>39</v>
      </c>
      <c r="D74">
        <v>26</v>
      </c>
      <c r="F74">
        <v>65</v>
      </c>
    </row>
    <row r="75" spans="2:6" x14ac:dyDescent="0.25">
      <c r="B75" s="39" t="s">
        <v>951</v>
      </c>
      <c r="C75">
        <v>10</v>
      </c>
      <c r="D75">
        <v>38</v>
      </c>
      <c r="F75">
        <v>48</v>
      </c>
    </row>
    <row r="76" spans="2:6" x14ac:dyDescent="0.25">
      <c r="B76" s="39" t="s">
        <v>952</v>
      </c>
      <c r="C76">
        <v>16</v>
      </c>
      <c r="E76">
        <v>3</v>
      </c>
      <c r="F76">
        <v>19</v>
      </c>
    </row>
    <row r="77" spans="2:6" x14ac:dyDescent="0.25">
      <c r="B77" s="39" t="s">
        <v>953</v>
      </c>
      <c r="C77">
        <v>20</v>
      </c>
      <c r="D77">
        <v>39</v>
      </c>
      <c r="E77">
        <v>2</v>
      </c>
      <c r="F77">
        <v>61</v>
      </c>
    </row>
    <row r="78" spans="2:6" x14ac:dyDescent="0.25">
      <c r="B78" s="39" t="s">
        <v>954</v>
      </c>
      <c r="D78">
        <v>15</v>
      </c>
      <c r="F78">
        <v>15</v>
      </c>
    </row>
    <row r="79" spans="2:6" x14ac:dyDescent="0.25">
      <c r="B79" s="39" t="s">
        <v>955</v>
      </c>
      <c r="C79">
        <v>32</v>
      </c>
      <c r="E79">
        <v>2</v>
      </c>
      <c r="F79">
        <v>34</v>
      </c>
    </row>
    <row r="80" spans="2:6" x14ac:dyDescent="0.25">
      <c r="B80" s="39" t="s">
        <v>956</v>
      </c>
      <c r="C80">
        <v>14</v>
      </c>
      <c r="D80">
        <v>48</v>
      </c>
      <c r="F80">
        <v>62</v>
      </c>
    </row>
    <row r="81" spans="2:6" x14ac:dyDescent="0.25">
      <c r="B81" s="39" t="s">
        <v>957</v>
      </c>
      <c r="C81">
        <v>26</v>
      </c>
      <c r="D81">
        <v>25</v>
      </c>
      <c r="E81">
        <v>2</v>
      </c>
      <c r="F81">
        <v>53</v>
      </c>
    </row>
    <row r="82" spans="2:6" x14ac:dyDescent="0.25">
      <c r="B82" s="39" t="s">
        <v>958</v>
      </c>
      <c r="C82">
        <v>22</v>
      </c>
      <c r="D82">
        <v>21</v>
      </c>
      <c r="F82">
        <v>43</v>
      </c>
    </row>
    <row r="83" spans="2:6" x14ac:dyDescent="0.25">
      <c r="B83" s="39" t="s">
        <v>959</v>
      </c>
      <c r="C83">
        <v>13</v>
      </c>
      <c r="D83">
        <v>52</v>
      </c>
      <c r="F83">
        <v>65</v>
      </c>
    </row>
    <row r="84" spans="2:6" x14ac:dyDescent="0.25">
      <c r="B84" s="39" t="s">
        <v>960</v>
      </c>
      <c r="C84">
        <v>13</v>
      </c>
      <c r="D84">
        <v>24</v>
      </c>
      <c r="E84">
        <v>3</v>
      </c>
      <c r="F84">
        <v>40</v>
      </c>
    </row>
    <row r="85" spans="2:6" x14ac:dyDescent="0.25">
      <c r="B85" s="39" t="s">
        <v>961</v>
      </c>
      <c r="C85">
        <v>10</v>
      </c>
      <c r="D85">
        <v>19</v>
      </c>
      <c r="F85">
        <v>29</v>
      </c>
    </row>
    <row r="86" spans="2:6" x14ac:dyDescent="0.25">
      <c r="B86" s="39" t="s">
        <v>962</v>
      </c>
      <c r="C86">
        <v>16</v>
      </c>
      <c r="D86">
        <v>26</v>
      </c>
      <c r="E86">
        <v>2</v>
      </c>
      <c r="F86">
        <v>44</v>
      </c>
    </row>
    <row r="87" spans="2:6" x14ac:dyDescent="0.25">
      <c r="B87" s="39" t="s">
        <v>963</v>
      </c>
      <c r="C87">
        <v>45</v>
      </c>
      <c r="D87">
        <v>47</v>
      </c>
      <c r="F87">
        <v>92</v>
      </c>
    </row>
    <row r="88" spans="2:6" x14ac:dyDescent="0.25">
      <c r="B88" s="39" t="s">
        <v>964</v>
      </c>
      <c r="C88">
        <v>37</v>
      </c>
      <c r="E88">
        <v>2</v>
      </c>
      <c r="F88">
        <v>39</v>
      </c>
    </row>
    <row r="89" spans="2:6" x14ac:dyDescent="0.25">
      <c r="B89" s="39" t="s">
        <v>965</v>
      </c>
      <c r="D89">
        <v>24</v>
      </c>
      <c r="F89">
        <v>24</v>
      </c>
    </row>
    <row r="90" spans="2:6" x14ac:dyDescent="0.25">
      <c r="B90" s="39" t="s">
        <v>966</v>
      </c>
      <c r="C90">
        <v>11</v>
      </c>
      <c r="D90">
        <v>33</v>
      </c>
      <c r="F90">
        <v>44</v>
      </c>
    </row>
    <row r="91" spans="2:6" x14ac:dyDescent="0.25">
      <c r="B91" s="39" t="s">
        <v>967</v>
      </c>
      <c r="C91">
        <v>22</v>
      </c>
      <c r="D91">
        <v>25</v>
      </c>
      <c r="E91">
        <v>2</v>
      </c>
      <c r="F91">
        <v>49</v>
      </c>
    </row>
    <row r="92" spans="2:6" x14ac:dyDescent="0.25">
      <c r="B92" s="39" t="s">
        <v>968</v>
      </c>
      <c r="C92">
        <v>15</v>
      </c>
      <c r="D92">
        <v>23</v>
      </c>
      <c r="F92">
        <v>38</v>
      </c>
    </row>
    <row r="93" spans="2:6" x14ac:dyDescent="0.25">
      <c r="B93" s="39" t="s">
        <v>969</v>
      </c>
      <c r="D93">
        <v>22</v>
      </c>
      <c r="F93">
        <v>22</v>
      </c>
    </row>
    <row r="94" spans="2:6" x14ac:dyDescent="0.25">
      <c r="B94" s="39" t="s">
        <v>970</v>
      </c>
      <c r="C94">
        <v>14</v>
      </c>
      <c r="D94">
        <v>33</v>
      </c>
      <c r="F94">
        <v>47</v>
      </c>
    </row>
    <row r="95" spans="2:6" x14ac:dyDescent="0.25">
      <c r="B95" s="39" t="s">
        <v>971</v>
      </c>
      <c r="C95">
        <v>37</v>
      </c>
      <c r="D95">
        <v>41</v>
      </c>
      <c r="F95">
        <v>78</v>
      </c>
    </row>
    <row r="96" spans="2:6" x14ac:dyDescent="0.25">
      <c r="B96" s="39" t="s">
        <v>972</v>
      </c>
      <c r="C96">
        <v>39</v>
      </c>
      <c r="D96">
        <v>22</v>
      </c>
      <c r="E96">
        <v>3</v>
      </c>
      <c r="F96">
        <v>64</v>
      </c>
    </row>
    <row r="97" spans="2:6" x14ac:dyDescent="0.25">
      <c r="B97" s="39" t="s">
        <v>973</v>
      </c>
      <c r="C97">
        <v>18</v>
      </c>
      <c r="D97">
        <v>48</v>
      </c>
      <c r="E97">
        <v>3</v>
      </c>
      <c r="F97">
        <v>69</v>
      </c>
    </row>
    <row r="98" spans="2:6" x14ac:dyDescent="0.25">
      <c r="B98" s="39" t="s">
        <v>974</v>
      </c>
      <c r="C98">
        <v>17</v>
      </c>
      <c r="D98">
        <v>41</v>
      </c>
      <c r="F98">
        <v>58</v>
      </c>
    </row>
    <row r="99" spans="2:6" x14ac:dyDescent="0.25">
      <c r="B99" s="39" t="s">
        <v>975</v>
      </c>
      <c r="C99">
        <v>14</v>
      </c>
      <c r="F99">
        <v>14</v>
      </c>
    </row>
    <row r="100" spans="2:6" x14ac:dyDescent="0.25">
      <c r="B100" s="31" t="s">
        <v>976</v>
      </c>
      <c r="C100">
        <v>950</v>
      </c>
      <c r="D100">
        <v>931</v>
      </c>
      <c r="E100">
        <v>38</v>
      </c>
      <c r="F100">
        <v>1919</v>
      </c>
    </row>
    <row r="101" spans="2:6" x14ac:dyDescent="0.25">
      <c r="B101" s="39" t="s">
        <v>977</v>
      </c>
      <c r="C101">
        <v>22</v>
      </c>
      <c r="D101">
        <v>29</v>
      </c>
      <c r="E101">
        <v>3</v>
      </c>
      <c r="F101">
        <v>54</v>
      </c>
    </row>
    <row r="102" spans="2:6" x14ac:dyDescent="0.25">
      <c r="B102" s="39" t="s">
        <v>978</v>
      </c>
      <c r="C102">
        <v>37</v>
      </c>
      <c r="D102">
        <v>28</v>
      </c>
      <c r="F102">
        <v>65</v>
      </c>
    </row>
    <row r="103" spans="2:6" x14ac:dyDescent="0.25">
      <c r="B103" s="39" t="s">
        <v>979</v>
      </c>
      <c r="C103">
        <v>67</v>
      </c>
      <c r="E103">
        <v>2</v>
      </c>
      <c r="F103">
        <v>69</v>
      </c>
    </row>
    <row r="104" spans="2:6" x14ac:dyDescent="0.25">
      <c r="B104" s="39" t="s">
        <v>980</v>
      </c>
      <c r="C104">
        <v>43</v>
      </c>
      <c r="D104">
        <v>29</v>
      </c>
      <c r="E104">
        <v>3</v>
      </c>
      <c r="F104">
        <v>75</v>
      </c>
    </row>
    <row r="105" spans="2:6" x14ac:dyDescent="0.25">
      <c r="B105" s="39" t="s">
        <v>981</v>
      </c>
      <c r="C105">
        <v>28</v>
      </c>
      <c r="D105">
        <v>25</v>
      </c>
      <c r="F105">
        <v>53</v>
      </c>
    </row>
    <row r="106" spans="2:6" x14ac:dyDescent="0.25">
      <c r="B106" s="39" t="s">
        <v>982</v>
      </c>
      <c r="C106">
        <v>24</v>
      </c>
      <c r="D106">
        <v>27</v>
      </c>
      <c r="F106">
        <v>51</v>
      </c>
    </row>
    <row r="107" spans="2:6" x14ac:dyDescent="0.25">
      <c r="B107" s="39" t="s">
        <v>983</v>
      </c>
      <c r="C107">
        <v>50</v>
      </c>
      <c r="D107">
        <v>30</v>
      </c>
      <c r="E107">
        <v>3</v>
      </c>
      <c r="F107">
        <v>83</v>
      </c>
    </row>
    <row r="108" spans="2:6" x14ac:dyDescent="0.25">
      <c r="B108" s="39" t="s">
        <v>984</v>
      </c>
      <c r="C108">
        <v>30</v>
      </c>
      <c r="D108">
        <v>60</v>
      </c>
      <c r="F108">
        <v>90</v>
      </c>
    </row>
    <row r="109" spans="2:6" x14ac:dyDescent="0.25">
      <c r="B109" s="39" t="s">
        <v>985</v>
      </c>
      <c r="C109">
        <v>19</v>
      </c>
      <c r="D109">
        <v>55</v>
      </c>
      <c r="F109">
        <v>74</v>
      </c>
    </row>
    <row r="110" spans="2:6" x14ac:dyDescent="0.25">
      <c r="B110" s="39" t="s">
        <v>986</v>
      </c>
      <c r="C110">
        <v>39</v>
      </c>
      <c r="D110">
        <v>27</v>
      </c>
      <c r="F110">
        <v>66</v>
      </c>
    </row>
    <row r="111" spans="2:6" x14ac:dyDescent="0.25">
      <c r="B111" s="39" t="s">
        <v>987</v>
      </c>
      <c r="C111">
        <v>22</v>
      </c>
      <c r="D111">
        <v>24</v>
      </c>
      <c r="E111">
        <v>4</v>
      </c>
      <c r="F111">
        <v>50</v>
      </c>
    </row>
    <row r="112" spans="2:6" x14ac:dyDescent="0.25">
      <c r="B112" s="39" t="s">
        <v>988</v>
      </c>
      <c r="C112">
        <v>24</v>
      </c>
      <c r="D112">
        <v>58</v>
      </c>
      <c r="E112">
        <v>2</v>
      </c>
      <c r="F112">
        <v>84</v>
      </c>
    </row>
    <row r="113" spans="2:6" x14ac:dyDescent="0.25">
      <c r="B113" s="39" t="s">
        <v>989</v>
      </c>
      <c r="C113">
        <v>16</v>
      </c>
      <c r="D113">
        <v>44</v>
      </c>
      <c r="F113">
        <v>60</v>
      </c>
    </row>
    <row r="114" spans="2:6" x14ac:dyDescent="0.25">
      <c r="B114" s="39" t="s">
        <v>990</v>
      </c>
      <c r="D114">
        <v>29</v>
      </c>
      <c r="E114">
        <v>2</v>
      </c>
      <c r="F114">
        <v>31</v>
      </c>
    </row>
    <row r="115" spans="2:6" x14ac:dyDescent="0.25">
      <c r="B115" s="39" t="s">
        <v>991</v>
      </c>
      <c r="C115">
        <v>16</v>
      </c>
      <c r="D115">
        <v>29</v>
      </c>
      <c r="F115">
        <v>45</v>
      </c>
    </row>
    <row r="116" spans="2:6" x14ac:dyDescent="0.25">
      <c r="B116" s="39" t="s">
        <v>992</v>
      </c>
      <c r="C116">
        <v>14</v>
      </c>
      <c r="D116">
        <v>24</v>
      </c>
      <c r="E116">
        <v>3</v>
      </c>
      <c r="F116">
        <v>41</v>
      </c>
    </row>
    <row r="117" spans="2:6" x14ac:dyDescent="0.25">
      <c r="B117" s="39" t="s">
        <v>993</v>
      </c>
      <c r="C117">
        <v>60</v>
      </c>
      <c r="D117">
        <v>42</v>
      </c>
      <c r="E117">
        <v>3</v>
      </c>
      <c r="F117">
        <v>105</v>
      </c>
    </row>
    <row r="118" spans="2:6" x14ac:dyDescent="0.25">
      <c r="B118" s="39" t="s">
        <v>994</v>
      </c>
      <c r="C118">
        <v>55</v>
      </c>
      <c r="D118">
        <v>51</v>
      </c>
      <c r="F118">
        <v>106</v>
      </c>
    </row>
    <row r="119" spans="2:6" x14ac:dyDescent="0.25">
      <c r="B119" s="39" t="s">
        <v>995</v>
      </c>
      <c r="C119">
        <v>44</v>
      </c>
      <c r="D119">
        <v>32</v>
      </c>
      <c r="F119">
        <v>76</v>
      </c>
    </row>
    <row r="120" spans="2:6" x14ac:dyDescent="0.25">
      <c r="B120" s="39" t="s">
        <v>996</v>
      </c>
      <c r="C120">
        <v>27</v>
      </c>
      <c r="F120">
        <v>27</v>
      </c>
    </row>
    <row r="121" spans="2:6" x14ac:dyDescent="0.25">
      <c r="B121" s="39" t="s">
        <v>997</v>
      </c>
      <c r="C121">
        <v>54</v>
      </c>
      <c r="D121">
        <v>42</v>
      </c>
      <c r="E121">
        <v>3</v>
      </c>
      <c r="F121">
        <v>99</v>
      </c>
    </row>
    <row r="122" spans="2:6" x14ac:dyDescent="0.25">
      <c r="B122" s="39" t="s">
        <v>998</v>
      </c>
      <c r="C122">
        <v>41</v>
      </c>
      <c r="D122">
        <v>57</v>
      </c>
      <c r="E122">
        <v>2</v>
      </c>
      <c r="F122">
        <v>100</v>
      </c>
    </row>
    <row r="123" spans="2:6" x14ac:dyDescent="0.25">
      <c r="B123" s="39" t="s">
        <v>999</v>
      </c>
      <c r="C123">
        <v>40</v>
      </c>
      <c r="F123">
        <v>40</v>
      </c>
    </row>
    <row r="124" spans="2:6" x14ac:dyDescent="0.25">
      <c r="B124" s="39" t="s">
        <v>1000</v>
      </c>
      <c r="C124">
        <v>43</v>
      </c>
      <c r="D124">
        <v>24</v>
      </c>
      <c r="E124">
        <v>3</v>
      </c>
      <c r="F124">
        <v>70</v>
      </c>
    </row>
    <row r="125" spans="2:6" x14ac:dyDescent="0.25">
      <c r="B125" s="39" t="s">
        <v>1001</v>
      </c>
      <c r="C125">
        <v>23</v>
      </c>
      <c r="D125">
        <v>44</v>
      </c>
      <c r="F125">
        <v>67</v>
      </c>
    </row>
    <row r="126" spans="2:6" x14ac:dyDescent="0.25">
      <c r="B126" s="39" t="s">
        <v>1002</v>
      </c>
      <c r="C126">
        <v>24</v>
      </c>
      <c r="D126">
        <v>33</v>
      </c>
      <c r="E126">
        <v>3</v>
      </c>
      <c r="F126">
        <v>60</v>
      </c>
    </row>
    <row r="127" spans="2:6" x14ac:dyDescent="0.25">
      <c r="B127" s="39" t="s">
        <v>1003</v>
      </c>
      <c r="C127">
        <v>21</v>
      </c>
      <c r="D127">
        <v>27</v>
      </c>
      <c r="F127">
        <v>48</v>
      </c>
    </row>
    <row r="128" spans="2:6" x14ac:dyDescent="0.25">
      <c r="B128" s="39" t="s">
        <v>1004</v>
      </c>
      <c r="C128">
        <v>16</v>
      </c>
      <c r="D128">
        <v>32</v>
      </c>
      <c r="F128">
        <v>48</v>
      </c>
    </row>
    <row r="129" spans="2:6" x14ac:dyDescent="0.25">
      <c r="B129" s="39" t="s">
        <v>1005</v>
      </c>
      <c r="C129">
        <v>33</v>
      </c>
      <c r="F129">
        <v>33</v>
      </c>
    </row>
    <row r="130" spans="2:6" x14ac:dyDescent="0.25">
      <c r="B130" s="39" t="s">
        <v>1006</v>
      </c>
      <c r="C130">
        <v>18</v>
      </c>
      <c r="D130">
        <v>29</v>
      </c>
      <c r="E130">
        <v>2</v>
      </c>
      <c r="F130">
        <v>49</v>
      </c>
    </row>
    <row r="131" spans="2:6" x14ac:dyDescent="0.25">
      <c r="B131" s="31" t="s">
        <v>1007</v>
      </c>
      <c r="C131">
        <v>1059</v>
      </c>
      <c r="D131">
        <v>761</v>
      </c>
      <c r="E131">
        <v>16</v>
      </c>
      <c r="F131">
        <v>1836</v>
      </c>
    </row>
    <row r="132" spans="2:6" x14ac:dyDescent="0.25">
      <c r="B132" s="39" t="s">
        <v>1008</v>
      </c>
      <c r="C132">
        <v>51</v>
      </c>
      <c r="D132">
        <v>31</v>
      </c>
      <c r="E132">
        <v>3</v>
      </c>
      <c r="F132">
        <v>85</v>
      </c>
    </row>
    <row r="133" spans="2:6" x14ac:dyDescent="0.25">
      <c r="B133" s="39" t="s">
        <v>1009</v>
      </c>
      <c r="C133">
        <v>24</v>
      </c>
      <c r="D133">
        <v>27</v>
      </c>
      <c r="F133">
        <v>51</v>
      </c>
    </row>
    <row r="134" spans="2:6" x14ac:dyDescent="0.25">
      <c r="B134" s="39" t="s">
        <v>1010</v>
      </c>
      <c r="C134">
        <v>54</v>
      </c>
      <c r="D134">
        <v>37</v>
      </c>
      <c r="F134">
        <v>91</v>
      </c>
    </row>
    <row r="135" spans="2:6" x14ac:dyDescent="0.25">
      <c r="B135" s="39" t="s">
        <v>1011</v>
      </c>
      <c r="C135">
        <v>15</v>
      </c>
      <c r="D135">
        <v>46</v>
      </c>
      <c r="F135">
        <v>61</v>
      </c>
    </row>
    <row r="136" spans="2:6" x14ac:dyDescent="0.25">
      <c r="B136" s="39" t="s">
        <v>1012</v>
      </c>
      <c r="C136">
        <v>52</v>
      </c>
      <c r="D136">
        <v>58</v>
      </c>
      <c r="F136">
        <v>110</v>
      </c>
    </row>
    <row r="137" spans="2:6" x14ac:dyDescent="0.25">
      <c r="B137" s="39" t="s">
        <v>1013</v>
      </c>
      <c r="C137">
        <v>20</v>
      </c>
      <c r="D137">
        <v>50</v>
      </c>
      <c r="F137">
        <v>70</v>
      </c>
    </row>
    <row r="138" spans="2:6" x14ac:dyDescent="0.25">
      <c r="B138" s="39" t="s">
        <v>1014</v>
      </c>
      <c r="C138">
        <v>25</v>
      </c>
      <c r="D138">
        <v>27</v>
      </c>
      <c r="F138">
        <v>52</v>
      </c>
    </row>
    <row r="139" spans="2:6" x14ac:dyDescent="0.25">
      <c r="B139" s="39" t="s">
        <v>1015</v>
      </c>
      <c r="C139">
        <v>24</v>
      </c>
      <c r="D139">
        <v>40</v>
      </c>
      <c r="F139">
        <v>64</v>
      </c>
    </row>
    <row r="140" spans="2:6" x14ac:dyDescent="0.25">
      <c r="B140" s="39" t="s">
        <v>1016</v>
      </c>
      <c r="C140">
        <v>51</v>
      </c>
      <c r="D140">
        <v>30</v>
      </c>
      <c r="F140">
        <v>81</v>
      </c>
    </row>
    <row r="141" spans="2:6" x14ac:dyDescent="0.25">
      <c r="B141" s="39" t="s">
        <v>1017</v>
      </c>
      <c r="C141">
        <v>18</v>
      </c>
      <c r="F141">
        <v>18</v>
      </c>
    </row>
    <row r="142" spans="2:6" x14ac:dyDescent="0.25">
      <c r="B142" s="39" t="s">
        <v>1018</v>
      </c>
      <c r="C142">
        <v>21</v>
      </c>
      <c r="D142">
        <v>29</v>
      </c>
      <c r="F142">
        <v>50</v>
      </c>
    </row>
    <row r="143" spans="2:6" x14ac:dyDescent="0.25">
      <c r="B143" s="39" t="s">
        <v>1019</v>
      </c>
      <c r="C143">
        <v>19</v>
      </c>
      <c r="D143">
        <v>24</v>
      </c>
      <c r="E143">
        <v>2</v>
      </c>
      <c r="F143">
        <v>45</v>
      </c>
    </row>
    <row r="144" spans="2:6" x14ac:dyDescent="0.25">
      <c r="B144" s="39" t="s">
        <v>1020</v>
      </c>
      <c r="C144">
        <v>22</v>
      </c>
      <c r="D144">
        <v>28</v>
      </c>
      <c r="F144">
        <v>50</v>
      </c>
    </row>
    <row r="145" spans="2:6" x14ac:dyDescent="0.25">
      <c r="B145" s="39" t="s">
        <v>1021</v>
      </c>
      <c r="C145">
        <v>27</v>
      </c>
      <c r="F145">
        <v>27</v>
      </c>
    </row>
    <row r="146" spans="2:6" x14ac:dyDescent="0.25">
      <c r="B146" s="39" t="s">
        <v>1022</v>
      </c>
      <c r="C146">
        <v>17</v>
      </c>
      <c r="E146">
        <v>3</v>
      </c>
      <c r="F146">
        <v>20</v>
      </c>
    </row>
    <row r="147" spans="2:6" x14ac:dyDescent="0.25">
      <c r="B147" s="39" t="s">
        <v>1023</v>
      </c>
      <c r="C147">
        <v>22</v>
      </c>
      <c r="D147">
        <v>36</v>
      </c>
      <c r="F147">
        <v>58</v>
      </c>
    </row>
    <row r="148" spans="2:6" x14ac:dyDescent="0.25">
      <c r="B148" s="39" t="s">
        <v>1024</v>
      </c>
      <c r="C148">
        <v>46</v>
      </c>
      <c r="E148">
        <v>3</v>
      </c>
      <c r="F148">
        <v>49</v>
      </c>
    </row>
    <row r="149" spans="2:6" x14ac:dyDescent="0.25">
      <c r="B149" s="39" t="s">
        <v>1025</v>
      </c>
      <c r="C149">
        <v>66</v>
      </c>
      <c r="F149">
        <v>66</v>
      </c>
    </row>
    <row r="150" spans="2:6" x14ac:dyDescent="0.25">
      <c r="B150" s="39" t="s">
        <v>1026</v>
      </c>
      <c r="C150">
        <v>41</v>
      </c>
      <c r="F150">
        <v>41</v>
      </c>
    </row>
    <row r="151" spans="2:6" x14ac:dyDescent="0.25">
      <c r="B151" s="39" t="s">
        <v>1027</v>
      </c>
      <c r="C151">
        <v>16</v>
      </c>
      <c r="D151">
        <v>27</v>
      </c>
      <c r="F151">
        <v>43</v>
      </c>
    </row>
    <row r="152" spans="2:6" x14ac:dyDescent="0.25">
      <c r="B152" s="39" t="s">
        <v>1028</v>
      </c>
      <c r="C152">
        <v>57</v>
      </c>
      <c r="D152">
        <v>31</v>
      </c>
      <c r="F152">
        <v>88</v>
      </c>
    </row>
    <row r="153" spans="2:6" x14ac:dyDescent="0.25">
      <c r="B153" s="39" t="s">
        <v>1029</v>
      </c>
      <c r="C153">
        <v>60</v>
      </c>
      <c r="D153">
        <v>27</v>
      </c>
      <c r="F153">
        <v>87</v>
      </c>
    </row>
    <row r="154" spans="2:6" x14ac:dyDescent="0.25">
      <c r="B154" s="39" t="s">
        <v>1030</v>
      </c>
      <c r="C154">
        <v>60</v>
      </c>
      <c r="D154">
        <v>29</v>
      </c>
      <c r="F154">
        <v>89</v>
      </c>
    </row>
    <row r="155" spans="2:6" x14ac:dyDescent="0.25">
      <c r="B155" s="39" t="s">
        <v>1031</v>
      </c>
      <c r="C155">
        <v>20</v>
      </c>
      <c r="F155">
        <v>20</v>
      </c>
    </row>
    <row r="156" spans="2:6" x14ac:dyDescent="0.25">
      <c r="B156" s="39" t="s">
        <v>1032</v>
      </c>
      <c r="C156">
        <v>82</v>
      </c>
      <c r="D156">
        <v>25</v>
      </c>
      <c r="F156">
        <v>107</v>
      </c>
    </row>
    <row r="157" spans="2:6" x14ac:dyDescent="0.25">
      <c r="B157" s="39" t="s">
        <v>1033</v>
      </c>
      <c r="C157">
        <v>21</v>
      </c>
      <c r="D157">
        <v>30</v>
      </c>
      <c r="F157">
        <v>51</v>
      </c>
    </row>
    <row r="158" spans="2:6" x14ac:dyDescent="0.25">
      <c r="B158" s="39" t="s">
        <v>1034</v>
      </c>
      <c r="C158">
        <v>14</v>
      </c>
      <c r="E158">
        <v>3</v>
      </c>
      <c r="F158">
        <v>17</v>
      </c>
    </row>
    <row r="159" spans="2:6" x14ac:dyDescent="0.25">
      <c r="B159" s="39" t="s">
        <v>1035</v>
      </c>
      <c r="C159">
        <v>14</v>
      </c>
      <c r="D159">
        <v>28</v>
      </c>
      <c r="F159">
        <v>42</v>
      </c>
    </row>
    <row r="160" spans="2:6" x14ac:dyDescent="0.25">
      <c r="B160" s="39" t="s">
        <v>1036</v>
      </c>
      <c r="C160">
        <v>53</v>
      </c>
      <c r="D160">
        <v>53</v>
      </c>
      <c r="F160">
        <v>106</v>
      </c>
    </row>
    <row r="161" spans="2:6" x14ac:dyDescent="0.25">
      <c r="B161" s="39" t="s">
        <v>1037</v>
      </c>
      <c r="C161">
        <v>47</v>
      </c>
      <c r="D161">
        <v>48</v>
      </c>
      <c r="E161">
        <v>2</v>
      </c>
      <c r="F161">
        <v>97</v>
      </c>
    </row>
    <row r="162" spans="2:6" x14ac:dyDescent="0.25">
      <c r="B162" s="31" t="s">
        <v>1038</v>
      </c>
      <c r="C162">
        <v>969</v>
      </c>
      <c r="D162">
        <v>1059</v>
      </c>
      <c r="E162">
        <v>43</v>
      </c>
      <c r="F162">
        <v>2071</v>
      </c>
    </row>
    <row r="163" spans="2:6" x14ac:dyDescent="0.25">
      <c r="B163" s="39" t="s">
        <v>1039</v>
      </c>
      <c r="C163">
        <v>76</v>
      </c>
      <c r="E163">
        <v>3</v>
      </c>
      <c r="F163">
        <v>79</v>
      </c>
    </row>
    <row r="164" spans="2:6" x14ac:dyDescent="0.25">
      <c r="B164" s="39" t="s">
        <v>1040</v>
      </c>
      <c r="C164">
        <v>52</v>
      </c>
      <c r="D164">
        <v>60</v>
      </c>
      <c r="F164">
        <v>112</v>
      </c>
    </row>
    <row r="165" spans="2:6" x14ac:dyDescent="0.25">
      <c r="B165" s="39" t="s">
        <v>1041</v>
      </c>
      <c r="C165">
        <v>17</v>
      </c>
      <c r="D165">
        <v>36</v>
      </c>
      <c r="F165">
        <v>53</v>
      </c>
    </row>
    <row r="166" spans="2:6" x14ac:dyDescent="0.25">
      <c r="B166" s="39" t="s">
        <v>1042</v>
      </c>
      <c r="C166">
        <v>73</v>
      </c>
      <c r="D166">
        <v>36</v>
      </c>
      <c r="F166">
        <v>109</v>
      </c>
    </row>
    <row r="167" spans="2:6" x14ac:dyDescent="0.25">
      <c r="B167" s="39" t="s">
        <v>1043</v>
      </c>
      <c r="C167">
        <v>18</v>
      </c>
      <c r="D167">
        <v>32</v>
      </c>
      <c r="E167">
        <v>3</v>
      </c>
      <c r="F167">
        <v>53</v>
      </c>
    </row>
    <row r="168" spans="2:6" x14ac:dyDescent="0.25">
      <c r="B168" s="39" t="s">
        <v>1044</v>
      </c>
      <c r="C168">
        <v>40</v>
      </c>
      <c r="E168">
        <v>3</v>
      </c>
      <c r="F168">
        <v>43</v>
      </c>
    </row>
    <row r="169" spans="2:6" x14ac:dyDescent="0.25">
      <c r="B169" s="39" t="s">
        <v>1045</v>
      </c>
      <c r="C169">
        <v>38</v>
      </c>
      <c r="D169">
        <v>52</v>
      </c>
      <c r="F169">
        <v>90</v>
      </c>
    </row>
    <row r="170" spans="2:6" x14ac:dyDescent="0.25">
      <c r="B170" s="39" t="s">
        <v>1046</v>
      </c>
      <c r="C170">
        <v>54</v>
      </c>
      <c r="D170">
        <v>37</v>
      </c>
      <c r="F170">
        <v>91</v>
      </c>
    </row>
    <row r="171" spans="2:6" x14ac:dyDescent="0.25">
      <c r="B171" s="39" t="s">
        <v>1047</v>
      </c>
      <c r="C171">
        <v>19</v>
      </c>
      <c r="D171">
        <v>35</v>
      </c>
      <c r="E171">
        <v>2</v>
      </c>
      <c r="F171">
        <v>56</v>
      </c>
    </row>
    <row r="172" spans="2:6" x14ac:dyDescent="0.25">
      <c r="B172" s="39" t="s">
        <v>1048</v>
      </c>
      <c r="C172">
        <v>27</v>
      </c>
      <c r="D172">
        <v>29</v>
      </c>
      <c r="F172">
        <v>56</v>
      </c>
    </row>
    <row r="173" spans="2:6" x14ac:dyDescent="0.25">
      <c r="B173" s="39" t="s">
        <v>1049</v>
      </c>
      <c r="C173">
        <v>65</v>
      </c>
      <c r="D173">
        <v>53</v>
      </c>
      <c r="E173">
        <v>3</v>
      </c>
      <c r="F173">
        <v>121</v>
      </c>
    </row>
    <row r="174" spans="2:6" x14ac:dyDescent="0.25">
      <c r="B174" s="39" t="s">
        <v>1050</v>
      </c>
      <c r="C174">
        <v>33</v>
      </c>
      <c r="D174">
        <v>32</v>
      </c>
      <c r="F174">
        <v>65</v>
      </c>
    </row>
    <row r="175" spans="2:6" x14ac:dyDescent="0.25">
      <c r="B175" s="39" t="s">
        <v>1051</v>
      </c>
      <c r="C175">
        <v>23</v>
      </c>
      <c r="D175">
        <v>40</v>
      </c>
      <c r="E175">
        <v>3</v>
      </c>
      <c r="F175">
        <v>66</v>
      </c>
    </row>
    <row r="176" spans="2:6" x14ac:dyDescent="0.25">
      <c r="B176" s="39" t="s">
        <v>1052</v>
      </c>
      <c r="C176">
        <v>30</v>
      </c>
      <c r="D176">
        <v>58</v>
      </c>
      <c r="E176">
        <v>5</v>
      </c>
      <c r="F176">
        <v>93</v>
      </c>
    </row>
    <row r="177" spans="2:6" x14ac:dyDescent="0.25">
      <c r="B177" s="39" t="s">
        <v>1053</v>
      </c>
      <c r="D177">
        <v>52</v>
      </c>
      <c r="F177">
        <v>52</v>
      </c>
    </row>
    <row r="178" spans="2:6" x14ac:dyDescent="0.25">
      <c r="B178" s="39" t="s">
        <v>1054</v>
      </c>
      <c r="C178">
        <v>21</v>
      </c>
      <c r="E178">
        <v>3</v>
      </c>
      <c r="F178">
        <v>24</v>
      </c>
    </row>
    <row r="179" spans="2:6" x14ac:dyDescent="0.25">
      <c r="B179" s="39" t="s">
        <v>1055</v>
      </c>
      <c r="C179">
        <v>92</v>
      </c>
      <c r="D179">
        <v>24</v>
      </c>
      <c r="F179">
        <v>116</v>
      </c>
    </row>
    <row r="180" spans="2:6" x14ac:dyDescent="0.25">
      <c r="B180" s="39" t="s">
        <v>1056</v>
      </c>
      <c r="D180">
        <v>38</v>
      </c>
      <c r="F180">
        <v>38</v>
      </c>
    </row>
    <row r="181" spans="2:6" x14ac:dyDescent="0.25">
      <c r="B181" s="39" t="s">
        <v>1057</v>
      </c>
      <c r="C181">
        <v>23</v>
      </c>
      <c r="D181">
        <v>49</v>
      </c>
      <c r="F181">
        <v>72</v>
      </c>
    </row>
    <row r="182" spans="2:6" x14ac:dyDescent="0.25">
      <c r="B182" s="39" t="s">
        <v>1058</v>
      </c>
      <c r="C182">
        <v>20</v>
      </c>
      <c r="D182">
        <v>59</v>
      </c>
      <c r="F182">
        <v>79</v>
      </c>
    </row>
    <row r="183" spans="2:6" x14ac:dyDescent="0.25">
      <c r="B183" s="39" t="s">
        <v>1059</v>
      </c>
      <c r="C183">
        <v>61</v>
      </c>
      <c r="D183">
        <v>43</v>
      </c>
      <c r="F183">
        <v>104</v>
      </c>
    </row>
    <row r="184" spans="2:6" x14ac:dyDescent="0.25">
      <c r="B184" s="39" t="s">
        <v>1060</v>
      </c>
      <c r="D184">
        <v>32</v>
      </c>
      <c r="E184">
        <v>3</v>
      </c>
      <c r="F184">
        <v>35</v>
      </c>
    </row>
    <row r="185" spans="2:6" x14ac:dyDescent="0.25">
      <c r="B185" s="39" t="s">
        <v>1061</v>
      </c>
      <c r="C185">
        <v>26</v>
      </c>
      <c r="E185">
        <v>3</v>
      </c>
      <c r="F185">
        <v>29</v>
      </c>
    </row>
    <row r="186" spans="2:6" x14ac:dyDescent="0.25">
      <c r="B186" s="39" t="s">
        <v>1062</v>
      </c>
      <c r="C186">
        <v>56</v>
      </c>
      <c r="D186">
        <v>60</v>
      </c>
      <c r="E186">
        <v>4</v>
      </c>
      <c r="F186">
        <v>120</v>
      </c>
    </row>
    <row r="187" spans="2:6" x14ac:dyDescent="0.25">
      <c r="B187" s="39" t="s">
        <v>1063</v>
      </c>
      <c r="D187">
        <v>57</v>
      </c>
      <c r="F187">
        <v>57</v>
      </c>
    </row>
    <row r="188" spans="2:6" x14ac:dyDescent="0.25">
      <c r="B188" s="39" t="s">
        <v>1064</v>
      </c>
      <c r="C188">
        <v>34</v>
      </c>
      <c r="D188">
        <v>74</v>
      </c>
      <c r="E188">
        <v>3</v>
      </c>
      <c r="F188">
        <v>111</v>
      </c>
    </row>
    <row r="189" spans="2:6" x14ac:dyDescent="0.25">
      <c r="B189" s="39" t="s">
        <v>1065</v>
      </c>
      <c r="D189">
        <v>42</v>
      </c>
      <c r="E189">
        <v>3</v>
      </c>
      <c r="F189">
        <v>45</v>
      </c>
    </row>
    <row r="190" spans="2:6" x14ac:dyDescent="0.25">
      <c r="B190" s="39" t="s">
        <v>1066</v>
      </c>
      <c r="C190">
        <v>20</v>
      </c>
      <c r="D190">
        <v>29</v>
      </c>
      <c r="E190">
        <v>2</v>
      </c>
      <c r="F190">
        <v>51</v>
      </c>
    </row>
    <row r="191" spans="2:6" x14ac:dyDescent="0.25">
      <c r="B191" s="39" t="s">
        <v>1067</v>
      </c>
      <c r="C191">
        <v>20</v>
      </c>
      <c r="F191">
        <v>20</v>
      </c>
    </row>
    <row r="192" spans="2:6" x14ac:dyDescent="0.25">
      <c r="B192" s="39" t="s">
        <v>1068</v>
      </c>
      <c r="C192">
        <v>31</v>
      </c>
      <c r="F192">
        <v>31</v>
      </c>
    </row>
    <row r="193" spans="2:6" x14ac:dyDescent="0.25">
      <c r="B193" s="31" t="s">
        <v>1069</v>
      </c>
      <c r="C193">
        <v>1191</v>
      </c>
      <c r="D193">
        <v>1286</v>
      </c>
      <c r="E193">
        <v>49</v>
      </c>
      <c r="F193">
        <v>2526</v>
      </c>
    </row>
    <row r="194" spans="2:6" x14ac:dyDescent="0.25">
      <c r="B194" s="39" t="s">
        <v>1070</v>
      </c>
      <c r="C194">
        <v>38</v>
      </c>
      <c r="D194">
        <v>40</v>
      </c>
      <c r="E194">
        <v>4</v>
      </c>
      <c r="F194">
        <v>82</v>
      </c>
    </row>
    <row r="195" spans="2:6" x14ac:dyDescent="0.25">
      <c r="B195" s="39" t="s">
        <v>1071</v>
      </c>
      <c r="C195">
        <v>36</v>
      </c>
      <c r="D195">
        <v>26</v>
      </c>
      <c r="E195">
        <v>4</v>
      </c>
      <c r="F195">
        <v>66</v>
      </c>
    </row>
    <row r="196" spans="2:6" x14ac:dyDescent="0.25">
      <c r="B196" s="39" t="s">
        <v>1072</v>
      </c>
      <c r="C196">
        <v>57</v>
      </c>
      <c r="F196">
        <v>57</v>
      </c>
    </row>
    <row r="197" spans="2:6" x14ac:dyDescent="0.25">
      <c r="B197" s="39" t="s">
        <v>1073</v>
      </c>
      <c r="C197">
        <v>63</v>
      </c>
      <c r="D197">
        <v>25</v>
      </c>
      <c r="F197">
        <v>88</v>
      </c>
    </row>
    <row r="198" spans="2:6" x14ac:dyDescent="0.25">
      <c r="B198" s="39" t="s">
        <v>1074</v>
      </c>
      <c r="C198">
        <v>29</v>
      </c>
      <c r="D198">
        <v>32</v>
      </c>
      <c r="F198">
        <v>61</v>
      </c>
    </row>
    <row r="199" spans="2:6" x14ac:dyDescent="0.25">
      <c r="B199" s="39" t="s">
        <v>1075</v>
      </c>
      <c r="C199">
        <v>89</v>
      </c>
      <c r="D199">
        <v>57</v>
      </c>
      <c r="F199">
        <v>146</v>
      </c>
    </row>
    <row r="200" spans="2:6" x14ac:dyDescent="0.25">
      <c r="B200" s="39" t="s">
        <v>1076</v>
      </c>
      <c r="C200">
        <v>23</v>
      </c>
      <c r="F200">
        <v>23</v>
      </c>
    </row>
    <row r="201" spans="2:6" x14ac:dyDescent="0.25">
      <c r="B201" s="39" t="s">
        <v>1077</v>
      </c>
      <c r="C201">
        <v>28</v>
      </c>
      <c r="D201">
        <v>34</v>
      </c>
      <c r="E201">
        <v>3</v>
      </c>
      <c r="F201">
        <v>65</v>
      </c>
    </row>
    <row r="202" spans="2:6" x14ac:dyDescent="0.25">
      <c r="B202" s="39" t="s">
        <v>1078</v>
      </c>
      <c r="C202">
        <v>61</v>
      </c>
      <c r="D202">
        <v>45</v>
      </c>
      <c r="E202">
        <v>4</v>
      </c>
      <c r="F202">
        <v>110</v>
      </c>
    </row>
    <row r="203" spans="2:6" x14ac:dyDescent="0.25">
      <c r="B203" s="39" t="s">
        <v>1079</v>
      </c>
      <c r="C203">
        <v>27</v>
      </c>
      <c r="D203">
        <v>37</v>
      </c>
      <c r="F203">
        <v>64</v>
      </c>
    </row>
    <row r="204" spans="2:6" x14ac:dyDescent="0.25">
      <c r="B204" s="39" t="s">
        <v>1080</v>
      </c>
      <c r="C204">
        <v>27</v>
      </c>
      <c r="D204">
        <v>79</v>
      </c>
      <c r="F204">
        <v>106</v>
      </c>
    </row>
    <row r="205" spans="2:6" x14ac:dyDescent="0.25">
      <c r="B205" s="39" t="s">
        <v>1081</v>
      </c>
      <c r="C205">
        <v>28</v>
      </c>
      <c r="D205">
        <v>41</v>
      </c>
      <c r="E205">
        <v>5</v>
      </c>
      <c r="F205">
        <v>74</v>
      </c>
    </row>
    <row r="206" spans="2:6" x14ac:dyDescent="0.25">
      <c r="B206" s="39" t="s">
        <v>1082</v>
      </c>
      <c r="C206">
        <v>24</v>
      </c>
      <c r="D206">
        <v>53</v>
      </c>
      <c r="F206">
        <v>77</v>
      </c>
    </row>
    <row r="207" spans="2:6" x14ac:dyDescent="0.25">
      <c r="B207" s="39" t="s">
        <v>1083</v>
      </c>
      <c r="C207">
        <v>44</v>
      </c>
      <c r="D207">
        <v>86</v>
      </c>
      <c r="F207">
        <v>130</v>
      </c>
    </row>
    <row r="208" spans="2:6" x14ac:dyDescent="0.25">
      <c r="B208" s="39" t="s">
        <v>1084</v>
      </c>
      <c r="C208">
        <v>23</v>
      </c>
      <c r="D208">
        <v>50</v>
      </c>
      <c r="F208">
        <v>73</v>
      </c>
    </row>
    <row r="209" spans="2:6" x14ac:dyDescent="0.25">
      <c r="B209" s="39" t="s">
        <v>1085</v>
      </c>
      <c r="C209">
        <v>36</v>
      </c>
      <c r="D209">
        <v>40</v>
      </c>
      <c r="F209">
        <v>76</v>
      </c>
    </row>
    <row r="210" spans="2:6" x14ac:dyDescent="0.25">
      <c r="B210" s="39" t="s">
        <v>1086</v>
      </c>
      <c r="C210">
        <v>56</v>
      </c>
      <c r="F210">
        <v>56</v>
      </c>
    </row>
    <row r="211" spans="2:6" x14ac:dyDescent="0.25">
      <c r="B211" s="39" t="s">
        <v>1087</v>
      </c>
      <c r="C211">
        <v>20</v>
      </c>
      <c r="D211">
        <v>86</v>
      </c>
      <c r="F211">
        <v>106</v>
      </c>
    </row>
    <row r="212" spans="2:6" x14ac:dyDescent="0.25">
      <c r="B212" s="39" t="s">
        <v>1088</v>
      </c>
      <c r="C212">
        <v>36</v>
      </c>
      <c r="D212">
        <v>31</v>
      </c>
      <c r="E212">
        <v>4</v>
      </c>
      <c r="F212">
        <v>71</v>
      </c>
    </row>
    <row r="213" spans="2:6" x14ac:dyDescent="0.25">
      <c r="B213" s="39" t="s">
        <v>1089</v>
      </c>
      <c r="C213">
        <v>55</v>
      </c>
      <c r="D213">
        <v>67</v>
      </c>
      <c r="F213">
        <v>122</v>
      </c>
    </row>
    <row r="214" spans="2:6" x14ac:dyDescent="0.25">
      <c r="B214" s="39" t="s">
        <v>1090</v>
      </c>
      <c r="C214">
        <v>67</v>
      </c>
      <c r="D214">
        <v>43</v>
      </c>
      <c r="E214">
        <v>3</v>
      </c>
      <c r="F214">
        <v>113</v>
      </c>
    </row>
    <row r="215" spans="2:6" x14ac:dyDescent="0.25">
      <c r="B215" s="39" t="s">
        <v>1091</v>
      </c>
      <c r="C215">
        <v>26</v>
      </c>
      <c r="D215">
        <v>32</v>
      </c>
      <c r="E215">
        <v>5</v>
      </c>
      <c r="F215">
        <v>63</v>
      </c>
    </row>
    <row r="216" spans="2:6" x14ac:dyDescent="0.25">
      <c r="B216" s="39" t="s">
        <v>1092</v>
      </c>
      <c r="D216">
        <v>41</v>
      </c>
      <c r="E216">
        <v>4</v>
      </c>
      <c r="F216">
        <v>45</v>
      </c>
    </row>
    <row r="217" spans="2:6" x14ac:dyDescent="0.25">
      <c r="B217" s="39" t="s">
        <v>1093</v>
      </c>
      <c r="C217">
        <v>29</v>
      </c>
      <c r="D217">
        <v>71</v>
      </c>
      <c r="F217">
        <v>100</v>
      </c>
    </row>
    <row r="218" spans="2:6" x14ac:dyDescent="0.25">
      <c r="B218" s="39" t="s">
        <v>1094</v>
      </c>
      <c r="C218">
        <v>23</v>
      </c>
      <c r="D218">
        <v>40</v>
      </c>
      <c r="F218">
        <v>63</v>
      </c>
    </row>
    <row r="219" spans="2:6" x14ac:dyDescent="0.25">
      <c r="B219" s="39" t="s">
        <v>1095</v>
      </c>
      <c r="C219">
        <v>18</v>
      </c>
      <c r="D219">
        <v>34</v>
      </c>
      <c r="E219">
        <v>5</v>
      </c>
      <c r="F219">
        <v>57</v>
      </c>
    </row>
    <row r="220" spans="2:6" x14ac:dyDescent="0.25">
      <c r="B220" s="39" t="s">
        <v>1096</v>
      </c>
      <c r="C220">
        <v>77</v>
      </c>
      <c r="D220">
        <v>68</v>
      </c>
      <c r="F220">
        <v>145</v>
      </c>
    </row>
    <row r="221" spans="2:6" x14ac:dyDescent="0.25">
      <c r="B221" s="39" t="s">
        <v>1097</v>
      </c>
      <c r="C221">
        <v>26</v>
      </c>
      <c r="D221">
        <v>53</v>
      </c>
      <c r="F221">
        <v>79</v>
      </c>
    </row>
    <row r="222" spans="2:6" x14ac:dyDescent="0.25">
      <c r="B222" s="39" t="s">
        <v>1098</v>
      </c>
      <c r="C222">
        <v>33</v>
      </c>
      <c r="D222">
        <v>38</v>
      </c>
      <c r="F222">
        <v>71</v>
      </c>
    </row>
    <row r="223" spans="2:6" x14ac:dyDescent="0.25">
      <c r="B223" s="39" t="s">
        <v>1099</v>
      </c>
      <c r="C223">
        <v>28</v>
      </c>
      <c r="E223">
        <v>4</v>
      </c>
      <c r="F223">
        <v>32</v>
      </c>
    </row>
    <row r="224" spans="2:6" x14ac:dyDescent="0.25">
      <c r="B224" s="39" t="s">
        <v>1100</v>
      </c>
      <c r="C224">
        <v>64</v>
      </c>
      <c r="D224">
        <v>37</v>
      </c>
      <c r="E224">
        <v>4</v>
      </c>
      <c r="F224">
        <v>105</v>
      </c>
    </row>
    <row r="225" spans="2:6" x14ac:dyDescent="0.25">
      <c r="B225" s="31" t="s">
        <v>1101</v>
      </c>
      <c r="C225">
        <v>1344</v>
      </c>
      <c r="D225">
        <v>1528</v>
      </c>
      <c r="E225">
        <v>65</v>
      </c>
      <c r="F225">
        <v>2937</v>
      </c>
    </row>
    <row r="226" spans="2:6" x14ac:dyDescent="0.25">
      <c r="B226" s="39" t="s">
        <v>1102</v>
      </c>
      <c r="C226">
        <v>46</v>
      </c>
      <c r="D226">
        <v>42</v>
      </c>
      <c r="F226">
        <v>88</v>
      </c>
    </row>
    <row r="227" spans="2:6" x14ac:dyDescent="0.25">
      <c r="B227" s="39" t="s">
        <v>1103</v>
      </c>
      <c r="C227">
        <v>22</v>
      </c>
      <c r="D227">
        <v>33</v>
      </c>
      <c r="E227">
        <v>6</v>
      </c>
      <c r="F227">
        <v>61</v>
      </c>
    </row>
    <row r="228" spans="2:6" x14ac:dyDescent="0.25">
      <c r="B228" s="39" t="s">
        <v>1104</v>
      </c>
      <c r="C228">
        <v>26</v>
      </c>
      <c r="D228">
        <v>65</v>
      </c>
      <c r="F228">
        <v>91</v>
      </c>
    </row>
    <row r="229" spans="2:6" x14ac:dyDescent="0.25">
      <c r="B229" s="39" t="s">
        <v>1105</v>
      </c>
      <c r="C229">
        <v>27</v>
      </c>
      <c r="E229">
        <v>4</v>
      </c>
      <c r="F229">
        <v>31</v>
      </c>
    </row>
    <row r="230" spans="2:6" x14ac:dyDescent="0.25">
      <c r="B230" s="39" t="s">
        <v>1106</v>
      </c>
      <c r="D230">
        <v>40</v>
      </c>
      <c r="F230">
        <v>40</v>
      </c>
    </row>
    <row r="231" spans="2:6" x14ac:dyDescent="0.25">
      <c r="B231" s="39" t="s">
        <v>1107</v>
      </c>
      <c r="C231">
        <v>32</v>
      </c>
      <c r="D231">
        <v>65</v>
      </c>
      <c r="F231">
        <v>97</v>
      </c>
    </row>
    <row r="232" spans="2:6" x14ac:dyDescent="0.25">
      <c r="B232" s="39" t="s">
        <v>1108</v>
      </c>
      <c r="C232">
        <v>121</v>
      </c>
      <c r="D232">
        <v>64</v>
      </c>
      <c r="E232">
        <v>6</v>
      </c>
      <c r="F232">
        <v>191</v>
      </c>
    </row>
    <row r="233" spans="2:6" x14ac:dyDescent="0.25">
      <c r="B233" s="39" t="s">
        <v>1109</v>
      </c>
      <c r="C233">
        <v>27</v>
      </c>
      <c r="D233">
        <v>42</v>
      </c>
      <c r="F233">
        <v>69</v>
      </c>
    </row>
    <row r="234" spans="2:6" x14ac:dyDescent="0.25">
      <c r="B234" s="39" t="s">
        <v>1110</v>
      </c>
      <c r="D234">
        <v>67</v>
      </c>
      <c r="F234">
        <v>67</v>
      </c>
    </row>
    <row r="235" spans="2:6" x14ac:dyDescent="0.25">
      <c r="B235" s="39" t="s">
        <v>1111</v>
      </c>
      <c r="C235">
        <v>24</v>
      </c>
      <c r="D235">
        <v>44</v>
      </c>
      <c r="F235">
        <v>68</v>
      </c>
    </row>
    <row r="236" spans="2:6" x14ac:dyDescent="0.25">
      <c r="B236" s="39" t="s">
        <v>1112</v>
      </c>
      <c r="C236">
        <v>20</v>
      </c>
      <c r="D236">
        <v>66</v>
      </c>
      <c r="E236">
        <v>4</v>
      </c>
      <c r="F236">
        <v>90</v>
      </c>
    </row>
    <row r="237" spans="2:6" x14ac:dyDescent="0.25">
      <c r="B237" s="39" t="s">
        <v>1113</v>
      </c>
      <c r="C237">
        <v>64</v>
      </c>
      <c r="D237">
        <v>44</v>
      </c>
      <c r="E237">
        <v>5</v>
      </c>
      <c r="F237">
        <v>113</v>
      </c>
    </row>
    <row r="238" spans="2:6" x14ac:dyDescent="0.25">
      <c r="B238" s="39" t="s">
        <v>1114</v>
      </c>
      <c r="C238">
        <v>78</v>
      </c>
      <c r="D238">
        <v>38</v>
      </c>
      <c r="E238">
        <v>2</v>
      </c>
      <c r="F238">
        <v>118</v>
      </c>
    </row>
    <row r="239" spans="2:6" x14ac:dyDescent="0.25">
      <c r="B239" s="39" t="s">
        <v>1115</v>
      </c>
      <c r="D239">
        <v>40</v>
      </c>
      <c r="E239">
        <v>5</v>
      </c>
      <c r="F239">
        <v>45</v>
      </c>
    </row>
    <row r="240" spans="2:6" x14ac:dyDescent="0.25">
      <c r="B240" s="39" t="s">
        <v>1116</v>
      </c>
      <c r="C240">
        <v>28</v>
      </c>
      <c r="D240">
        <v>65</v>
      </c>
      <c r="F240">
        <v>93</v>
      </c>
    </row>
    <row r="241" spans="2:6" x14ac:dyDescent="0.25">
      <c r="B241" s="39" t="s">
        <v>1117</v>
      </c>
      <c r="C241">
        <v>22</v>
      </c>
      <c r="D241">
        <v>78</v>
      </c>
      <c r="E241">
        <v>5</v>
      </c>
      <c r="F241">
        <v>105</v>
      </c>
    </row>
    <row r="242" spans="2:6" x14ac:dyDescent="0.25">
      <c r="B242" s="39" t="s">
        <v>1118</v>
      </c>
      <c r="C242">
        <v>34</v>
      </c>
      <c r="F242">
        <v>34</v>
      </c>
    </row>
    <row r="243" spans="2:6" x14ac:dyDescent="0.25">
      <c r="B243" s="39" t="s">
        <v>1119</v>
      </c>
      <c r="C243">
        <v>31</v>
      </c>
      <c r="D243">
        <v>44</v>
      </c>
      <c r="F243">
        <v>75</v>
      </c>
    </row>
    <row r="244" spans="2:6" x14ac:dyDescent="0.25">
      <c r="B244" s="39" t="s">
        <v>1120</v>
      </c>
      <c r="C244">
        <v>32</v>
      </c>
      <c r="D244">
        <v>35</v>
      </c>
      <c r="F244">
        <v>67</v>
      </c>
    </row>
    <row r="245" spans="2:6" x14ac:dyDescent="0.25">
      <c r="B245" s="39" t="s">
        <v>1121</v>
      </c>
      <c r="C245">
        <v>68</v>
      </c>
      <c r="D245">
        <v>43</v>
      </c>
      <c r="E245">
        <v>6</v>
      </c>
      <c r="F245">
        <v>117</v>
      </c>
    </row>
    <row r="246" spans="2:6" x14ac:dyDescent="0.25">
      <c r="B246" s="39" t="s">
        <v>1122</v>
      </c>
      <c r="C246">
        <v>117</v>
      </c>
      <c r="E246">
        <v>5</v>
      </c>
      <c r="F246">
        <v>122</v>
      </c>
    </row>
    <row r="247" spans="2:6" x14ac:dyDescent="0.25">
      <c r="B247" s="39" t="s">
        <v>1123</v>
      </c>
      <c r="C247">
        <v>23</v>
      </c>
      <c r="D247">
        <v>98</v>
      </c>
      <c r="E247">
        <v>5</v>
      </c>
      <c r="F247">
        <v>126</v>
      </c>
    </row>
    <row r="248" spans="2:6" x14ac:dyDescent="0.25">
      <c r="B248" s="39" t="s">
        <v>1124</v>
      </c>
      <c r="C248">
        <v>23</v>
      </c>
      <c r="D248">
        <v>81</v>
      </c>
      <c r="E248">
        <v>5</v>
      </c>
      <c r="F248">
        <v>109</v>
      </c>
    </row>
    <row r="249" spans="2:6" x14ac:dyDescent="0.25">
      <c r="B249" s="39" t="s">
        <v>1125</v>
      </c>
      <c r="C249">
        <v>79</v>
      </c>
      <c r="D249">
        <v>42</v>
      </c>
      <c r="F249">
        <v>121</v>
      </c>
    </row>
    <row r="250" spans="2:6" x14ac:dyDescent="0.25">
      <c r="B250" s="39" t="s">
        <v>1126</v>
      </c>
      <c r="C250">
        <v>79</v>
      </c>
      <c r="D250">
        <v>37</v>
      </c>
      <c r="F250">
        <v>116</v>
      </c>
    </row>
    <row r="251" spans="2:6" x14ac:dyDescent="0.25">
      <c r="B251" s="39" t="s">
        <v>1127</v>
      </c>
      <c r="C251">
        <v>33</v>
      </c>
      <c r="D251">
        <v>85</v>
      </c>
      <c r="F251">
        <v>118</v>
      </c>
    </row>
    <row r="252" spans="2:6" x14ac:dyDescent="0.25">
      <c r="B252" s="39" t="s">
        <v>1128</v>
      </c>
      <c r="C252">
        <v>94</v>
      </c>
      <c r="D252">
        <v>49</v>
      </c>
      <c r="F252">
        <v>143</v>
      </c>
    </row>
    <row r="253" spans="2:6" x14ac:dyDescent="0.25">
      <c r="B253" s="39" t="s">
        <v>1129</v>
      </c>
      <c r="C253">
        <v>46</v>
      </c>
      <c r="D253">
        <v>43</v>
      </c>
      <c r="E253">
        <v>7</v>
      </c>
      <c r="F253">
        <v>96</v>
      </c>
    </row>
    <row r="254" spans="2:6" x14ac:dyDescent="0.25">
      <c r="B254" s="39" t="s">
        <v>1130</v>
      </c>
      <c r="C254">
        <v>98</v>
      </c>
      <c r="D254">
        <v>49</v>
      </c>
      <c r="F254">
        <v>147</v>
      </c>
    </row>
    <row r="255" spans="2:6" x14ac:dyDescent="0.25">
      <c r="B255" s="39" t="s">
        <v>1131</v>
      </c>
      <c r="C255">
        <v>22</v>
      </c>
      <c r="D255">
        <v>46</v>
      </c>
      <c r="F255">
        <v>68</v>
      </c>
    </row>
    <row r="256" spans="2:6" x14ac:dyDescent="0.25">
      <c r="B256" s="39" t="s">
        <v>1132</v>
      </c>
      <c r="C256">
        <v>28</v>
      </c>
      <c r="D256">
        <v>83</v>
      </c>
      <c r="F256">
        <v>111</v>
      </c>
    </row>
    <row r="257" spans="2:6" x14ac:dyDescent="0.25">
      <c r="B257" s="31" t="s">
        <v>1133</v>
      </c>
      <c r="C257">
        <v>1426</v>
      </c>
      <c r="D257">
        <v>1672</v>
      </c>
      <c r="E257">
        <v>71</v>
      </c>
      <c r="F257">
        <v>3169</v>
      </c>
    </row>
    <row r="258" spans="2:6" x14ac:dyDescent="0.25">
      <c r="B258" s="39" t="s">
        <v>1134</v>
      </c>
      <c r="C258">
        <v>109</v>
      </c>
      <c r="D258">
        <v>59</v>
      </c>
      <c r="F258">
        <v>168</v>
      </c>
    </row>
    <row r="259" spans="2:6" x14ac:dyDescent="0.25">
      <c r="B259" s="39" t="s">
        <v>1135</v>
      </c>
      <c r="C259">
        <v>35</v>
      </c>
      <c r="D259">
        <v>42</v>
      </c>
      <c r="E259">
        <v>4</v>
      </c>
      <c r="F259">
        <v>81</v>
      </c>
    </row>
    <row r="260" spans="2:6" x14ac:dyDescent="0.25">
      <c r="B260" s="39" t="s">
        <v>1136</v>
      </c>
      <c r="C260">
        <v>39</v>
      </c>
      <c r="D260">
        <v>64</v>
      </c>
      <c r="E260">
        <v>5</v>
      </c>
      <c r="F260">
        <v>108</v>
      </c>
    </row>
    <row r="261" spans="2:6" x14ac:dyDescent="0.25">
      <c r="B261" s="39" t="s">
        <v>1137</v>
      </c>
      <c r="C261">
        <v>32</v>
      </c>
      <c r="D261">
        <v>52</v>
      </c>
      <c r="E261">
        <v>6</v>
      </c>
      <c r="F261">
        <v>90</v>
      </c>
    </row>
    <row r="262" spans="2:6" x14ac:dyDescent="0.25">
      <c r="B262" s="39" t="s">
        <v>1138</v>
      </c>
      <c r="D262">
        <v>47</v>
      </c>
      <c r="F262">
        <v>47</v>
      </c>
    </row>
    <row r="263" spans="2:6" x14ac:dyDescent="0.25">
      <c r="B263" s="39" t="s">
        <v>1139</v>
      </c>
      <c r="C263">
        <v>63</v>
      </c>
      <c r="D263">
        <v>60</v>
      </c>
      <c r="F263">
        <v>123</v>
      </c>
    </row>
    <row r="264" spans="2:6" x14ac:dyDescent="0.25">
      <c r="B264" s="39" t="s">
        <v>1140</v>
      </c>
      <c r="C264">
        <v>54</v>
      </c>
      <c r="D264">
        <v>53</v>
      </c>
      <c r="F264">
        <v>107</v>
      </c>
    </row>
    <row r="265" spans="2:6" x14ac:dyDescent="0.25">
      <c r="B265" s="39" t="s">
        <v>1141</v>
      </c>
      <c r="C265">
        <v>33</v>
      </c>
      <c r="D265">
        <v>48</v>
      </c>
      <c r="E265">
        <v>7</v>
      </c>
      <c r="F265">
        <v>88</v>
      </c>
    </row>
    <row r="266" spans="2:6" x14ac:dyDescent="0.25">
      <c r="B266" s="39" t="s">
        <v>1142</v>
      </c>
      <c r="C266">
        <v>49</v>
      </c>
      <c r="D266">
        <v>42</v>
      </c>
      <c r="F266">
        <v>91</v>
      </c>
    </row>
    <row r="267" spans="2:6" x14ac:dyDescent="0.25">
      <c r="B267" s="39" t="s">
        <v>1143</v>
      </c>
      <c r="C267">
        <v>46</v>
      </c>
      <c r="F267">
        <v>46</v>
      </c>
    </row>
    <row r="268" spans="2:6" x14ac:dyDescent="0.25">
      <c r="B268" s="39" t="s">
        <v>1144</v>
      </c>
      <c r="C268">
        <v>137</v>
      </c>
      <c r="E268">
        <v>5</v>
      </c>
      <c r="F268">
        <v>142</v>
      </c>
    </row>
    <row r="269" spans="2:6" x14ac:dyDescent="0.25">
      <c r="B269" s="39" t="s">
        <v>1145</v>
      </c>
      <c r="C269">
        <v>33</v>
      </c>
      <c r="D269">
        <v>40</v>
      </c>
      <c r="E269">
        <v>6</v>
      </c>
      <c r="F269">
        <v>79</v>
      </c>
    </row>
    <row r="270" spans="2:6" x14ac:dyDescent="0.25">
      <c r="B270" s="39" t="s">
        <v>1146</v>
      </c>
      <c r="C270">
        <v>77</v>
      </c>
      <c r="D270">
        <v>65</v>
      </c>
      <c r="E270">
        <v>5</v>
      </c>
      <c r="F270">
        <v>147</v>
      </c>
    </row>
    <row r="271" spans="2:6" x14ac:dyDescent="0.25">
      <c r="B271" s="39" t="s">
        <v>1147</v>
      </c>
      <c r="C271">
        <v>34</v>
      </c>
      <c r="D271">
        <v>65</v>
      </c>
      <c r="E271">
        <v>4</v>
      </c>
      <c r="F271">
        <v>103</v>
      </c>
    </row>
    <row r="272" spans="2:6" x14ac:dyDescent="0.25">
      <c r="B272" s="39" t="s">
        <v>1148</v>
      </c>
      <c r="C272">
        <v>40</v>
      </c>
      <c r="E272">
        <v>4</v>
      </c>
      <c r="F272">
        <v>44</v>
      </c>
    </row>
    <row r="273" spans="2:6" x14ac:dyDescent="0.25">
      <c r="B273" s="39" t="s">
        <v>1149</v>
      </c>
      <c r="C273">
        <v>32</v>
      </c>
      <c r="D273">
        <v>84</v>
      </c>
      <c r="F273">
        <v>116</v>
      </c>
    </row>
    <row r="274" spans="2:6" x14ac:dyDescent="0.25">
      <c r="B274" s="39" t="s">
        <v>1150</v>
      </c>
      <c r="C274">
        <v>36</v>
      </c>
      <c r="D274">
        <v>42</v>
      </c>
      <c r="F274">
        <v>78</v>
      </c>
    </row>
    <row r="275" spans="2:6" x14ac:dyDescent="0.25">
      <c r="B275" s="39" t="s">
        <v>1151</v>
      </c>
      <c r="D275">
        <v>81</v>
      </c>
      <c r="F275">
        <v>81</v>
      </c>
    </row>
    <row r="276" spans="2:6" x14ac:dyDescent="0.25">
      <c r="B276" s="39" t="s">
        <v>1152</v>
      </c>
      <c r="C276">
        <v>24</v>
      </c>
      <c r="D276">
        <v>42</v>
      </c>
      <c r="F276">
        <v>66</v>
      </c>
    </row>
    <row r="277" spans="2:6" x14ac:dyDescent="0.25">
      <c r="B277" s="39" t="s">
        <v>1153</v>
      </c>
      <c r="C277">
        <v>47</v>
      </c>
      <c r="D277">
        <v>106</v>
      </c>
      <c r="F277">
        <v>153</v>
      </c>
    </row>
    <row r="278" spans="2:6" x14ac:dyDescent="0.25">
      <c r="B278" s="39" t="s">
        <v>1154</v>
      </c>
      <c r="D278">
        <v>92</v>
      </c>
      <c r="E278">
        <v>6</v>
      </c>
      <c r="F278">
        <v>98</v>
      </c>
    </row>
    <row r="279" spans="2:6" x14ac:dyDescent="0.25">
      <c r="B279" s="39" t="s">
        <v>1155</v>
      </c>
      <c r="C279">
        <v>22</v>
      </c>
      <c r="F279">
        <v>22</v>
      </c>
    </row>
    <row r="280" spans="2:6" x14ac:dyDescent="0.25">
      <c r="B280" s="39" t="s">
        <v>1156</v>
      </c>
      <c r="C280">
        <v>90</v>
      </c>
      <c r="D280">
        <v>66</v>
      </c>
      <c r="F280">
        <v>156</v>
      </c>
    </row>
    <row r="281" spans="2:6" x14ac:dyDescent="0.25">
      <c r="B281" s="39" t="s">
        <v>1157</v>
      </c>
      <c r="C281">
        <v>99</v>
      </c>
      <c r="D281">
        <v>62</v>
      </c>
      <c r="E281">
        <v>6</v>
      </c>
      <c r="F281">
        <v>167</v>
      </c>
    </row>
    <row r="282" spans="2:6" x14ac:dyDescent="0.25">
      <c r="B282" s="39" t="s">
        <v>1158</v>
      </c>
      <c r="C282">
        <v>30</v>
      </c>
      <c r="D282">
        <v>74</v>
      </c>
      <c r="F282">
        <v>104</v>
      </c>
    </row>
    <row r="283" spans="2:6" x14ac:dyDescent="0.25">
      <c r="B283" s="39" t="s">
        <v>1159</v>
      </c>
      <c r="D283">
        <v>93</v>
      </c>
      <c r="F283">
        <v>93</v>
      </c>
    </row>
    <row r="284" spans="2:6" x14ac:dyDescent="0.25">
      <c r="B284" s="39" t="s">
        <v>1160</v>
      </c>
      <c r="C284">
        <v>30</v>
      </c>
      <c r="D284">
        <v>57</v>
      </c>
      <c r="F284">
        <v>87</v>
      </c>
    </row>
    <row r="285" spans="2:6" x14ac:dyDescent="0.25">
      <c r="B285" s="39" t="s">
        <v>1161</v>
      </c>
      <c r="C285">
        <v>27</v>
      </c>
      <c r="D285">
        <v>69</v>
      </c>
      <c r="F285">
        <v>96</v>
      </c>
    </row>
    <row r="286" spans="2:6" x14ac:dyDescent="0.25">
      <c r="B286" s="39" t="s">
        <v>1162</v>
      </c>
      <c r="C286">
        <v>74</v>
      </c>
      <c r="D286">
        <v>98</v>
      </c>
      <c r="E286">
        <v>7</v>
      </c>
      <c r="F286">
        <v>179</v>
      </c>
    </row>
    <row r="287" spans="2:6" x14ac:dyDescent="0.25">
      <c r="B287" s="39" t="s">
        <v>1163</v>
      </c>
      <c r="C287">
        <v>134</v>
      </c>
      <c r="D287">
        <v>69</v>
      </c>
      <c r="E287">
        <v>6</v>
      </c>
      <c r="F287">
        <v>209</v>
      </c>
    </row>
    <row r="288" spans="2:6" x14ac:dyDescent="0.25">
      <c r="B288" s="31" t="s">
        <v>1164</v>
      </c>
      <c r="C288">
        <v>1711</v>
      </c>
      <c r="D288">
        <v>1750</v>
      </c>
      <c r="E288">
        <v>65</v>
      </c>
      <c r="F288">
        <v>3526</v>
      </c>
    </row>
    <row r="289" spans="2:6" x14ac:dyDescent="0.25">
      <c r="B289" s="39" t="s">
        <v>1165</v>
      </c>
      <c r="D289">
        <v>88</v>
      </c>
      <c r="E289">
        <v>5</v>
      </c>
      <c r="F289">
        <v>93</v>
      </c>
    </row>
    <row r="290" spans="2:6" x14ac:dyDescent="0.25">
      <c r="B290" s="39" t="s">
        <v>1166</v>
      </c>
      <c r="C290">
        <v>38</v>
      </c>
      <c r="D290">
        <v>70</v>
      </c>
      <c r="E290">
        <v>5</v>
      </c>
      <c r="F290">
        <v>113</v>
      </c>
    </row>
    <row r="291" spans="2:6" x14ac:dyDescent="0.25">
      <c r="B291" s="39" t="s">
        <v>1167</v>
      </c>
      <c r="C291">
        <v>37</v>
      </c>
      <c r="F291">
        <v>37</v>
      </c>
    </row>
    <row r="292" spans="2:6" x14ac:dyDescent="0.25">
      <c r="B292" s="39" t="s">
        <v>1168</v>
      </c>
      <c r="C292">
        <v>34</v>
      </c>
      <c r="D292">
        <v>50</v>
      </c>
      <c r="E292">
        <v>5</v>
      </c>
      <c r="F292">
        <v>89</v>
      </c>
    </row>
    <row r="293" spans="2:6" x14ac:dyDescent="0.25">
      <c r="B293" s="39" t="s">
        <v>1169</v>
      </c>
      <c r="C293">
        <v>57</v>
      </c>
      <c r="D293">
        <v>56</v>
      </c>
      <c r="E293">
        <v>4</v>
      </c>
      <c r="F293">
        <v>117</v>
      </c>
    </row>
    <row r="294" spans="2:6" x14ac:dyDescent="0.25">
      <c r="B294" s="39" t="s">
        <v>1170</v>
      </c>
      <c r="C294">
        <v>35</v>
      </c>
      <c r="D294">
        <v>56</v>
      </c>
      <c r="F294">
        <v>91</v>
      </c>
    </row>
    <row r="295" spans="2:6" x14ac:dyDescent="0.25">
      <c r="B295" s="39" t="s">
        <v>1171</v>
      </c>
      <c r="C295">
        <v>63</v>
      </c>
      <c r="D295">
        <v>63</v>
      </c>
      <c r="F295">
        <v>126</v>
      </c>
    </row>
    <row r="296" spans="2:6" x14ac:dyDescent="0.25">
      <c r="B296" s="39" t="s">
        <v>1172</v>
      </c>
      <c r="C296">
        <v>57</v>
      </c>
      <c r="F296">
        <v>57</v>
      </c>
    </row>
    <row r="297" spans="2:6" x14ac:dyDescent="0.25">
      <c r="B297" s="39" t="s">
        <v>1173</v>
      </c>
      <c r="C297">
        <v>41</v>
      </c>
      <c r="D297">
        <v>54</v>
      </c>
      <c r="E297">
        <v>5</v>
      </c>
      <c r="F297">
        <v>100</v>
      </c>
    </row>
    <row r="298" spans="2:6" x14ac:dyDescent="0.25">
      <c r="B298" s="39" t="s">
        <v>1174</v>
      </c>
      <c r="C298">
        <v>34</v>
      </c>
      <c r="D298">
        <v>52</v>
      </c>
      <c r="E298">
        <v>8</v>
      </c>
      <c r="F298">
        <v>94</v>
      </c>
    </row>
    <row r="299" spans="2:6" x14ac:dyDescent="0.25">
      <c r="B299" s="39" t="s">
        <v>1175</v>
      </c>
      <c r="C299">
        <v>123</v>
      </c>
      <c r="D299">
        <v>70</v>
      </c>
      <c r="F299">
        <v>193</v>
      </c>
    </row>
    <row r="300" spans="2:6" x14ac:dyDescent="0.25">
      <c r="B300" s="39" t="s">
        <v>1176</v>
      </c>
      <c r="C300">
        <v>34</v>
      </c>
      <c r="D300">
        <v>53</v>
      </c>
      <c r="E300">
        <v>4</v>
      </c>
      <c r="F300">
        <v>91</v>
      </c>
    </row>
    <row r="301" spans="2:6" x14ac:dyDescent="0.25">
      <c r="B301" s="39" t="s">
        <v>1177</v>
      </c>
      <c r="C301">
        <v>118</v>
      </c>
      <c r="D301">
        <v>90</v>
      </c>
      <c r="E301">
        <v>8</v>
      </c>
      <c r="F301">
        <v>216</v>
      </c>
    </row>
    <row r="302" spans="2:6" x14ac:dyDescent="0.25">
      <c r="B302" s="39" t="s">
        <v>1178</v>
      </c>
      <c r="E302">
        <v>4</v>
      </c>
      <c r="F302">
        <v>4</v>
      </c>
    </row>
    <row r="303" spans="2:6" x14ac:dyDescent="0.25">
      <c r="B303" s="39" t="s">
        <v>1179</v>
      </c>
      <c r="C303">
        <v>104</v>
      </c>
      <c r="F303">
        <v>104</v>
      </c>
    </row>
    <row r="304" spans="2:6" x14ac:dyDescent="0.25">
      <c r="B304" s="39" t="s">
        <v>1180</v>
      </c>
      <c r="C304">
        <v>89</v>
      </c>
      <c r="E304">
        <v>6</v>
      </c>
      <c r="F304">
        <v>95</v>
      </c>
    </row>
    <row r="305" spans="2:6" x14ac:dyDescent="0.25">
      <c r="B305" s="39" t="s">
        <v>1181</v>
      </c>
      <c r="C305">
        <v>33</v>
      </c>
      <c r="D305">
        <v>78</v>
      </c>
      <c r="F305">
        <v>111</v>
      </c>
    </row>
    <row r="306" spans="2:6" x14ac:dyDescent="0.25">
      <c r="B306" s="39" t="s">
        <v>1182</v>
      </c>
      <c r="D306">
        <v>82</v>
      </c>
      <c r="F306">
        <v>82</v>
      </c>
    </row>
    <row r="307" spans="2:6" x14ac:dyDescent="0.25">
      <c r="B307" s="39" t="s">
        <v>1183</v>
      </c>
      <c r="C307">
        <v>134</v>
      </c>
      <c r="D307">
        <v>44</v>
      </c>
      <c r="F307">
        <v>178</v>
      </c>
    </row>
    <row r="308" spans="2:6" x14ac:dyDescent="0.25">
      <c r="B308" s="39" t="s">
        <v>1184</v>
      </c>
      <c r="C308">
        <v>140</v>
      </c>
      <c r="F308">
        <v>140</v>
      </c>
    </row>
    <row r="309" spans="2:6" x14ac:dyDescent="0.25">
      <c r="B309" s="39" t="s">
        <v>1185</v>
      </c>
      <c r="D309">
        <v>52</v>
      </c>
      <c r="F309">
        <v>52</v>
      </c>
    </row>
    <row r="310" spans="2:6" x14ac:dyDescent="0.25">
      <c r="B310" s="39" t="s">
        <v>1186</v>
      </c>
      <c r="C310">
        <v>37</v>
      </c>
      <c r="D310">
        <v>46</v>
      </c>
      <c r="E310">
        <v>5</v>
      </c>
      <c r="F310">
        <v>88</v>
      </c>
    </row>
    <row r="311" spans="2:6" x14ac:dyDescent="0.25">
      <c r="B311" s="39" t="s">
        <v>1187</v>
      </c>
      <c r="D311">
        <v>62</v>
      </c>
      <c r="F311">
        <v>62</v>
      </c>
    </row>
    <row r="312" spans="2:6" x14ac:dyDescent="0.25">
      <c r="B312" s="39" t="s">
        <v>1188</v>
      </c>
      <c r="D312">
        <v>89</v>
      </c>
      <c r="E312">
        <v>6</v>
      </c>
      <c r="F312">
        <v>95</v>
      </c>
    </row>
    <row r="313" spans="2:6" x14ac:dyDescent="0.25">
      <c r="B313" s="39" t="s">
        <v>1189</v>
      </c>
      <c r="C313">
        <v>103</v>
      </c>
      <c r="D313">
        <v>86</v>
      </c>
      <c r="F313">
        <v>189</v>
      </c>
    </row>
    <row r="314" spans="2:6" x14ac:dyDescent="0.25">
      <c r="B314" s="39" t="s">
        <v>1190</v>
      </c>
      <c r="C314">
        <v>134</v>
      </c>
      <c r="D314">
        <v>55</v>
      </c>
      <c r="F314">
        <v>189</v>
      </c>
    </row>
    <row r="315" spans="2:6" x14ac:dyDescent="0.25">
      <c r="B315" s="39" t="s">
        <v>1191</v>
      </c>
      <c r="C315">
        <v>37</v>
      </c>
      <c r="D315">
        <v>94</v>
      </c>
      <c r="F315">
        <v>131</v>
      </c>
    </row>
    <row r="316" spans="2:6" x14ac:dyDescent="0.25">
      <c r="B316" s="39" t="s">
        <v>1192</v>
      </c>
      <c r="C316">
        <v>37</v>
      </c>
      <c r="D316">
        <v>101</v>
      </c>
      <c r="F316">
        <v>138</v>
      </c>
    </row>
    <row r="317" spans="2:6" x14ac:dyDescent="0.25">
      <c r="B317" s="39" t="s">
        <v>1193</v>
      </c>
      <c r="C317">
        <v>38</v>
      </c>
      <c r="D317">
        <v>99</v>
      </c>
      <c r="F317">
        <v>137</v>
      </c>
    </row>
    <row r="318" spans="2:6" x14ac:dyDescent="0.25">
      <c r="B318" s="39" t="s">
        <v>1194</v>
      </c>
      <c r="C318">
        <v>117</v>
      </c>
      <c r="D318">
        <v>47</v>
      </c>
      <c r="F318">
        <v>164</v>
      </c>
    </row>
    <row r="319" spans="2:6" x14ac:dyDescent="0.25">
      <c r="B319" s="39" t="s">
        <v>1195</v>
      </c>
      <c r="C319">
        <v>37</v>
      </c>
      <c r="D319">
        <v>113</v>
      </c>
      <c r="F319">
        <v>150</v>
      </c>
    </row>
    <row r="320" spans="2:6" x14ac:dyDescent="0.25">
      <c r="B320" s="31" t="s">
        <v>1196</v>
      </c>
      <c r="C320">
        <v>2386</v>
      </c>
      <c r="D320">
        <v>1971</v>
      </c>
      <c r="E320">
        <v>80</v>
      </c>
      <c r="F320">
        <v>4437</v>
      </c>
    </row>
    <row r="321" spans="2:6" x14ac:dyDescent="0.25">
      <c r="B321" s="39" t="s">
        <v>1197</v>
      </c>
      <c r="C321">
        <v>48</v>
      </c>
      <c r="F321">
        <v>48</v>
      </c>
    </row>
    <row r="322" spans="2:6" x14ac:dyDescent="0.25">
      <c r="B322" s="39" t="s">
        <v>1198</v>
      </c>
      <c r="C322">
        <v>68</v>
      </c>
      <c r="D322">
        <v>128</v>
      </c>
      <c r="E322">
        <v>6</v>
      </c>
      <c r="F322">
        <v>202</v>
      </c>
    </row>
    <row r="323" spans="2:6" x14ac:dyDescent="0.25">
      <c r="B323" s="39" t="s">
        <v>1199</v>
      </c>
      <c r="C323">
        <v>135</v>
      </c>
      <c r="D323">
        <v>95</v>
      </c>
      <c r="E323">
        <v>8</v>
      </c>
      <c r="F323">
        <v>238</v>
      </c>
    </row>
    <row r="324" spans="2:6" x14ac:dyDescent="0.25">
      <c r="B324" s="39" t="s">
        <v>1200</v>
      </c>
      <c r="C324">
        <v>115</v>
      </c>
      <c r="D324">
        <v>64</v>
      </c>
      <c r="F324">
        <v>179</v>
      </c>
    </row>
    <row r="325" spans="2:6" x14ac:dyDescent="0.25">
      <c r="B325" s="39" t="s">
        <v>1201</v>
      </c>
      <c r="C325">
        <v>97</v>
      </c>
      <c r="D325">
        <v>53</v>
      </c>
      <c r="F325">
        <v>150</v>
      </c>
    </row>
    <row r="326" spans="2:6" x14ac:dyDescent="0.25">
      <c r="B326" s="39" t="s">
        <v>1202</v>
      </c>
      <c r="C326">
        <v>46</v>
      </c>
      <c r="D326">
        <v>53</v>
      </c>
      <c r="F326">
        <v>99</v>
      </c>
    </row>
    <row r="327" spans="2:6" x14ac:dyDescent="0.25">
      <c r="B327" s="39" t="s">
        <v>1203</v>
      </c>
      <c r="C327">
        <v>118</v>
      </c>
      <c r="D327">
        <v>56</v>
      </c>
      <c r="F327">
        <v>174</v>
      </c>
    </row>
    <row r="328" spans="2:6" x14ac:dyDescent="0.25">
      <c r="B328" s="39" t="s">
        <v>1204</v>
      </c>
      <c r="C328">
        <v>130</v>
      </c>
      <c r="D328">
        <v>89</v>
      </c>
      <c r="F328">
        <v>219</v>
      </c>
    </row>
    <row r="329" spans="2:6" x14ac:dyDescent="0.25">
      <c r="B329" s="39" t="s">
        <v>1205</v>
      </c>
      <c r="C329">
        <v>101</v>
      </c>
      <c r="D329">
        <v>59</v>
      </c>
      <c r="F329">
        <v>160</v>
      </c>
    </row>
    <row r="330" spans="2:6" x14ac:dyDescent="0.25">
      <c r="B330" s="39" t="s">
        <v>1206</v>
      </c>
      <c r="C330">
        <v>63</v>
      </c>
      <c r="D330">
        <v>86</v>
      </c>
      <c r="F330">
        <v>149</v>
      </c>
    </row>
    <row r="331" spans="2:6" x14ac:dyDescent="0.25">
      <c r="B331" s="39" t="s">
        <v>1207</v>
      </c>
      <c r="C331">
        <v>46</v>
      </c>
      <c r="D331">
        <v>45</v>
      </c>
      <c r="F331">
        <v>91</v>
      </c>
    </row>
    <row r="332" spans="2:6" x14ac:dyDescent="0.25">
      <c r="B332" s="39" t="s">
        <v>1208</v>
      </c>
      <c r="D332">
        <v>47</v>
      </c>
      <c r="E332">
        <v>5</v>
      </c>
      <c r="F332">
        <v>52</v>
      </c>
    </row>
    <row r="333" spans="2:6" x14ac:dyDescent="0.25">
      <c r="B333" s="39" t="s">
        <v>1209</v>
      </c>
      <c r="C333">
        <v>94</v>
      </c>
      <c r="D333">
        <v>104</v>
      </c>
      <c r="E333">
        <v>7</v>
      </c>
      <c r="F333">
        <v>205</v>
      </c>
    </row>
    <row r="334" spans="2:6" x14ac:dyDescent="0.25">
      <c r="B334" s="39" t="s">
        <v>1210</v>
      </c>
      <c r="C334">
        <v>102</v>
      </c>
      <c r="D334">
        <v>100</v>
      </c>
      <c r="F334">
        <v>202</v>
      </c>
    </row>
    <row r="335" spans="2:6" x14ac:dyDescent="0.25">
      <c r="B335" s="39" t="s">
        <v>1211</v>
      </c>
      <c r="C335">
        <v>131</v>
      </c>
      <c r="D335">
        <v>116</v>
      </c>
      <c r="E335">
        <v>9</v>
      </c>
      <c r="F335">
        <v>256</v>
      </c>
    </row>
    <row r="336" spans="2:6" x14ac:dyDescent="0.25">
      <c r="B336" s="39" t="s">
        <v>1212</v>
      </c>
      <c r="C336">
        <v>123</v>
      </c>
      <c r="D336">
        <v>52</v>
      </c>
      <c r="E336">
        <v>7</v>
      </c>
      <c r="F336">
        <v>182</v>
      </c>
    </row>
    <row r="337" spans="2:6" x14ac:dyDescent="0.25">
      <c r="B337" s="39" t="s">
        <v>1213</v>
      </c>
      <c r="C337">
        <v>49</v>
      </c>
      <c r="D337">
        <v>60</v>
      </c>
      <c r="F337">
        <v>109</v>
      </c>
    </row>
    <row r="338" spans="2:6" x14ac:dyDescent="0.25">
      <c r="B338" s="39" t="s">
        <v>1214</v>
      </c>
      <c r="C338">
        <v>122</v>
      </c>
      <c r="D338">
        <v>61</v>
      </c>
      <c r="F338">
        <v>183</v>
      </c>
    </row>
    <row r="339" spans="2:6" x14ac:dyDescent="0.25">
      <c r="B339" s="39" t="s">
        <v>1215</v>
      </c>
      <c r="C339">
        <v>37</v>
      </c>
      <c r="D339">
        <v>128</v>
      </c>
      <c r="F339">
        <v>165</v>
      </c>
    </row>
    <row r="340" spans="2:6" x14ac:dyDescent="0.25">
      <c r="B340" s="39" t="s">
        <v>1216</v>
      </c>
      <c r="C340">
        <v>35</v>
      </c>
      <c r="D340">
        <v>45</v>
      </c>
      <c r="E340">
        <v>7</v>
      </c>
      <c r="F340">
        <v>87</v>
      </c>
    </row>
    <row r="341" spans="2:6" x14ac:dyDescent="0.25">
      <c r="B341" s="39" t="s">
        <v>1217</v>
      </c>
      <c r="C341">
        <v>147</v>
      </c>
      <c r="D341">
        <v>57</v>
      </c>
      <c r="E341">
        <v>7</v>
      </c>
      <c r="F341">
        <v>211</v>
      </c>
    </row>
    <row r="342" spans="2:6" x14ac:dyDescent="0.25">
      <c r="B342" s="39" t="s">
        <v>1218</v>
      </c>
      <c r="C342">
        <v>76</v>
      </c>
      <c r="D342">
        <v>53</v>
      </c>
      <c r="F342">
        <v>129</v>
      </c>
    </row>
    <row r="343" spans="2:6" x14ac:dyDescent="0.25">
      <c r="B343" s="39" t="s">
        <v>1219</v>
      </c>
      <c r="C343">
        <v>46</v>
      </c>
      <c r="D343">
        <v>51</v>
      </c>
      <c r="F343">
        <v>97</v>
      </c>
    </row>
    <row r="344" spans="2:6" x14ac:dyDescent="0.25">
      <c r="B344" s="39" t="s">
        <v>1220</v>
      </c>
      <c r="E344">
        <v>6</v>
      </c>
      <c r="F344">
        <v>6</v>
      </c>
    </row>
    <row r="345" spans="2:6" x14ac:dyDescent="0.25">
      <c r="B345" s="39" t="s">
        <v>1221</v>
      </c>
      <c r="C345">
        <v>51</v>
      </c>
      <c r="D345">
        <v>86</v>
      </c>
      <c r="F345">
        <v>137</v>
      </c>
    </row>
    <row r="346" spans="2:6" x14ac:dyDescent="0.25">
      <c r="B346" s="39" t="s">
        <v>1222</v>
      </c>
      <c r="C346">
        <v>47</v>
      </c>
      <c r="D346">
        <v>88</v>
      </c>
      <c r="E346">
        <v>6</v>
      </c>
      <c r="F346">
        <v>141</v>
      </c>
    </row>
    <row r="347" spans="2:6" x14ac:dyDescent="0.25">
      <c r="B347" s="39" t="s">
        <v>1223</v>
      </c>
      <c r="C347">
        <v>54</v>
      </c>
      <c r="D347">
        <v>65</v>
      </c>
      <c r="E347">
        <v>6</v>
      </c>
      <c r="F347">
        <v>125</v>
      </c>
    </row>
    <row r="348" spans="2:6" x14ac:dyDescent="0.25">
      <c r="B348" s="39" t="s">
        <v>1224</v>
      </c>
      <c r="C348">
        <v>143</v>
      </c>
      <c r="D348">
        <v>63</v>
      </c>
      <c r="E348">
        <v>6</v>
      </c>
      <c r="F348">
        <v>212</v>
      </c>
    </row>
    <row r="349" spans="2:6" x14ac:dyDescent="0.25">
      <c r="B349" s="39" t="s">
        <v>1225</v>
      </c>
      <c r="C349">
        <v>113</v>
      </c>
      <c r="F349">
        <v>113</v>
      </c>
    </row>
    <row r="350" spans="2:6" x14ac:dyDescent="0.25">
      <c r="B350" s="39" t="s">
        <v>1226</v>
      </c>
      <c r="C350">
        <v>49</v>
      </c>
      <c r="D350">
        <v>67</v>
      </c>
      <c r="F350">
        <v>116</v>
      </c>
    </row>
    <row r="351" spans="2:6" x14ac:dyDescent="0.25">
      <c r="B351" s="31" t="s">
        <v>1227</v>
      </c>
      <c r="C351">
        <v>2225</v>
      </c>
      <c r="D351">
        <v>1910</v>
      </c>
      <c r="E351">
        <v>118</v>
      </c>
      <c r="F351">
        <v>4253</v>
      </c>
    </row>
    <row r="352" spans="2:6" x14ac:dyDescent="0.25">
      <c r="B352" s="39" t="s">
        <v>1228</v>
      </c>
      <c r="C352">
        <v>32</v>
      </c>
      <c r="D352">
        <v>50</v>
      </c>
      <c r="F352">
        <v>82</v>
      </c>
    </row>
    <row r="353" spans="2:6" x14ac:dyDescent="0.25">
      <c r="B353" s="39" t="s">
        <v>1229</v>
      </c>
      <c r="C353">
        <v>44</v>
      </c>
      <c r="D353">
        <v>110</v>
      </c>
      <c r="F353">
        <v>154</v>
      </c>
    </row>
    <row r="354" spans="2:6" x14ac:dyDescent="0.25">
      <c r="B354" s="39" t="s">
        <v>1230</v>
      </c>
      <c r="C354">
        <v>104</v>
      </c>
      <c r="D354">
        <v>48</v>
      </c>
      <c r="E354">
        <v>5</v>
      </c>
      <c r="F354">
        <v>157</v>
      </c>
    </row>
    <row r="355" spans="2:6" x14ac:dyDescent="0.25">
      <c r="B355" s="39" t="s">
        <v>1231</v>
      </c>
      <c r="C355">
        <v>49</v>
      </c>
      <c r="D355">
        <v>45</v>
      </c>
      <c r="F355">
        <v>94</v>
      </c>
    </row>
    <row r="356" spans="2:6" x14ac:dyDescent="0.25">
      <c r="B356" s="39" t="s">
        <v>1232</v>
      </c>
      <c r="C356">
        <v>42</v>
      </c>
      <c r="F356">
        <v>42</v>
      </c>
    </row>
    <row r="357" spans="2:6" x14ac:dyDescent="0.25">
      <c r="B357" s="39" t="s">
        <v>1233</v>
      </c>
      <c r="C357">
        <v>39</v>
      </c>
      <c r="F357">
        <v>39</v>
      </c>
    </row>
    <row r="358" spans="2:6" x14ac:dyDescent="0.25">
      <c r="B358" s="39" t="s">
        <v>1234</v>
      </c>
      <c r="C358">
        <v>149</v>
      </c>
      <c r="D358">
        <v>60</v>
      </c>
      <c r="F358">
        <v>209</v>
      </c>
    </row>
    <row r="359" spans="2:6" x14ac:dyDescent="0.25">
      <c r="B359" s="39" t="s">
        <v>1235</v>
      </c>
      <c r="C359">
        <v>45</v>
      </c>
      <c r="D359">
        <v>54</v>
      </c>
      <c r="E359">
        <v>5</v>
      </c>
      <c r="F359">
        <v>104</v>
      </c>
    </row>
    <row r="360" spans="2:6" x14ac:dyDescent="0.25">
      <c r="B360" s="39" t="s">
        <v>1236</v>
      </c>
      <c r="C360">
        <v>43</v>
      </c>
      <c r="D360">
        <v>57</v>
      </c>
      <c r="E360">
        <v>6</v>
      </c>
      <c r="F360">
        <v>106</v>
      </c>
    </row>
    <row r="361" spans="2:6" x14ac:dyDescent="0.25">
      <c r="B361" s="39" t="s">
        <v>1237</v>
      </c>
      <c r="C361">
        <v>62</v>
      </c>
      <c r="D361">
        <v>103</v>
      </c>
      <c r="E361">
        <v>9</v>
      </c>
      <c r="F361">
        <v>174</v>
      </c>
    </row>
    <row r="362" spans="2:6" x14ac:dyDescent="0.25">
      <c r="B362" s="39" t="s">
        <v>1238</v>
      </c>
      <c r="C362">
        <v>41</v>
      </c>
      <c r="D362">
        <v>42</v>
      </c>
      <c r="E362">
        <v>7</v>
      </c>
      <c r="F362">
        <v>90</v>
      </c>
    </row>
    <row r="363" spans="2:6" x14ac:dyDescent="0.25">
      <c r="B363" s="39" t="s">
        <v>1239</v>
      </c>
      <c r="C363">
        <v>39</v>
      </c>
      <c r="D363">
        <v>85</v>
      </c>
      <c r="F363">
        <v>124</v>
      </c>
    </row>
    <row r="364" spans="2:6" x14ac:dyDescent="0.25">
      <c r="B364" s="39" t="s">
        <v>1240</v>
      </c>
      <c r="C364">
        <v>41</v>
      </c>
      <c r="D364">
        <v>56</v>
      </c>
      <c r="F364">
        <v>97</v>
      </c>
    </row>
    <row r="365" spans="2:6" x14ac:dyDescent="0.25">
      <c r="B365" s="39" t="s">
        <v>1241</v>
      </c>
      <c r="C365">
        <v>38</v>
      </c>
      <c r="E365">
        <v>6</v>
      </c>
      <c r="F365">
        <v>44</v>
      </c>
    </row>
    <row r="366" spans="2:6" x14ac:dyDescent="0.25">
      <c r="B366" s="39" t="s">
        <v>1242</v>
      </c>
      <c r="C366">
        <v>165</v>
      </c>
      <c r="D366">
        <v>58</v>
      </c>
      <c r="E366">
        <v>9</v>
      </c>
      <c r="F366">
        <v>232</v>
      </c>
    </row>
    <row r="367" spans="2:6" x14ac:dyDescent="0.25">
      <c r="B367" s="39" t="s">
        <v>1243</v>
      </c>
      <c r="C367">
        <v>136</v>
      </c>
      <c r="E367">
        <v>9</v>
      </c>
      <c r="F367">
        <v>145</v>
      </c>
    </row>
    <row r="368" spans="2:6" x14ac:dyDescent="0.25">
      <c r="B368" s="39" t="s">
        <v>1244</v>
      </c>
      <c r="C368">
        <v>42</v>
      </c>
      <c r="D368">
        <v>103</v>
      </c>
      <c r="E368">
        <v>5</v>
      </c>
      <c r="F368">
        <v>150</v>
      </c>
    </row>
    <row r="369" spans="2:6" x14ac:dyDescent="0.25">
      <c r="B369" s="39" t="s">
        <v>1245</v>
      </c>
      <c r="C369">
        <v>73</v>
      </c>
      <c r="D369">
        <v>49</v>
      </c>
      <c r="E369">
        <v>6</v>
      </c>
      <c r="F369">
        <v>128</v>
      </c>
    </row>
    <row r="370" spans="2:6" x14ac:dyDescent="0.25">
      <c r="B370" s="39" t="s">
        <v>1246</v>
      </c>
      <c r="C370">
        <v>45</v>
      </c>
      <c r="E370">
        <v>8</v>
      </c>
      <c r="F370">
        <v>53</v>
      </c>
    </row>
    <row r="371" spans="2:6" x14ac:dyDescent="0.25">
      <c r="B371" s="39" t="s">
        <v>1247</v>
      </c>
      <c r="C371">
        <v>76</v>
      </c>
      <c r="D371">
        <v>110</v>
      </c>
      <c r="E371">
        <v>12</v>
      </c>
      <c r="F371">
        <v>198</v>
      </c>
    </row>
    <row r="372" spans="2:6" x14ac:dyDescent="0.25">
      <c r="B372" s="39" t="s">
        <v>1248</v>
      </c>
      <c r="C372">
        <v>63</v>
      </c>
      <c r="D372">
        <v>97</v>
      </c>
      <c r="F372">
        <v>160</v>
      </c>
    </row>
    <row r="373" spans="2:6" x14ac:dyDescent="0.25">
      <c r="B373" s="39" t="s">
        <v>1249</v>
      </c>
      <c r="C373">
        <v>44</v>
      </c>
      <c r="D373">
        <v>118</v>
      </c>
      <c r="F373">
        <v>162</v>
      </c>
    </row>
    <row r="374" spans="2:6" x14ac:dyDescent="0.25">
      <c r="B374" s="39" t="s">
        <v>1250</v>
      </c>
      <c r="C374">
        <v>38</v>
      </c>
      <c r="D374">
        <v>115</v>
      </c>
      <c r="E374">
        <v>5</v>
      </c>
      <c r="F374">
        <v>158</v>
      </c>
    </row>
    <row r="375" spans="2:6" x14ac:dyDescent="0.25">
      <c r="B375" s="39" t="s">
        <v>1251</v>
      </c>
      <c r="C375">
        <v>110</v>
      </c>
      <c r="D375">
        <v>57</v>
      </c>
      <c r="F375">
        <v>167</v>
      </c>
    </row>
    <row r="376" spans="2:6" x14ac:dyDescent="0.25">
      <c r="B376" s="39" t="s">
        <v>1252</v>
      </c>
      <c r="C376">
        <v>120</v>
      </c>
      <c r="D376">
        <v>96</v>
      </c>
      <c r="E376">
        <v>7</v>
      </c>
      <c r="F376">
        <v>223</v>
      </c>
    </row>
    <row r="377" spans="2:6" x14ac:dyDescent="0.25">
      <c r="B377" s="39" t="s">
        <v>1253</v>
      </c>
      <c r="C377">
        <v>40</v>
      </c>
      <c r="D377">
        <v>100</v>
      </c>
      <c r="E377">
        <v>5</v>
      </c>
      <c r="F377">
        <v>145</v>
      </c>
    </row>
    <row r="378" spans="2:6" x14ac:dyDescent="0.25">
      <c r="B378" s="39" t="s">
        <v>1254</v>
      </c>
      <c r="C378">
        <v>38</v>
      </c>
      <c r="D378">
        <v>61</v>
      </c>
      <c r="F378">
        <v>99</v>
      </c>
    </row>
    <row r="379" spans="2:6" x14ac:dyDescent="0.25">
      <c r="B379" s="39" t="s">
        <v>1255</v>
      </c>
      <c r="C379">
        <v>140</v>
      </c>
      <c r="D379">
        <v>51</v>
      </c>
      <c r="E379">
        <v>9</v>
      </c>
      <c r="F379">
        <v>200</v>
      </c>
    </row>
    <row r="380" spans="2:6" x14ac:dyDescent="0.25">
      <c r="B380" s="39" t="s">
        <v>1256</v>
      </c>
      <c r="C380">
        <v>43</v>
      </c>
      <c r="E380">
        <v>5</v>
      </c>
      <c r="F380">
        <v>48</v>
      </c>
    </row>
    <row r="381" spans="2:6" x14ac:dyDescent="0.25">
      <c r="B381" s="39" t="s">
        <v>1257</v>
      </c>
      <c r="C381">
        <v>144</v>
      </c>
      <c r="D381">
        <v>77</v>
      </c>
      <c r="F381">
        <v>221</v>
      </c>
    </row>
    <row r="382" spans="2:6" x14ac:dyDescent="0.25">
      <c r="B382" s="39" t="s">
        <v>1258</v>
      </c>
      <c r="C382">
        <v>140</v>
      </c>
      <c r="D382">
        <v>108</v>
      </c>
      <c r="F382">
        <v>248</v>
      </c>
    </row>
    <row r="383" spans="2:6" x14ac:dyDescent="0.25">
      <c r="B383" s="31" t="s">
        <v>871</v>
      </c>
      <c r="C383">
        <v>14847</v>
      </c>
      <c r="D383">
        <v>15001</v>
      </c>
      <c r="E383">
        <v>604</v>
      </c>
      <c r="F383">
        <v>30452</v>
      </c>
    </row>
  </sheetData>
  <dataValidations count="1">
    <dataValidation allowBlank="1" error="pavI8MeUFtEyxX2I4tky5f9bf398-bff4-44ef-9790-60008157aea0" sqref="A1:B2" xr:uid="{00000000-0002-0000-0300-000000000000}"/>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4A802-6584-4229-849D-32A6F15DA169}">
  <dimension ref="B1:F18"/>
  <sheetViews>
    <sheetView zoomScale="120" zoomScaleNormal="120" workbookViewId="0">
      <selection activeCell="B26" sqref="B26"/>
    </sheetView>
  </sheetViews>
  <sheetFormatPr defaultRowHeight="15" x14ac:dyDescent="0.25"/>
  <cols>
    <col min="1" max="1" width="2.7109375" customWidth="1"/>
    <col min="2" max="2" width="22.5703125" bestFit="1" customWidth="1"/>
    <col min="3" max="3" width="16.28515625" bestFit="1" customWidth="1"/>
    <col min="4" max="4" width="10.140625" bestFit="1" customWidth="1"/>
    <col min="5" max="5" width="7.42578125" bestFit="1" customWidth="1"/>
    <col min="6" max="6" width="11.5703125" bestFit="1" customWidth="1"/>
    <col min="7" max="7" width="9.140625" bestFit="1" customWidth="1"/>
    <col min="8" max="8" width="11.28515625" bestFit="1" customWidth="1"/>
  </cols>
  <sheetData>
    <row r="1" spans="2:6" ht="40.5" customHeight="1" x14ac:dyDescent="0.25">
      <c r="B1" s="12" t="s">
        <v>2</v>
      </c>
    </row>
    <row r="2" spans="2:6" ht="18" customHeight="1" x14ac:dyDescent="0.25">
      <c r="B2" s="14" t="s">
        <v>862</v>
      </c>
    </row>
    <row r="4" spans="2:6" x14ac:dyDescent="0.25">
      <c r="B4" s="30" t="s">
        <v>1259</v>
      </c>
      <c r="C4" s="30" t="s">
        <v>873</v>
      </c>
    </row>
    <row r="5" spans="2:6" x14ac:dyDescent="0.25">
      <c r="B5" s="30" t="s">
        <v>870</v>
      </c>
      <c r="C5" t="s">
        <v>12</v>
      </c>
      <c r="D5" t="s">
        <v>14</v>
      </c>
      <c r="E5" t="s">
        <v>13</v>
      </c>
      <c r="F5" t="s">
        <v>871</v>
      </c>
    </row>
    <row r="6" spans="2:6" x14ac:dyDescent="0.25">
      <c r="B6" s="31" t="s">
        <v>884</v>
      </c>
      <c r="C6" s="32">
        <v>118668.82142857143</v>
      </c>
      <c r="D6" s="32">
        <v>64123.68</v>
      </c>
      <c r="E6" s="32">
        <v>33172.416666666664</v>
      </c>
      <c r="F6" s="32">
        <v>81905.969230769231</v>
      </c>
    </row>
    <row r="7" spans="2:6" x14ac:dyDescent="0.25">
      <c r="B7" s="31" t="s">
        <v>915</v>
      </c>
      <c r="C7" s="32">
        <v>118986.64</v>
      </c>
      <c r="D7" s="32">
        <v>65854.863636363632</v>
      </c>
      <c r="E7" s="32">
        <v>32924.384615384617</v>
      </c>
      <c r="F7" s="32">
        <v>80858.166666666672</v>
      </c>
    </row>
    <row r="8" spans="2:6" x14ac:dyDescent="0.25">
      <c r="B8" s="31" t="s">
        <v>944</v>
      </c>
      <c r="C8" s="32">
        <v>119753.5925925926</v>
      </c>
      <c r="D8" s="32">
        <v>63155.807692307695</v>
      </c>
      <c r="E8" s="32">
        <v>32868.833333333336</v>
      </c>
      <c r="F8" s="32">
        <v>81074.215384615381</v>
      </c>
    </row>
    <row r="9" spans="2:6" x14ac:dyDescent="0.25">
      <c r="B9" s="31" t="s">
        <v>976</v>
      </c>
      <c r="C9" s="32">
        <v>121000.8275862069</v>
      </c>
      <c r="D9" s="32">
        <v>63163.307692307695</v>
      </c>
      <c r="E9" s="32">
        <v>32952.857142857145</v>
      </c>
      <c r="F9" s="32">
        <v>81342.173913043473</v>
      </c>
    </row>
    <row r="10" spans="2:6" x14ac:dyDescent="0.25">
      <c r="B10" s="31" t="s">
        <v>1007</v>
      </c>
      <c r="C10" s="32">
        <v>124569.3</v>
      </c>
      <c r="D10" s="32">
        <v>63382.454545454544</v>
      </c>
      <c r="E10" s="32">
        <v>33195.666666666664</v>
      </c>
      <c r="F10" s="32">
        <v>91908.051724137928</v>
      </c>
    </row>
    <row r="11" spans="2:6" x14ac:dyDescent="0.25">
      <c r="B11" s="31" t="s">
        <v>1038</v>
      </c>
      <c r="C11" s="32">
        <v>126411.12</v>
      </c>
      <c r="D11" s="32">
        <v>62561.791666666664</v>
      </c>
      <c r="E11" s="32">
        <v>33369.357142857145</v>
      </c>
      <c r="F11" s="32">
        <v>81411.619047619053</v>
      </c>
    </row>
    <row r="12" spans="2:6" x14ac:dyDescent="0.25">
      <c r="B12" s="31" t="s">
        <v>1069</v>
      </c>
      <c r="C12" s="32">
        <v>128826.93333333333</v>
      </c>
      <c r="D12" s="32">
        <v>63696</v>
      </c>
      <c r="E12" s="32">
        <v>33547.833333333336</v>
      </c>
      <c r="F12" s="32">
        <v>86770.637681159424</v>
      </c>
    </row>
    <row r="13" spans="2:6" x14ac:dyDescent="0.25">
      <c r="B13" s="31" t="s">
        <v>1101</v>
      </c>
      <c r="C13" s="32">
        <v>129348.67857142857</v>
      </c>
      <c r="D13" s="32">
        <v>64857.178571428572</v>
      </c>
      <c r="E13" s="32">
        <v>33653.461538461539</v>
      </c>
      <c r="F13" s="32">
        <v>85148.681159420288</v>
      </c>
    </row>
    <row r="14" spans="2:6" x14ac:dyDescent="0.25">
      <c r="B14" s="31" t="s">
        <v>1133</v>
      </c>
      <c r="C14" s="32">
        <v>129519.88461538461</v>
      </c>
      <c r="D14" s="32">
        <v>65732.730769230766</v>
      </c>
      <c r="E14" s="32">
        <v>33751.538461538461</v>
      </c>
      <c r="F14" s="32">
        <v>84851.353846153841</v>
      </c>
    </row>
    <row r="15" spans="2:6" x14ac:dyDescent="0.25">
      <c r="B15" s="31" t="s">
        <v>1164</v>
      </c>
      <c r="C15" s="32">
        <v>132509.56</v>
      </c>
      <c r="D15" s="32">
        <v>63725.4</v>
      </c>
      <c r="E15" s="32">
        <v>33970.166666666664</v>
      </c>
      <c r="F15" s="32">
        <v>85701.870967741939</v>
      </c>
    </row>
    <row r="16" spans="2:6" x14ac:dyDescent="0.25">
      <c r="B16" s="31" t="s">
        <v>1196</v>
      </c>
      <c r="C16" s="32">
        <v>133619.03571428571</v>
      </c>
      <c r="D16" s="32">
        <v>63138.444444444445</v>
      </c>
      <c r="E16" s="32">
        <v>34131.833333333336</v>
      </c>
      <c r="F16" s="32">
        <v>87397.80597014926</v>
      </c>
    </row>
    <row r="17" spans="2:6" x14ac:dyDescent="0.25">
      <c r="B17" s="31" t="s">
        <v>1227</v>
      </c>
      <c r="C17" s="32">
        <v>135923.09677419355</v>
      </c>
      <c r="D17" s="32">
        <v>65358.68</v>
      </c>
      <c r="E17" s="32">
        <v>34244.588235294119</v>
      </c>
      <c r="F17" s="32">
        <v>88078.643835616444</v>
      </c>
    </row>
    <row r="18" spans="2:6" x14ac:dyDescent="0.25">
      <c r="B18" s="31" t="s">
        <v>871</v>
      </c>
      <c r="C18" s="32">
        <v>126683.42469879518</v>
      </c>
      <c r="D18" s="32">
        <v>64055.369636963696</v>
      </c>
      <c r="E18" s="32">
        <v>33509.453333333331</v>
      </c>
      <c r="F18" s="32">
        <v>84705.849681528663</v>
      </c>
    </row>
  </sheetData>
  <dataValidations count="1">
    <dataValidation allowBlank="1" error="pavI8MeUFtEyxX2I4tky5f9bf398-bff4-44ef-9790-60008157aea0" sqref="A1:B2" xr:uid="{00000000-0002-0000-0400-000000000000}"/>
  </dataValidation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DE7AA-7711-4C6F-9AD9-14B65F696A99}">
  <dimension ref="A1:C8"/>
  <sheetViews>
    <sheetView zoomScale="120" zoomScaleNormal="120" workbookViewId="0">
      <selection activeCell="B8" sqref="B8"/>
    </sheetView>
  </sheetViews>
  <sheetFormatPr defaultRowHeight="15" x14ac:dyDescent="0.25"/>
  <cols>
    <col min="1" max="1" width="2.7109375" customWidth="1"/>
    <col min="2" max="2" width="12" bestFit="1" customWidth="1"/>
    <col min="3" max="3" width="6.42578125" bestFit="1" customWidth="1"/>
    <col min="4" max="4" width="19.28515625" bestFit="1" customWidth="1"/>
    <col min="5" max="5" width="15.140625" bestFit="1" customWidth="1"/>
  </cols>
  <sheetData>
    <row r="1" spans="1:3" ht="40.5" customHeight="1" x14ac:dyDescent="0.25">
      <c r="A1" s="13"/>
      <c r="B1" s="12" t="s">
        <v>2</v>
      </c>
    </row>
    <row r="2" spans="1:3" ht="18" customHeight="1" x14ac:dyDescent="0.25">
      <c r="A2" s="13"/>
      <c r="B2" s="14" t="s">
        <v>27</v>
      </c>
    </row>
    <row r="4" spans="1:3" x14ac:dyDescent="0.25">
      <c r="B4" s="30" t="s">
        <v>1260</v>
      </c>
    </row>
    <row r="5" spans="1:3" x14ac:dyDescent="0.25">
      <c r="B5" s="31" t="s">
        <v>875</v>
      </c>
      <c r="C5">
        <v>30712</v>
      </c>
    </row>
    <row r="6" spans="1:3" x14ac:dyDescent="0.25">
      <c r="B6" s="31" t="s">
        <v>876</v>
      </c>
      <c r="C6">
        <v>25204</v>
      </c>
    </row>
    <row r="7" spans="1:3" x14ac:dyDescent="0.25">
      <c r="B7" s="31" t="s">
        <v>877</v>
      </c>
      <c r="C7">
        <v>5425</v>
      </c>
    </row>
    <row r="8" spans="1:3" x14ac:dyDescent="0.25">
      <c r="B8" s="31" t="s">
        <v>878</v>
      </c>
      <c r="C8">
        <v>4253</v>
      </c>
    </row>
  </sheetData>
  <dataValidations count="1">
    <dataValidation allowBlank="1" error="pavI8MeUFtEyxX2I4tky5f9bf398-bff4-44ef-9790-60008157aea0" sqref="A1:B2" xr:uid="{00000000-0002-0000-0500-000000000000}"/>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A540C-77A0-447D-8C72-B12C02F83FB7}">
  <dimension ref="B1:F18"/>
  <sheetViews>
    <sheetView zoomScale="120" zoomScaleNormal="120" workbookViewId="0">
      <selection activeCell="B4" sqref="B4"/>
    </sheetView>
  </sheetViews>
  <sheetFormatPr defaultRowHeight="15" x14ac:dyDescent="0.25"/>
  <cols>
    <col min="1" max="1" width="2.7109375" customWidth="1"/>
    <col min="2" max="2" width="29.85546875" bestFit="1" customWidth="1"/>
    <col min="3" max="3" width="16.28515625" bestFit="1" customWidth="1"/>
    <col min="4" max="4" width="10.140625" bestFit="1" customWidth="1"/>
    <col min="5" max="5" width="7.42578125" bestFit="1" customWidth="1"/>
    <col min="6" max="6" width="11.5703125" bestFit="1" customWidth="1"/>
    <col min="7" max="7" width="11.28515625" bestFit="1" customWidth="1"/>
  </cols>
  <sheetData>
    <row r="1" spans="2:6" ht="40.5" customHeight="1" x14ac:dyDescent="0.25">
      <c r="B1" s="12" t="s">
        <v>2</v>
      </c>
    </row>
    <row r="2" spans="2:6" ht="18" customHeight="1" x14ac:dyDescent="0.25">
      <c r="B2" s="14" t="s">
        <v>863</v>
      </c>
    </row>
    <row r="4" spans="2:6" x14ac:dyDescent="0.25">
      <c r="B4" s="30" t="s">
        <v>1261</v>
      </c>
      <c r="C4" s="30" t="s">
        <v>873</v>
      </c>
    </row>
    <row r="5" spans="2:6" x14ac:dyDescent="0.25">
      <c r="B5" s="30" t="s">
        <v>870</v>
      </c>
      <c r="C5" t="s">
        <v>12</v>
      </c>
      <c r="D5" t="s">
        <v>14</v>
      </c>
      <c r="E5" t="s">
        <v>13</v>
      </c>
      <c r="F5" t="s">
        <v>871</v>
      </c>
    </row>
    <row r="6" spans="2:6" x14ac:dyDescent="0.25">
      <c r="B6" s="31" t="s">
        <v>884</v>
      </c>
      <c r="C6" s="33">
        <v>4.467795089882585E-3</v>
      </c>
      <c r="D6" s="33">
        <v>9.7259316029665588E-3</v>
      </c>
      <c r="E6" s="33">
        <v>1.3614796608919623E-3</v>
      </c>
      <c r="F6" s="33">
        <v>5.916681669562769E-3</v>
      </c>
    </row>
    <row r="7" spans="2:6" x14ac:dyDescent="0.25">
      <c r="B7" s="31" t="s">
        <v>915</v>
      </c>
      <c r="C7" s="33">
        <v>5.7766417839884556E-3</v>
      </c>
      <c r="D7" s="33">
        <v>1.0681937436882095E-2</v>
      </c>
      <c r="E7" s="33">
        <v>1.5891052902018599E-3</v>
      </c>
      <c r="F7" s="33">
        <v>6.6679506163956955E-3</v>
      </c>
    </row>
    <row r="8" spans="2:6" x14ac:dyDescent="0.25">
      <c r="B8" s="31" t="s">
        <v>944</v>
      </c>
      <c r="C8" s="33">
        <v>5.0195374795014569E-3</v>
      </c>
      <c r="D8" s="33">
        <v>1.1135151381194726E-2</v>
      </c>
      <c r="E8" s="33">
        <v>2.0332598620352942E-3</v>
      </c>
      <c r="F8" s="33">
        <v>6.914470249261933E-3</v>
      </c>
    </row>
    <row r="9" spans="2:6" x14ac:dyDescent="0.25">
      <c r="B9" s="31" t="s">
        <v>976</v>
      </c>
      <c r="C9" s="33">
        <v>7.0707171328906401E-3</v>
      </c>
      <c r="D9" s="33">
        <v>1.1869976797173228E-2</v>
      </c>
      <c r="E9" s="33">
        <v>2.1286040876480998E-3</v>
      </c>
      <c r="F9" s="33">
        <v>7.87638624358559E-3</v>
      </c>
    </row>
    <row r="10" spans="2:6" x14ac:dyDescent="0.25">
      <c r="B10" s="31" t="s">
        <v>1007</v>
      </c>
      <c r="C10" s="33">
        <v>6.9496819181740881E-3</v>
      </c>
      <c r="D10" s="33">
        <v>1.0453531064637846E-2</v>
      </c>
      <c r="E10" s="33">
        <v>1.9932540504927596E-3</v>
      </c>
      <c r="F10" s="33">
        <v>7.7659942287967541E-3</v>
      </c>
    </row>
    <row r="11" spans="2:6" x14ac:dyDescent="0.25">
      <c r="B11" s="31" t="s">
        <v>1038</v>
      </c>
      <c r="C11" s="33">
        <v>7.0938558741262493E-3</v>
      </c>
      <c r="D11" s="33">
        <v>1.3159288040947695E-2</v>
      </c>
      <c r="E11" s="33">
        <v>2.2068529120581248E-3</v>
      </c>
      <c r="F11" s="33">
        <v>8.318496041344681E-3</v>
      </c>
    </row>
    <row r="12" spans="2:6" x14ac:dyDescent="0.25">
      <c r="B12" s="31" t="s">
        <v>1069</v>
      </c>
      <c r="C12" s="33">
        <v>6.6476582307249486E-3</v>
      </c>
      <c r="D12" s="33">
        <v>1.3238002800368602E-2</v>
      </c>
      <c r="E12" s="33">
        <v>2.5511487466561805E-3</v>
      </c>
      <c r="F12" s="33">
        <v>8.5140522824865943E-3</v>
      </c>
    </row>
    <row r="13" spans="2:6" x14ac:dyDescent="0.25">
      <c r="B13" s="31" t="s">
        <v>1101</v>
      </c>
      <c r="C13" s="33">
        <v>7.7388132220353205E-3</v>
      </c>
      <c r="D13" s="33">
        <v>1.4564423650031424E-2</v>
      </c>
      <c r="E13" s="33">
        <v>2.9004482159649906E-3</v>
      </c>
      <c r="F13" s="33">
        <v>9.5970501337016498E-3</v>
      </c>
    </row>
    <row r="14" spans="2:6" x14ac:dyDescent="0.25">
      <c r="B14" s="31" t="s">
        <v>1133</v>
      </c>
      <c r="C14" s="33">
        <v>8.0922529799921268E-3</v>
      </c>
      <c r="D14" s="33">
        <v>1.5996562360865673E-2</v>
      </c>
      <c r="E14" s="33">
        <v>3.088011245276326E-3</v>
      </c>
      <c r="F14" s="33">
        <v>1.0253128385398385E-2</v>
      </c>
    </row>
    <row r="15" spans="2:6" x14ac:dyDescent="0.25">
      <c r="B15" s="31" t="s">
        <v>1164</v>
      </c>
      <c r="C15" s="33">
        <v>9.2273014165018142E-3</v>
      </c>
      <c r="D15" s="33">
        <v>1.6980897281561731E-2</v>
      </c>
      <c r="E15" s="33">
        <v>2.8994261042235864E-3</v>
      </c>
      <c r="F15" s="33">
        <v>1.1129001301649545E-2</v>
      </c>
    </row>
    <row r="16" spans="2:6" x14ac:dyDescent="0.25">
      <c r="B16" s="31" t="s">
        <v>1196</v>
      </c>
      <c r="C16" s="33">
        <v>1.1144635691955595E-2</v>
      </c>
      <c r="D16" s="33">
        <v>1.7276568987465577E-2</v>
      </c>
      <c r="E16" s="33">
        <v>3.279074595782003E-3</v>
      </c>
      <c r="F16" s="33">
        <v>1.2206956077398677E-2</v>
      </c>
    </row>
    <row r="17" spans="2:6" x14ac:dyDescent="0.25">
      <c r="B17" s="31" t="s">
        <v>1227</v>
      </c>
      <c r="C17" s="33">
        <v>8.599738223711061E-3</v>
      </c>
      <c r="D17" s="33">
        <v>1.6689128886629899E-2</v>
      </c>
      <c r="E17" s="33">
        <v>3.4919962538407642E-3</v>
      </c>
      <c r="F17" s="33">
        <v>1.0180603334466895E-2</v>
      </c>
    </row>
    <row r="18" spans="2:6" x14ac:dyDescent="0.25">
      <c r="B18" s="31" t="s">
        <v>871</v>
      </c>
      <c r="C18" s="33">
        <v>7.3246047730603911E-3</v>
      </c>
      <c r="D18" s="33">
        <v>1.3569120194018522E-2</v>
      </c>
      <c r="E18" s="33">
        <v>2.5068057867864411E-3</v>
      </c>
      <c r="F18" s="33">
        <v>8.8143096451740524E-3</v>
      </c>
    </row>
  </sheetData>
  <dataValidations count="1">
    <dataValidation allowBlank="1" error="pavI8MeUFtEyxX2I4tky5f9bf398-bff4-44ef-9790-60008157aea0" sqref="A1:B2" xr:uid="{00000000-0002-0000-0600-000000000000}"/>
  </dataValidation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A00ED-B72A-4242-BE91-30BCFB3F500D}">
  <dimension ref="B1:C9"/>
  <sheetViews>
    <sheetView zoomScale="120" zoomScaleNormal="120" workbookViewId="0">
      <selection activeCell="C14" sqref="C14"/>
    </sheetView>
  </sheetViews>
  <sheetFormatPr defaultRowHeight="15" x14ac:dyDescent="0.25"/>
  <cols>
    <col min="1" max="1" width="2.7109375" customWidth="1"/>
    <col min="2" max="2" width="16.85546875" customWidth="1"/>
    <col min="3" max="3" width="14" customWidth="1"/>
    <col min="4" max="5" width="9.140625" customWidth="1"/>
  </cols>
  <sheetData>
    <row r="1" spans="2:3" ht="40.5" customHeight="1" x14ac:dyDescent="0.25">
      <c r="B1" s="12" t="s">
        <v>2</v>
      </c>
    </row>
    <row r="2" spans="2:3" ht="18" customHeight="1" x14ac:dyDescent="0.25">
      <c r="B2" s="14" t="s">
        <v>15</v>
      </c>
    </row>
    <row r="4" spans="2:3" x14ac:dyDescent="0.25">
      <c r="B4" s="10" t="s">
        <v>16</v>
      </c>
      <c r="C4" s="10" t="s">
        <v>850</v>
      </c>
    </row>
    <row r="5" spans="2:3" x14ac:dyDescent="0.25">
      <c r="B5" s="28">
        <v>0</v>
      </c>
      <c r="C5" s="9" t="s">
        <v>865</v>
      </c>
    </row>
    <row r="6" spans="2:3" x14ac:dyDescent="0.25">
      <c r="B6" s="28">
        <v>5.0000000000000001E-3</v>
      </c>
      <c r="C6" s="9" t="s">
        <v>866</v>
      </c>
    </row>
    <row r="7" spans="2:3" x14ac:dyDescent="0.25">
      <c r="B7" s="28">
        <v>0.01</v>
      </c>
      <c r="C7" s="9" t="s">
        <v>867</v>
      </c>
    </row>
    <row r="8" spans="2:3" x14ac:dyDescent="0.25">
      <c r="B8" s="28">
        <v>1.4999999999999999E-2</v>
      </c>
      <c r="C8" s="9" t="s">
        <v>868</v>
      </c>
    </row>
    <row r="9" spans="2:3" x14ac:dyDescent="0.25">
      <c r="B9" s="28">
        <v>0.02</v>
      </c>
      <c r="C9" s="9" t="s">
        <v>869</v>
      </c>
    </row>
  </sheetData>
  <dataValidations count="1">
    <dataValidation allowBlank="1" error="pavI8MeUFtEyxX2I4tky5f9bf398-bff4-44ef-9790-60008157aea0" sqref="A1:C9" xr:uid="{00000000-0002-0000-0700-000000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{5f9bf398-bff4-44ef-9790-60008157aea0}</UserID>
  <AssignmentID>{5f9bf398-bff4-44ef-9790-60008157aea0}</AssignmentID>
</GradingEngineProps>
</file>

<file path=customXml/itemProps1.xml><?xml version="1.0" encoding="utf-8"?>
<ds:datastoreItem xmlns:ds="http://schemas.openxmlformats.org/officeDocument/2006/customXml" ds:itemID="{93D636F9-CCCF-448E-85C4-CE91BD1319ED}">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Documentation</vt:lpstr>
      <vt:lpstr>Excellent Posts</vt:lpstr>
      <vt:lpstr>Dashboard</vt:lpstr>
      <vt:lpstr>Media Log</vt:lpstr>
      <vt:lpstr>Data Explore</vt:lpstr>
      <vt:lpstr>Follower History</vt:lpstr>
      <vt:lpstr>User Engagement</vt:lpstr>
      <vt:lpstr>Engagement History</vt:lpstr>
      <vt:lpstr>Lookup Tables</vt:lpstr>
      <vt:lpstr>Terms and Definitions</vt:lpstr>
      <vt:lpstr>Rate_Lookup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Your Name</dc:creator>
  <cp:keywords>© 2020 Cengage Learning.</cp:keywords>
  <cp:lastModifiedBy>Khagendra Khatri</cp:lastModifiedBy>
  <cp:lastPrinted>2018-11-06T17:25:33Z</cp:lastPrinted>
  <dcterms:created xsi:type="dcterms:W3CDTF">2018-11-05T16:09:38Z</dcterms:created>
  <dcterms:modified xsi:type="dcterms:W3CDTF">2022-11-06T13:19:56Z</dcterms:modified>
</cp:coreProperties>
</file>