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t\OneDrive\Documents\Writing projects\"/>
    </mc:Choice>
  </mc:AlternateContent>
  <xr:revisionPtr revIDLastSave="0" documentId="13_ncr:1_{BAFFB899-FF9F-4788-A66B-5534D57901A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.Balance Sheet" sheetId="21" r:id="rId1"/>
    <sheet name="2.P&amp;L Account" sheetId="20" r:id="rId2"/>
    <sheet name="3.Store Data" sheetId="19" r:id="rId3"/>
    <sheet name="5.Web Data-Month" sheetId="1" r:id="rId4"/>
    <sheet name="6.Channel Performance" sheetId="3" r:id="rId5"/>
    <sheet name="7.Web Data-Location" sheetId="4" r:id="rId6"/>
    <sheet name="8.Social Data" sheetId="5" r:id="rId7"/>
    <sheet name="10.Device Data" sheetId="7" r:id="rId8"/>
    <sheet name="4.Ecommerce Data" sheetId="2" r:id="rId9"/>
    <sheet name="9.Landing Page Data" sheetId="6" r:id="rId10"/>
    <sheet name="11.Mobile Breakdown" sheetId="8" r:id="rId11"/>
    <sheet name="12.Desktop Breakdown" sheetId="9" r:id="rId12"/>
    <sheet name="13.Tablet Breakdown" sheetId="10" r:id="rId13"/>
    <sheet name="14.Age Breakdown" sheetId="11" r:id="rId14"/>
    <sheet name="15.Keywords" sheetId="14" r:id="rId15"/>
    <sheet name="CTR Reference" sheetId="15" state="hidden" r:id="rId16"/>
    <sheet name="SupermetricsQueries" sheetId="16" state="hidden" r:id="rId17"/>
  </sheets>
  <definedNames>
    <definedName name="zsupermetrics_3A32Fsy0lN3k3KZ8IFZ12FXPYpWfKE">'8.Social Data'!$A$1:$K$11</definedName>
    <definedName name="zsupermetrics_3oDPcTvb1PrOMsF4GG6ite2gH44vd0">'8.Social Data'!$A$1:$K$11</definedName>
    <definedName name="zsupermetrics_ddALdwX2PdadO4YzQxkeYKqsjTS5Vd">'11.Mobile Breakdown'!$A$3:$H$15</definedName>
    <definedName name="zsupermetrics_DyrHPmGMVkhSbqrXmcjFRDGrDly27I">#REF!</definedName>
    <definedName name="zsupermetrics_elm7WE6zF7n0JdvYcTcBo20F3GqM6F">'5.Web Data-Month'!$A$1:$AQ$15</definedName>
    <definedName name="zsupermetrics_forceRefresh">SupermetricsQueries!$H$4</definedName>
    <definedName name="zsupermetrics_jFtE49awElBdLlqymDluCjcJGoJ8QV">'7.Web Data-Location'!$A$1:$J$51</definedName>
    <definedName name="zsupermetrics_jkVvIGHFzY9lCJzXuyrVJgcBNakjFF">'14.Age Breakdown'!$A$3:$E$9</definedName>
    <definedName name="zsupermetrics_L7LfN6QtIWX6tM6hK6qNOqYI9yXtD2">#REF!</definedName>
    <definedName name="zsupermetrics_mAgEkhe4LOO3xEMiN9BWeMOJwBBL8K">'6.Channel Performance'!$A$1:$I$9</definedName>
    <definedName name="zsupermetrics_qWku3WGWN12EyBKjxg83OvA5FyHDj0">'13.Tablet Breakdown'!$A$3:$H$15</definedName>
    <definedName name="zsupermetrics_refreshAll">SupermetricsQueries!$H$5</definedName>
    <definedName name="zsupermetrics_refreshAllSilent">SupermetricsQueries!$H$6</definedName>
    <definedName name="zsupermetrics_SCnx5Kb2OXW6QPS62gcZ6jULvKIJep" localSheetId="2">'3.Store Data'!$C$3:$F$53</definedName>
    <definedName name="zsupermetrics_SCnx5Kb2OXW6QPS62gcZ6jULvKIJep">'4.Ecommerce Data'!$C$3:$F$53</definedName>
    <definedName name="zsupermetrics_SYrZ0DhxVWLNmhXylbqZRoCEHoqAVZ">'10.Device Data'!$A$3:$I$6</definedName>
    <definedName name="zsupermetrics_VyrWy53YiLBiwaQA2pUb3TX5dJtQEd">'12.Desktop Breakdown'!$A$3:$H$15</definedName>
    <definedName name="zsupermetrics_y2cICpRtB4Q0xeMaGySoLdGW4X49mh">'9.Landing Page Data'!$A$3:$H$53</definedName>
    <definedName name="zsupermetrics_yinLhgUQ6XqohHm1ZSRuQ1Ups0oZn8">'14.Age Breakdown'!$A$3:$J$15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B26" i="20"/>
  <c r="E2" i="19"/>
  <c r="E2" i="2"/>
  <c r="B7" i="20" l="1"/>
  <c r="B10" i="20" s="1"/>
  <c r="B14" i="20" s="1"/>
  <c r="C7" i="20"/>
  <c r="D19" i="20"/>
  <c r="E19" i="20" s="1"/>
  <c r="D16" i="20"/>
  <c r="E16" i="20" s="1"/>
  <c r="D13" i="20"/>
  <c r="E13" i="20" s="1"/>
  <c r="D12" i="20"/>
  <c r="D9" i="20"/>
  <c r="E9" i="20" s="1"/>
  <c r="D6" i="20"/>
  <c r="E6" i="20" s="1"/>
  <c r="D34" i="21"/>
  <c r="E34" i="21" s="1"/>
  <c r="D32" i="21"/>
  <c r="E32" i="21" s="1"/>
  <c r="D31" i="21"/>
  <c r="E31" i="21" s="1"/>
  <c r="D30" i="21"/>
  <c r="E30" i="21" s="1"/>
  <c r="D28" i="21"/>
  <c r="E28" i="21" s="1"/>
  <c r="D27" i="21"/>
  <c r="E27" i="21" s="1"/>
  <c r="D26" i="21"/>
  <c r="E26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6" i="21"/>
  <c r="E16" i="21" s="1"/>
  <c r="D15" i="21"/>
  <c r="E15" i="21" s="1"/>
  <c r="D14" i="21"/>
  <c r="E14" i="21" s="1"/>
  <c r="D13" i="21"/>
  <c r="E13" i="21" s="1"/>
  <c r="D12" i="21"/>
  <c r="E12" i="21" s="1"/>
  <c r="D10" i="21"/>
  <c r="E10" i="21" s="1"/>
  <c r="D9" i="21"/>
  <c r="E9" i="21" s="1"/>
  <c r="D8" i="21"/>
  <c r="E8" i="21" s="1"/>
  <c r="D7" i="21"/>
  <c r="E7" i="21" s="1"/>
  <c r="D6" i="21"/>
  <c r="E6" i="21" s="1"/>
  <c r="D5" i="20" l="1"/>
  <c r="E5" i="20" s="1"/>
  <c r="D7" i="20"/>
  <c r="E7" i="20" s="1"/>
  <c r="B17" i="20"/>
  <c r="C10" i="20"/>
  <c r="C14" i="20" s="1"/>
  <c r="C17" i="20" s="1"/>
  <c r="C20" i="20" s="1"/>
  <c r="D36" i="16"/>
  <c r="E35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I438" i="14"/>
  <c r="H438" i="14"/>
  <c r="F438" i="14"/>
  <c r="E438" i="14"/>
  <c r="I570" i="14"/>
  <c r="H570" i="14"/>
  <c r="F570" i="14"/>
  <c r="E570" i="14"/>
  <c r="I695" i="14"/>
  <c r="H695" i="14"/>
  <c r="F695" i="14"/>
  <c r="E695" i="14"/>
  <c r="I589" i="14"/>
  <c r="H589" i="14"/>
  <c r="F589" i="14"/>
  <c r="E589" i="14"/>
  <c r="I599" i="14"/>
  <c r="H599" i="14"/>
  <c r="F599" i="14"/>
  <c r="E599" i="14"/>
  <c r="I743" i="14"/>
  <c r="H743" i="14"/>
  <c r="F743" i="14"/>
  <c r="E743" i="14"/>
  <c r="I718" i="14"/>
  <c r="H718" i="14"/>
  <c r="F718" i="14"/>
  <c r="E718" i="14"/>
  <c r="I380" i="14"/>
  <c r="H380" i="14"/>
  <c r="F380" i="14"/>
  <c r="E380" i="14"/>
  <c r="I801" i="14"/>
  <c r="H801" i="14"/>
  <c r="F801" i="14"/>
  <c r="E801" i="14"/>
  <c r="I852" i="14"/>
  <c r="H852" i="14"/>
  <c r="F852" i="14"/>
  <c r="E852" i="14"/>
  <c r="I615" i="14"/>
  <c r="H615" i="14"/>
  <c r="F615" i="14"/>
  <c r="E615" i="14"/>
  <c r="I665" i="14"/>
  <c r="H665" i="14"/>
  <c r="F665" i="14"/>
  <c r="E665" i="14"/>
  <c r="I297" i="14"/>
  <c r="H297" i="14"/>
  <c r="F297" i="14"/>
  <c r="E297" i="14"/>
  <c r="I958" i="14"/>
  <c r="H958" i="14"/>
  <c r="F958" i="14"/>
  <c r="E958" i="14"/>
  <c r="I669" i="14"/>
  <c r="H669" i="14"/>
  <c r="F669" i="14"/>
  <c r="E669" i="14"/>
  <c r="I454" i="14"/>
  <c r="H454" i="14"/>
  <c r="F454" i="14"/>
  <c r="E454" i="14"/>
  <c r="I55" i="14"/>
  <c r="H55" i="14"/>
  <c r="F55" i="14"/>
  <c r="E55" i="14"/>
  <c r="I475" i="14"/>
  <c r="H475" i="14"/>
  <c r="F475" i="14"/>
  <c r="E475" i="14"/>
  <c r="I153" i="14"/>
  <c r="H153" i="14"/>
  <c r="F153" i="14"/>
  <c r="E153" i="14"/>
  <c r="I362" i="14"/>
  <c r="H362" i="14"/>
  <c r="F362" i="14"/>
  <c r="E362" i="14"/>
  <c r="I225" i="14"/>
  <c r="H225" i="14"/>
  <c r="F225" i="14"/>
  <c r="E225" i="14"/>
  <c r="I711" i="14"/>
  <c r="H711" i="14"/>
  <c r="F711" i="14"/>
  <c r="E711" i="14"/>
  <c r="I128" i="14"/>
  <c r="H128" i="14"/>
  <c r="F128" i="14"/>
  <c r="E128" i="14"/>
  <c r="I758" i="14"/>
  <c r="H758" i="14"/>
  <c r="F758" i="14"/>
  <c r="E758" i="14"/>
  <c r="I463" i="14"/>
  <c r="H463" i="14"/>
  <c r="F463" i="14"/>
  <c r="E463" i="14"/>
  <c r="I465" i="14"/>
  <c r="H465" i="14"/>
  <c r="F465" i="14"/>
  <c r="E465" i="14"/>
  <c r="I892" i="14"/>
  <c r="H892" i="14"/>
  <c r="F892" i="14"/>
  <c r="E892" i="14"/>
  <c r="I70" i="14"/>
  <c r="H70" i="14"/>
  <c r="F70" i="14"/>
  <c r="E70" i="14"/>
  <c r="I964" i="14"/>
  <c r="H964" i="14"/>
  <c r="F964" i="14"/>
  <c r="E964" i="14"/>
  <c r="I685" i="14"/>
  <c r="H685" i="14"/>
  <c r="F685" i="14"/>
  <c r="E685" i="14"/>
  <c r="I411" i="14"/>
  <c r="H411" i="14"/>
  <c r="F411" i="14"/>
  <c r="E411" i="14"/>
  <c r="I809" i="14"/>
  <c r="H809" i="14"/>
  <c r="F809" i="14"/>
  <c r="E809" i="14"/>
  <c r="I904" i="14"/>
  <c r="H904" i="14"/>
  <c r="F904" i="14"/>
  <c r="E904" i="14"/>
  <c r="I660" i="14"/>
  <c r="H660" i="14"/>
  <c r="F660" i="14"/>
  <c r="E660" i="14"/>
  <c r="I314" i="14"/>
  <c r="H314" i="14"/>
  <c r="F314" i="14"/>
  <c r="E314" i="14"/>
  <c r="I925" i="14"/>
  <c r="H925" i="14"/>
  <c r="F925" i="14"/>
  <c r="E925" i="14"/>
  <c r="I963" i="14"/>
  <c r="H963" i="14"/>
  <c r="F963" i="14"/>
  <c r="E963" i="14"/>
  <c r="I91" i="14"/>
  <c r="H91" i="14"/>
  <c r="F91" i="14"/>
  <c r="E91" i="14"/>
  <c r="I641" i="14"/>
  <c r="H641" i="14"/>
  <c r="F641" i="14"/>
  <c r="E641" i="14"/>
  <c r="I36" i="14"/>
  <c r="H36" i="14"/>
  <c r="F36" i="14"/>
  <c r="E36" i="14"/>
  <c r="I681" i="14"/>
  <c r="H681" i="14"/>
  <c r="F681" i="14"/>
  <c r="E681" i="14"/>
  <c r="I14" i="14"/>
  <c r="H14" i="14"/>
  <c r="F14" i="14"/>
  <c r="E14" i="14"/>
  <c r="I158" i="14"/>
  <c r="H158" i="14"/>
  <c r="F158" i="14"/>
  <c r="E158" i="14"/>
  <c r="I97" i="14"/>
  <c r="H97" i="14"/>
  <c r="F97" i="14"/>
  <c r="E97" i="14"/>
  <c r="I593" i="14"/>
  <c r="H593" i="14"/>
  <c r="F593" i="14"/>
  <c r="E593" i="14"/>
  <c r="I23" i="14"/>
  <c r="H23" i="14"/>
  <c r="F23" i="14"/>
  <c r="E23" i="14"/>
  <c r="I865" i="14"/>
  <c r="H865" i="14"/>
  <c r="F865" i="14"/>
  <c r="E865" i="14"/>
  <c r="I476" i="14"/>
  <c r="H476" i="14"/>
  <c r="F476" i="14"/>
  <c r="E476" i="14"/>
  <c r="I759" i="14"/>
  <c r="H759" i="14"/>
  <c r="F759" i="14"/>
  <c r="E759" i="14"/>
  <c r="I145" i="14"/>
  <c r="H145" i="14"/>
  <c r="F145" i="14"/>
  <c r="E145" i="14"/>
  <c r="I786" i="14"/>
  <c r="H786" i="14"/>
  <c r="F786" i="14"/>
  <c r="E786" i="14"/>
  <c r="I727" i="14"/>
  <c r="H727" i="14"/>
  <c r="F727" i="14"/>
  <c r="E727" i="14"/>
  <c r="I601" i="14"/>
  <c r="H601" i="14"/>
  <c r="F601" i="14"/>
  <c r="E601" i="14"/>
  <c r="I360" i="14"/>
  <c r="H360" i="14"/>
  <c r="F360" i="14"/>
  <c r="E360" i="14"/>
  <c r="I763" i="14"/>
  <c r="H763" i="14"/>
  <c r="F763" i="14"/>
  <c r="E763" i="14"/>
  <c r="I728" i="14"/>
  <c r="H728" i="14"/>
  <c r="F728" i="14"/>
  <c r="E728" i="14"/>
  <c r="I878" i="14"/>
  <c r="H878" i="14"/>
  <c r="F878" i="14"/>
  <c r="E878" i="14"/>
  <c r="I731" i="14"/>
  <c r="H731" i="14"/>
  <c r="F731" i="14"/>
  <c r="E731" i="14"/>
  <c r="I733" i="14"/>
  <c r="H733" i="14"/>
  <c r="F733" i="14"/>
  <c r="E733" i="14"/>
  <c r="I657" i="14"/>
  <c r="H657" i="14"/>
  <c r="F657" i="14"/>
  <c r="E657" i="14"/>
  <c r="I325" i="14"/>
  <c r="H325" i="14"/>
  <c r="F325" i="14"/>
  <c r="E325" i="14"/>
  <c r="I305" i="14"/>
  <c r="H305" i="14"/>
  <c r="F305" i="14"/>
  <c r="E305" i="14"/>
  <c r="I656" i="14"/>
  <c r="H656" i="14"/>
  <c r="F656" i="14"/>
  <c r="E656" i="14"/>
  <c r="I263" i="14"/>
  <c r="H263" i="14"/>
  <c r="F263" i="14"/>
  <c r="E263" i="14"/>
  <c r="I257" i="14"/>
  <c r="H257" i="14"/>
  <c r="F257" i="14"/>
  <c r="E257" i="14"/>
  <c r="I287" i="14"/>
  <c r="H287" i="14"/>
  <c r="F287" i="14"/>
  <c r="E287" i="14"/>
  <c r="G287" i="14" s="1"/>
  <c r="I80" i="14"/>
  <c r="H80" i="14"/>
  <c r="F80" i="14"/>
  <c r="E80" i="14"/>
  <c r="I54" i="14"/>
  <c r="H54" i="14"/>
  <c r="F54" i="14"/>
  <c r="E54" i="14"/>
  <c r="G54" i="14" s="1"/>
  <c r="I880" i="14"/>
  <c r="H880" i="14"/>
  <c r="F880" i="14"/>
  <c r="E880" i="14"/>
  <c r="I677" i="14"/>
  <c r="H677" i="14"/>
  <c r="F677" i="14"/>
  <c r="E677" i="14"/>
  <c r="G677" i="14" s="1"/>
  <c r="I932" i="14"/>
  <c r="H932" i="14"/>
  <c r="F932" i="14"/>
  <c r="E932" i="14"/>
  <c r="I457" i="14"/>
  <c r="H457" i="14"/>
  <c r="F457" i="14"/>
  <c r="E457" i="14"/>
  <c r="G457" i="14" s="1"/>
  <c r="I762" i="14"/>
  <c r="H762" i="14"/>
  <c r="F762" i="14"/>
  <c r="E762" i="14"/>
  <c r="I328" i="14"/>
  <c r="H328" i="14"/>
  <c r="F328" i="14"/>
  <c r="E328" i="14"/>
  <c r="G328" i="14" s="1"/>
  <c r="I51" i="14"/>
  <c r="H51" i="14"/>
  <c r="F51" i="14"/>
  <c r="E51" i="14"/>
  <c r="I135" i="14"/>
  <c r="H135" i="14"/>
  <c r="F135" i="14"/>
  <c r="E135" i="14"/>
  <c r="G135" i="14" s="1"/>
  <c r="I131" i="14"/>
  <c r="H131" i="14"/>
  <c r="F131" i="14"/>
  <c r="E131" i="14"/>
  <c r="I425" i="14"/>
  <c r="H425" i="14"/>
  <c r="F425" i="14"/>
  <c r="E425" i="14"/>
  <c r="G425" i="14" s="1"/>
  <c r="I300" i="14"/>
  <c r="H300" i="14"/>
  <c r="F300" i="14"/>
  <c r="E300" i="14"/>
  <c r="I894" i="14"/>
  <c r="H894" i="14"/>
  <c r="F894" i="14"/>
  <c r="E894" i="14"/>
  <c r="G894" i="14" s="1"/>
  <c r="I704" i="14"/>
  <c r="H704" i="14"/>
  <c r="F704" i="14"/>
  <c r="E704" i="14"/>
  <c r="I838" i="14"/>
  <c r="H838" i="14"/>
  <c r="F838" i="14"/>
  <c r="E838" i="14"/>
  <c r="G838" i="14" s="1"/>
  <c r="I422" i="14"/>
  <c r="H422" i="14"/>
  <c r="F422" i="14"/>
  <c r="E422" i="14"/>
  <c r="I179" i="14"/>
  <c r="H179" i="14"/>
  <c r="F179" i="14"/>
  <c r="E179" i="14"/>
  <c r="G179" i="14" s="1"/>
  <c r="I479" i="14"/>
  <c r="H479" i="14"/>
  <c r="F479" i="14"/>
  <c r="E479" i="14"/>
  <c r="I702" i="14"/>
  <c r="H702" i="14"/>
  <c r="F702" i="14"/>
  <c r="E702" i="14"/>
  <c r="G702" i="14" s="1"/>
  <c r="I676" i="14"/>
  <c r="H676" i="14"/>
  <c r="F676" i="14"/>
  <c r="E676" i="14"/>
  <c r="I744" i="14"/>
  <c r="H744" i="14"/>
  <c r="F744" i="14"/>
  <c r="E744" i="14"/>
  <c r="G744" i="14" s="1"/>
  <c r="I443" i="14"/>
  <c r="H443" i="14"/>
  <c r="F443" i="14"/>
  <c r="E443" i="14"/>
  <c r="I668" i="14"/>
  <c r="H668" i="14"/>
  <c r="F668" i="14"/>
  <c r="E668" i="14"/>
  <c r="G668" i="14" s="1"/>
  <c r="I901" i="14"/>
  <c r="H901" i="14"/>
  <c r="F901" i="14"/>
  <c r="E901" i="14"/>
  <c r="I698" i="14"/>
  <c r="H698" i="14"/>
  <c r="F698" i="14"/>
  <c r="E698" i="14"/>
  <c r="G698" i="14" s="1"/>
  <c r="I750" i="14"/>
  <c r="H750" i="14"/>
  <c r="F750" i="14"/>
  <c r="E750" i="14"/>
  <c r="I667" i="14"/>
  <c r="H667" i="14"/>
  <c r="F667" i="14"/>
  <c r="E667" i="14"/>
  <c r="G667" i="14" s="1"/>
  <c r="I254" i="14"/>
  <c r="H254" i="14"/>
  <c r="F254" i="14"/>
  <c r="E254" i="14"/>
  <c r="I433" i="14"/>
  <c r="H433" i="14"/>
  <c r="F433" i="14"/>
  <c r="E433" i="14"/>
  <c r="G433" i="14" s="1"/>
  <c r="I827" i="14"/>
  <c r="H827" i="14"/>
  <c r="F827" i="14"/>
  <c r="E827" i="14"/>
  <c r="I261" i="14"/>
  <c r="H261" i="14"/>
  <c r="F261" i="14"/>
  <c r="E261" i="14"/>
  <c r="I811" i="14"/>
  <c r="H811" i="14"/>
  <c r="F811" i="14"/>
  <c r="E811" i="14"/>
  <c r="I330" i="14"/>
  <c r="H330" i="14"/>
  <c r="F330" i="14"/>
  <c r="E330" i="14"/>
  <c r="I771" i="14"/>
  <c r="H771" i="14"/>
  <c r="F771" i="14"/>
  <c r="E771" i="14"/>
  <c r="I32" i="14"/>
  <c r="H32" i="14"/>
  <c r="F32" i="14"/>
  <c r="E32" i="14"/>
  <c r="I765" i="14"/>
  <c r="H765" i="14"/>
  <c r="F765" i="14"/>
  <c r="E765" i="14"/>
  <c r="I83" i="14"/>
  <c r="H83" i="14"/>
  <c r="F83" i="14"/>
  <c r="E83" i="14"/>
  <c r="I840" i="14"/>
  <c r="H840" i="14"/>
  <c r="F840" i="14"/>
  <c r="E840" i="14"/>
  <c r="I845" i="14"/>
  <c r="H845" i="14"/>
  <c r="F845" i="14"/>
  <c r="E845" i="14"/>
  <c r="I841" i="14"/>
  <c r="H841" i="14"/>
  <c r="F841" i="14"/>
  <c r="E841" i="14"/>
  <c r="I883" i="14"/>
  <c r="H883" i="14"/>
  <c r="F883" i="14"/>
  <c r="E883" i="14"/>
  <c r="I745" i="14"/>
  <c r="H745" i="14"/>
  <c r="F745" i="14"/>
  <c r="E745" i="14"/>
  <c r="I296" i="14"/>
  <c r="H296" i="14"/>
  <c r="F296" i="14"/>
  <c r="E296" i="14"/>
  <c r="I680" i="14"/>
  <c r="H680" i="14"/>
  <c r="F680" i="14"/>
  <c r="E680" i="14"/>
  <c r="I245" i="14"/>
  <c r="H245" i="14"/>
  <c r="F245" i="14"/>
  <c r="E245" i="14"/>
  <c r="I338" i="14"/>
  <c r="H338" i="14"/>
  <c r="F338" i="14"/>
  <c r="E338" i="14"/>
  <c r="I903" i="14"/>
  <c r="H903" i="14"/>
  <c r="F903" i="14"/>
  <c r="E903" i="14"/>
  <c r="I167" i="14"/>
  <c r="H167" i="14"/>
  <c r="F167" i="14"/>
  <c r="E167" i="14"/>
  <c r="I604" i="14"/>
  <c r="H604" i="14"/>
  <c r="F604" i="14"/>
  <c r="E604" i="14"/>
  <c r="I25" i="14"/>
  <c r="H25" i="14"/>
  <c r="F25" i="14"/>
  <c r="E25" i="14"/>
  <c r="I26" i="14"/>
  <c r="H26" i="14"/>
  <c r="F26" i="14"/>
  <c r="E26" i="14"/>
  <c r="I757" i="14"/>
  <c r="H757" i="14"/>
  <c r="F757" i="14"/>
  <c r="E757" i="14"/>
  <c r="I917" i="14"/>
  <c r="H917" i="14"/>
  <c r="F917" i="14"/>
  <c r="E917" i="14"/>
  <c r="I713" i="14"/>
  <c r="H713" i="14"/>
  <c r="F713" i="14"/>
  <c r="E713" i="14"/>
  <c r="I445" i="14"/>
  <c r="H445" i="14"/>
  <c r="F445" i="14"/>
  <c r="E445" i="14"/>
  <c r="I831" i="14"/>
  <c r="H831" i="14"/>
  <c r="F831" i="14"/>
  <c r="E831" i="14"/>
  <c r="I890" i="14"/>
  <c r="H890" i="14"/>
  <c r="F890" i="14"/>
  <c r="E890" i="14"/>
  <c r="I65" i="14"/>
  <c r="H65" i="14"/>
  <c r="F65" i="14"/>
  <c r="E65" i="14"/>
  <c r="I229" i="14"/>
  <c r="H229" i="14"/>
  <c r="F229" i="14"/>
  <c r="E229" i="14"/>
  <c r="I832" i="14"/>
  <c r="H832" i="14"/>
  <c r="F832" i="14"/>
  <c r="E832" i="14"/>
  <c r="I244" i="14"/>
  <c r="H244" i="14"/>
  <c r="F244" i="14"/>
  <c r="E244" i="14"/>
  <c r="I194" i="14"/>
  <c r="H194" i="14"/>
  <c r="F194" i="14"/>
  <c r="E194" i="14"/>
  <c r="I772" i="14"/>
  <c r="H772" i="14"/>
  <c r="F772" i="14"/>
  <c r="E772" i="14"/>
  <c r="I700" i="14"/>
  <c r="H700" i="14"/>
  <c r="F700" i="14"/>
  <c r="E700" i="14"/>
  <c r="I785" i="14"/>
  <c r="H785" i="14"/>
  <c r="F785" i="14"/>
  <c r="E785" i="14"/>
  <c r="I861" i="14"/>
  <c r="H861" i="14"/>
  <c r="F861" i="14"/>
  <c r="E861" i="14"/>
  <c r="I568" i="14"/>
  <c r="H568" i="14"/>
  <c r="F568" i="14"/>
  <c r="E568" i="14"/>
  <c r="I951" i="14"/>
  <c r="H951" i="14"/>
  <c r="F951" i="14"/>
  <c r="E951" i="14"/>
  <c r="I722" i="14"/>
  <c r="H722" i="14"/>
  <c r="F722" i="14"/>
  <c r="E722" i="14"/>
  <c r="I252" i="14"/>
  <c r="H252" i="14"/>
  <c r="F252" i="14"/>
  <c r="E252" i="14"/>
  <c r="I821" i="14"/>
  <c r="H821" i="14"/>
  <c r="F821" i="14"/>
  <c r="E821" i="14"/>
  <c r="I866" i="14"/>
  <c r="H866" i="14"/>
  <c r="F866" i="14"/>
  <c r="E866" i="14"/>
  <c r="I833" i="14"/>
  <c r="H833" i="14"/>
  <c r="F833" i="14"/>
  <c r="E833" i="14"/>
  <c r="I442" i="14"/>
  <c r="H442" i="14"/>
  <c r="F442" i="14"/>
  <c r="E442" i="14"/>
  <c r="I830" i="14"/>
  <c r="H830" i="14"/>
  <c r="F830" i="14"/>
  <c r="E830" i="14"/>
  <c r="I802" i="14"/>
  <c r="H802" i="14"/>
  <c r="F802" i="14"/>
  <c r="E802" i="14"/>
  <c r="I424" i="14"/>
  <c r="H424" i="14"/>
  <c r="F424" i="14"/>
  <c r="E424" i="14"/>
  <c r="I689" i="14"/>
  <c r="H689" i="14"/>
  <c r="F689" i="14"/>
  <c r="E689" i="14"/>
  <c r="I789" i="14"/>
  <c r="H789" i="14"/>
  <c r="F789" i="14"/>
  <c r="E789" i="14"/>
  <c r="I705" i="14"/>
  <c r="H705" i="14"/>
  <c r="F705" i="14"/>
  <c r="E705" i="14"/>
  <c r="I896" i="14"/>
  <c r="H896" i="14"/>
  <c r="F896" i="14"/>
  <c r="E896" i="14"/>
  <c r="I417" i="14"/>
  <c r="H417" i="14"/>
  <c r="F417" i="14"/>
  <c r="E417" i="14"/>
  <c r="I129" i="14"/>
  <c r="H129" i="14"/>
  <c r="F129" i="14"/>
  <c r="E129" i="14"/>
  <c r="I922" i="14"/>
  <c r="H922" i="14"/>
  <c r="F922" i="14"/>
  <c r="E922" i="14"/>
  <c r="I699" i="14"/>
  <c r="H699" i="14"/>
  <c r="F699" i="14"/>
  <c r="E699" i="14"/>
  <c r="I477" i="14"/>
  <c r="H477" i="14"/>
  <c r="F477" i="14"/>
  <c r="E477" i="14"/>
  <c r="I289" i="14"/>
  <c r="H289" i="14"/>
  <c r="F289" i="14"/>
  <c r="E289" i="14"/>
  <c r="I409" i="14"/>
  <c r="H409" i="14"/>
  <c r="F409" i="14"/>
  <c r="E409" i="14"/>
  <c r="I281" i="14"/>
  <c r="H281" i="14"/>
  <c r="F281" i="14"/>
  <c r="E281" i="14"/>
  <c r="I846" i="14"/>
  <c r="H846" i="14"/>
  <c r="F846" i="14"/>
  <c r="E846" i="14"/>
  <c r="I419" i="14"/>
  <c r="H419" i="14"/>
  <c r="F419" i="14"/>
  <c r="E419" i="14"/>
  <c r="I525" i="14"/>
  <c r="H525" i="14"/>
  <c r="F525" i="14"/>
  <c r="E525" i="14"/>
  <c r="I176" i="14"/>
  <c r="H176" i="14"/>
  <c r="F176" i="14"/>
  <c r="E176" i="14"/>
  <c r="I187" i="14"/>
  <c r="H187" i="14"/>
  <c r="F187" i="14"/>
  <c r="E187" i="14"/>
  <c r="I898" i="14"/>
  <c r="H898" i="14"/>
  <c r="F898" i="14"/>
  <c r="E898" i="14"/>
  <c r="I293" i="14"/>
  <c r="H293" i="14"/>
  <c r="F293" i="14"/>
  <c r="E293" i="14"/>
  <c r="I565" i="14"/>
  <c r="H565" i="14"/>
  <c r="F565" i="14"/>
  <c r="E565" i="14"/>
  <c r="I201" i="14"/>
  <c r="H201" i="14"/>
  <c r="F201" i="14"/>
  <c r="E201" i="14"/>
  <c r="I178" i="14"/>
  <c r="H178" i="14"/>
  <c r="F178" i="14"/>
  <c r="E178" i="14"/>
  <c r="I144" i="14"/>
  <c r="H144" i="14"/>
  <c r="F144" i="14"/>
  <c r="E144" i="14"/>
  <c r="I9" i="14"/>
  <c r="H9" i="14"/>
  <c r="F9" i="14"/>
  <c r="E9" i="14"/>
  <c r="I770" i="14"/>
  <c r="H770" i="14"/>
  <c r="F770" i="14"/>
  <c r="E770" i="14"/>
  <c r="I779" i="14"/>
  <c r="H779" i="14"/>
  <c r="F779" i="14"/>
  <c r="E779" i="14"/>
  <c r="I775" i="14"/>
  <c r="H775" i="14"/>
  <c r="F775" i="14"/>
  <c r="E775" i="14"/>
  <c r="I157" i="14"/>
  <c r="H157" i="14"/>
  <c r="F157" i="14"/>
  <c r="E157" i="14"/>
  <c r="I154" i="14"/>
  <c r="H154" i="14"/>
  <c r="F154" i="14"/>
  <c r="E154" i="14"/>
  <c r="I307" i="14"/>
  <c r="H307" i="14"/>
  <c r="F307" i="14"/>
  <c r="E307" i="14"/>
  <c r="I682" i="14"/>
  <c r="H682" i="14"/>
  <c r="F682" i="14"/>
  <c r="E682" i="14"/>
  <c r="I456" i="14"/>
  <c r="H456" i="14"/>
  <c r="F456" i="14"/>
  <c r="E456" i="14"/>
  <c r="I902" i="14"/>
  <c r="H902" i="14"/>
  <c r="F902" i="14"/>
  <c r="E902" i="14"/>
  <c r="I355" i="14"/>
  <c r="H355" i="14"/>
  <c r="F355" i="14"/>
  <c r="E355" i="14"/>
  <c r="I882" i="14"/>
  <c r="H882" i="14"/>
  <c r="F882" i="14"/>
  <c r="E882" i="14"/>
  <c r="I160" i="14"/>
  <c r="H160" i="14"/>
  <c r="F160" i="14"/>
  <c r="E160" i="14"/>
  <c r="I24" i="14"/>
  <c r="H24" i="14"/>
  <c r="F24" i="14"/>
  <c r="E24" i="14"/>
  <c r="I839" i="14"/>
  <c r="H839" i="14"/>
  <c r="F839" i="14"/>
  <c r="E839" i="14"/>
  <c r="I185" i="14"/>
  <c r="H185" i="14"/>
  <c r="F185" i="14"/>
  <c r="E185" i="14"/>
  <c r="I823" i="14"/>
  <c r="H823" i="14"/>
  <c r="F823" i="14"/>
  <c r="E823" i="14"/>
  <c r="I591" i="14"/>
  <c r="H591" i="14"/>
  <c r="F591" i="14"/>
  <c r="E591" i="14"/>
  <c r="I132" i="14"/>
  <c r="H132" i="14"/>
  <c r="F132" i="14"/>
  <c r="E132" i="14"/>
  <c r="I726" i="14"/>
  <c r="H726" i="14"/>
  <c r="F726" i="14"/>
  <c r="E726" i="14"/>
  <c r="I270" i="14"/>
  <c r="H270" i="14"/>
  <c r="F270" i="14"/>
  <c r="E270" i="14"/>
  <c r="I215" i="14"/>
  <c r="H215" i="14"/>
  <c r="F215" i="14"/>
  <c r="E215" i="14"/>
  <c r="I944" i="14"/>
  <c r="H944" i="14"/>
  <c r="F944" i="14"/>
  <c r="E944" i="14"/>
  <c r="I334" i="14"/>
  <c r="H334" i="14"/>
  <c r="F334" i="14"/>
  <c r="E334" i="14"/>
  <c r="I142" i="14"/>
  <c r="H142" i="14"/>
  <c r="F142" i="14"/>
  <c r="E142" i="14"/>
  <c r="I474" i="14"/>
  <c r="H474" i="14"/>
  <c r="F474" i="14"/>
  <c r="E474" i="14"/>
  <c r="I29" i="14"/>
  <c r="H29" i="14"/>
  <c r="F29" i="14"/>
  <c r="E29" i="14"/>
  <c r="I235" i="14"/>
  <c r="H235" i="14"/>
  <c r="F235" i="14"/>
  <c r="E235" i="14"/>
  <c r="I118" i="14"/>
  <c r="H118" i="14"/>
  <c r="F118" i="14"/>
  <c r="E118" i="14"/>
  <c r="I470" i="14"/>
  <c r="H470" i="14"/>
  <c r="F470" i="14"/>
  <c r="E470" i="14"/>
  <c r="I740" i="14"/>
  <c r="H740" i="14"/>
  <c r="F740" i="14"/>
  <c r="E740" i="14"/>
  <c r="I141" i="14"/>
  <c r="H141" i="14"/>
  <c r="F141" i="14"/>
  <c r="E141" i="14"/>
  <c r="I746" i="14"/>
  <c r="H746" i="14"/>
  <c r="F746" i="14"/>
  <c r="E746" i="14"/>
  <c r="I955" i="14"/>
  <c r="H955" i="14"/>
  <c r="F955" i="14"/>
  <c r="E955" i="14"/>
  <c r="I918" i="14"/>
  <c r="H918" i="14"/>
  <c r="F918" i="14"/>
  <c r="E918" i="14"/>
  <c r="I943" i="14"/>
  <c r="H943" i="14"/>
  <c r="F943" i="14"/>
  <c r="E943" i="14"/>
  <c r="I291" i="14"/>
  <c r="H291" i="14"/>
  <c r="F291" i="14"/>
  <c r="E291" i="14"/>
  <c r="I533" i="14"/>
  <c r="H533" i="14"/>
  <c r="F533" i="14"/>
  <c r="E533" i="14"/>
  <c r="I792" i="14"/>
  <c r="H792" i="14"/>
  <c r="F792" i="14"/>
  <c r="E792" i="14"/>
  <c r="I290" i="14"/>
  <c r="H290" i="14"/>
  <c r="F290" i="14"/>
  <c r="E290" i="14"/>
  <c r="I959" i="14"/>
  <c r="H959" i="14"/>
  <c r="F959" i="14"/>
  <c r="E959" i="14"/>
  <c r="I415" i="14"/>
  <c r="H415" i="14"/>
  <c r="F415" i="14"/>
  <c r="E415" i="14"/>
  <c r="I777" i="14"/>
  <c r="H777" i="14"/>
  <c r="F777" i="14"/>
  <c r="E777" i="14"/>
  <c r="I444" i="14"/>
  <c r="H444" i="14"/>
  <c r="F444" i="14"/>
  <c r="E444" i="14"/>
  <c r="I434" i="14"/>
  <c r="H434" i="14"/>
  <c r="F434" i="14"/>
  <c r="E434" i="14"/>
  <c r="I432" i="14"/>
  <c r="H432" i="14"/>
  <c r="F432" i="14"/>
  <c r="E432" i="14"/>
  <c r="I435" i="14"/>
  <c r="H435" i="14"/>
  <c r="F435" i="14"/>
  <c r="E435" i="14"/>
  <c r="I703" i="14"/>
  <c r="H703" i="14"/>
  <c r="F703" i="14"/>
  <c r="E703" i="14"/>
  <c r="I622" i="14"/>
  <c r="H622" i="14"/>
  <c r="F622" i="14"/>
  <c r="E622" i="14"/>
  <c r="G622" i="14" s="1"/>
  <c r="I849" i="14"/>
  <c r="H849" i="14"/>
  <c r="F849" i="14"/>
  <c r="E849" i="14"/>
  <c r="I848" i="14"/>
  <c r="H848" i="14"/>
  <c r="F848" i="14"/>
  <c r="E848" i="14"/>
  <c r="G848" i="14" s="1"/>
  <c r="I597" i="14"/>
  <c r="H597" i="14"/>
  <c r="F597" i="14"/>
  <c r="E597" i="14"/>
  <c r="I854" i="14"/>
  <c r="H854" i="14"/>
  <c r="F854" i="14"/>
  <c r="E854" i="14"/>
  <c r="I156" i="14"/>
  <c r="H156" i="14"/>
  <c r="F156" i="14"/>
  <c r="E156" i="14"/>
  <c r="I652" i="14"/>
  <c r="H652" i="14"/>
  <c r="F652" i="14"/>
  <c r="E652" i="14"/>
  <c r="I912" i="14"/>
  <c r="H912" i="14"/>
  <c r="F912" i="14"/>
  <c r="E912" i="14"/>
  <c r="I159" i="14"/>
  <c r="H159" i="14"/>
  <c r="F159" i="14"/>
  <c r="E159" i="14"/>
  <c r="I283" i="14"/>
  <c r="H283" i="14"/>
  <c r="F283" i="14"/>
  <c r="E283" i="14"/>
  <c r="I323" i="14"/>
  <c r="H323" i="14"/>
  <c r="F323" i="14"/>
  <c r="E323" i="14"/>
  <c r="I551" i="14"/>
  <c r="H551" i="14"/>
  <c r="F551" i="14"/>
  <c r="E551" i="14"/>
  <c r="I721" i="14"/>
  <c r="H721" i="14"/>
  <c r="F721" i="14"/>
  <c r="E721" i="14"/>
  <c r="I791" i="14"/>
  <c r="H791" i="14"/>
  <c r="F791" i="14"/>
  <c r="E791" i="14"/>
  <c r="I924" i="14"/>
  <c r="H924" i="14"/>
  <c r="F924" i="14"/>
  <c r="E924" i="14"/>
  <c r="I106" i="14"/>
  <c r="H106" i="14"/>
  <c r="F106" i="14"/>
  <c r="E106" i="14"/>
  <c r="I950" i="14"/>
  <c r="H950" i="14"/>
  <c r="F950" i="14"/>
  <c r="E950" i="14"/>
  <c r="I708" i="14"/>
  <c r="H708" i="14"/>
  <c r="F708" i="14"/>
  <c r="E708" i="14"/>
  <c r="I266" i="14"/>
  <c r="H266" i="14"/>
  <c r="F266" i="14"/>
  <c r="E266" i="14"/>
  <c r="I125" i="14"/>
  <c r="H125" i="14"/>
  <c r="F125" i="14"/>
  <c r="E125" i="14"/>
  <c r="I658" i="14"/>
  <c r="H658" i="14"/>
  <c r="F658" i="14"/>
  <c r="E658" i="14"/>
  <c r="I858" i="14"/>
  <c r="H858" i="14"/>
  <c r="F858" i="14"/>
  <c r="E858" i="14"/>
  <c r="I567" i="14"/>
  <c r="H567" i="14"/>
  <c r="F567" i="14"/>
  <c r="E567" i="14"/>
  <c r="I810" i="14"/>
  <c r="H810" i="14"/>
  <c r="F810" i="14"/>
  <c r="E810" i="14"/>
  <c r="I867" i="14"/>
  <c r="H867" i="14"/>
  <c r="F867" i="14"/>
  <c r="E867" i="14"/>
  <c r="I666" i="14"/>
  <c r="H666" i="14"/>
  <c r="F666" i="14"/>
  <c r="E666" i="14"/>
  <c r="I603" i="14"/>
  <c r="H603" i="14"/>
  <c r="F603" i="14"/>
  <c r="E603" i="14"/>
  <c r="I662" i="14"/>
  <c r="H662" i="14"/>
  <c r="F662" i="14"/>
  <c r="E662" i="14"/>
  <c r="I881" i="14"/>
  <c r="H881" i="14"/>
  <c r="F881" i="14"/>
  <c r="E881" i="14"/>
  <c r="I431" i="14"/>
  <c r="H431" i="14"/>
  <c r="F431" i="14"/>
  <c r="E431" i="14"/>
  <c r="I436" i="14"/>
  <c r="H436" i="14"/>
  <c r="F436" i="14"/>
  <c r="E436" i="14"/>
  <c r="I621" i="14"/>
  <c r="H621" i="14"/>
  <c r="F621" i="14"/>
  <c r="E621" i="14"/>
  <c r="I829" i="14"/>
  <c r="H829" i="14"/>
  <c r="F829" i="14"/>
  <c r="E829" i="14"/>
  <c r="I715" i="14"/>
  <c r="H715" i="14"/>
  <c r="F715" i="14"/>
  <c r="E715" i="14"/>
  <c r="I696" i="14"/>
  <c r="H696" i="14"/>
  <c r="F696" i="14"/>
  <c r="E696" i="14"/>
  <c r="I941" i="14"/>
  <c r="H941" i="14"/>
  <c r="F941" i="14"/>
  <c r="E941" i="14"/>
  <c r="I828" i="14"/>
  <c r="H828" i="14"/>
  <c r="F828" i="14"/>
  <c r="E828" i="14"/>
  <c r="I418" i="14"/>
  <c r="H418" i="14"/>
  <c r="F418" i="14"/>
  <c r="E418" i="14"/>
  <c r="I77" i="14"/>
  <c r="H77" i="14"/>
  <c r="F77" i="14"/>
  <c r="E77" i="14"/>
  <c r="I910" i="14"/>
  <c r="H910" i="14"/>
  <c r="F910" i="14"/>
  <c r="E910" i="14"/>
  <c r="I736" i="14"/>
  <c r="H736" i="14"/>
  <c r="F736" i="14"/>
  <c r="E736" i="14"/>
  <c r="I471" i="14"/>
  <c r="H471" i="14"/>
  <c r="F471" i="14"/>
  <c r="E471" i="14"/>
  <c r="I824" i="14"/>
  <c r="H824" i="14"/>
  <c r="F824" i="14"/>
  <c r="E824" i="14"/>
  <c r="I895" i="14"/>
  <c r="H895" i="14"/>
  <c r="F895" i="14"/>
  <c r="E895" i="14"/>
  <c r="I566" i="14"/>
  <c r="H566" i="14"/>
  <c r="F566" i="14"/>
  <c r="E566" i="14"/>
  <c r="I672" i="14"/>
  <c r="H672" i="14"/>
  <c r="F672" i="14"/>
  <c r="E672" i="14"/>
  <c r="I619" i="14"/>
  <c r="H619" i="14"/>
  <c r="F619" i="14"/>
  <c r="E619" i="14"/>
  <c r="I631" i="14"/>
  <c r="H631" i="14"/>
  <c r="F631" i="14"/>
  <c r="E631" i="14"/>
  <c r="I361" i="14"/>
  <c r="H361" i="14"/>
  <c r="F361" i="14"/>
  <c r="E361" i="14"/>
  <c r="I468" i="14"/>
  <c r="H468" i="14"/>
  <c r="F468" i="14"/>
  <c r="E468" i="14"/>
  <c r="I404" i="14"/>
  <c r="H404" i="14"/>
  <c r="F404" i="14"/>
  <c r="E404" i="14"/>
  <c r="I62" i="14"/>
  <c r="H62" i="14"/>
  <c r="F62" i="14"/>
  <c r="E62" i="14"/>
  <c r="I860" i="14"/>
  <c r="H860" i="14"/>
  <c r="F860" i="14"/>
  <c r="E860" i="14"/>
  <c r="I348" i="14"/>
  <c r="H348" i="14"/>
  <c r="F348" i="14"/>
  <c r="E348" i="14"/>
  <c r="I410" i="14"/>
  <c r="H410" i="14"/>
  <c r="F410" i="14"/>
  <c r="E410" i="14"/>
  <c r="I659" i="14"/>
  <c r="H659" i="14"/>
  <c r="F659" i="14"/>
  <c r="E659" i="14"/>
  <c r="I19" i="14"/>
  <c r="H19" i="14"/>
  <c r="F19" i="14"/>
  <c r="E19" i="14"/>
  <c r="I876" i="14"/>
  <c r="H876" i="14"/>
  <c r="F876" i="14"/>
  <c r="E876" i="14"/>
  <c r="I671" i="14"/>
  <c r="H671" i="14"/>
  <c r="F671" i="14"/>
  <c r="E671" i="14"/>
  <c r="I550" i="14"/>
  <c r="H550" i="14"/>
  <c r="F550" i="14"/>
  <c r="E550" i="14"/>
  <c r="I600" i="14"/>
  <c r="H600" i="14"/>
  <c r="F600" i="14"/>
  <c r="E600" i="14"/>
  <c r="I312" i="14"/>
  <c r="H312" i="14"/>
  <c r="F312" i="14"/>
  <c r="E312" i="14"/>
  <c r="I862" i="14"/>
  <c r="H862" i="14"/>
  <c r="F862" i="14"/>
  <c r="E862" i="14"/>
  <c r="I808" i="14"/>
  <c r="H808" i="14"/>
  <c r="F808" i="14"/>
  <c r="E808" i="14"/>
  <c r="I916" i="14"/>
  <c r="H916" i="14"/>
  <c r="F916" i="14"/>
  <c r="E916" i="14"/>
  <c r="I233" i="14"/>
  <c r="H233" i="14"/>
  <c r="F233" i="14"/>
  <c r="E233" i="14"/>
  <c r="I730" i="14"/>
  <c r="H730" i="14"/>
  <c r="F730" i="14"/>
  <c r="E730" i="14"/>
  <c r="I879" i="14"/>
  <c r="H879" i="14"/>
  <c r="F879" i="14"/>
  <c r="E879" i="14"/>
  <c r="I127" i="14"/>
  <c r="H127" i="14"/>
  <c r="F127" i="14"/>
  <c r="E127" i="14"/>
  <c r="I934" i="14"/>
  <c r="H934" i="14"/>
  <c r="F934" i="14"/>
  <c r="E934" i="14"/>
  <c r="I935" i="14"/>
  <c r="H935" i="14"/>
  <c r="F935" i="14"/>
  <c r="E935" i="14"/>
  <c r="I692" i="14"/>
  <c r="H692" i="14"/>
  <c r="F692" i="14"/>
  <c r="E692" i="14"/>
  <c r="I837" i="14"/>
  <c r="H837" i="14"/>
  <c r="F837" i="14"/>
  <c r="E837" i="14"/>
  <c r="I18" i="14"/>
  <c r="H18" i="14"/>
  <c r="F18" i="14"/>
  <c r="E18" i="14"/>
  <c r="I339" i="14"/>
  <c r="H339" i="14"/>
  <c r="F339" i="14"/>
  <c r="E339" i="14"/>
  <c r="I634" i="14"/>
  <c r="H634" i="14"/>
  <c r="F634" i="14"/>
  <c r="E634" i="14"/>
  <c r="I276" i="14"/>
  <c r="H276" i="14"/>
  <c r="F276" i="14"/>
  <c r="E276" i="14"/>
  <c r="I284" i="14"/>
  <c r="H284" i="14"/>
  <c r="F284" i="14"/>
  <c r="E284" i="14"/>
  <c r="I937" i="14"/>
  <c r="H937" i="14"/>
  <c r="F937" i="14"/>
  <c r="E937" i="14"/>
  <c r="I119" i="14"/>
  <c r="H119" i="14"/>
  <c r="F119" i="14"/>
  <c r="E119" i="14"/>
  <c r="I855" i="14"/>
  <c r="H855" i="14"/>
  <c r="F855" i="14"/>
  <c r="E855" i="14"/>
  <c r="I392" i="14"/>
  <c r="H392" i="14"/>
  <c r="F392" i="14"/>
  <c r="E392" i="14"/>
  <c r="I562" i="14"/>
  <c r="H562" i="14"/>
  <c r="F562" i="14"/>
  <c r="E562" i="14"/>
  <c r="I413" i="14"/>
  <c r="H413" i="14"/>
  <c r="F413" i="14"/>
  <c r="E413" i="14"/>
  <c r="I738" i="14"/>
  <c r="H738" i="14"/>
  <c r="F738" i="14"/>
  <c r="E738" i="14"/>
  <c r="I687" i="14"/>
  <c r="H687" i="14"/>
  <c r="F687" i="14"/>
  <c r="E687" i="14"/>
  <c r="I306" i="14"/>
  <c r="H306" i="14"/>
  <c r="F306" i="14"/>
  <c r="E306" i="14"/>
  <c r="I554" i="14"/>
  <c r="H554" i="14"/>
  <c r="F554" i="14"/>
  <c r="E554" i="14"/>
  <c r="I364" i="14"/>
  <c r="H364" i="14"/>
  <c r="F364" i="14"/>
  <c r="E364" i="14"/>
  <c r="I353" i="14"/>
  <c r="H353" i="14"/>
  <c r="F353" i="14"/>
  <c r="E353" i="14"/>
  <c r="I37" i="14"/>
  <c r="H37" i="14"/>
  <c r="F37" i="14"/>
  <c r="E37" i="14"/>
  <c r="I673" i="14"/>
  <c r="H673" i="14"/>
  <c r="F673" i="14"/>
  <c r="E673" i="14"/>
  <c r="I472" i="14"/>
  <c r="H472" i="14"/>
  <c r="F472" i="14"/>
  <c r="E472" i="14"/>
  <c r="I423" i="14"/>
  <c r="H423" i="14"/>
  <c r="F423" i="14"/>
  <c r="E423" i="14"/>
  <c r="I426" i="14"/>
  <c r="H426" i="14"/>
  <c r="F426" i="14"/>
  <c r="E426" i="14"/>
  <c r="I723" i="14"/>
  <c r="H723" i="14"/>
  <c r="F723" i="14"/>
  <c r="E723" i="14"/>
  <c r="I122" i="14"/>
  <c r="H122" i="14"/>
  <c r="F122" i="14"/>
  <c r="E122" i="14"/>
  <c r="I965" i="14"/>
  <c r="H965" i="14"/>
  <c r="F965" i="14"/>
  <c r="E965" i="14"/>
  <c r="I632" i="14"/>
  <c r="H632" i="14"/>
  <c r="F632" i="14"/>
  <c r="E632" i="14"/>
  <c r="I769" i="14"/>
  <c r="H769" i="14"/>
  <c r="F769" i="14"/>
  <c r="E769" i="14"/>
  <c r="I78" i="14"/>
  <c r="H78" i="14"/>
  <c r="F78" i="14"/>
  <c r="E78" i="14"/>
  <c r="I553" i="14"/>
  <c r="H553" i="14"/>
  <c r="F553" i="14"/>
  <c r="E553" i="14"/>
  <c r="I260" i="14"/>
  <c r="H260" i="14"/>
  <c r="F260" i="14"/>
  <c r="E260" i="14"/>
  <c r="I697" i="14"/>
  <c r="H697" i="14"/>
  <c r="F697" i="14"/>
  <c r="E697" i="14"/>
  <c r="I446" i="14"/>
  <c r="H446" i="14"/>
  <c r="F446" i="14"/>
  <c r="E446" i="14"/>
  <c r="I558" i="14"/>
  <c r="H558" i="14"/>
  <c r="F558" i="14"/>
  <c r="E558" i="14"/>
  <c r="I563" i="14"/>
  <c r="H563" i="14"/>
  <c r="F563" i="14"/>
  <c r="E563" i="14"/>
  <c r="I561" i="14"/>
  <c r="H561" i="14"/>
  <c r="F561" i="14"/>
  <c r="E561" i="14"/>
  <c r="I542" i="14"/>
  <c r="H542" i="14"/>
  <c r="F542" i="14"/>
  <c r="E542" i="14"/>
  <c r="I298" i="14"/>
  <c r="H298" i="14"/>
  <c r="F298" i="14"/>
  <c r="E298" i="14"/>
  <c r="I907" i="14"/>
  <c r="H907" i="14"/>
  <c r="F907" i="14"/>
  <c r="E907" i="14"/>
  <c r="I664" i="14"/>
  <c r="H664" i="14"/>
  <c r="F664" i="14"/>
  <c r="E664" i="14"/>
  <c r="I607" i="14"/>
  <c r="H607" i="14"/>
  <c r="F607" i="14"/>
  <c r="E607" i="14"/>
  <c r="I949" i="14"/>
  <c r="H949" i="14"/>
  <c r="F949" i="14"/>
  <c r="E949" i="14"/>
  <c r="I900" i="14"/>
  <c r="H900" i="14"/>
  <c r="F900" i="14"/>
  <c r="E900" i="14"/>
  <c r="I357" i="14"/>
  <c r="H357" i="14"/>
  <c r="F357" i="14"/>
  <c r="E357" i="14"/>
  <c r="I174" i="14"/>
  <c r="H174" i="14"/>
  <c r="F174" i="14"/>
  <c r="E174" i="14"/>
  <c r="I440" i="14"/>
  <c r="H440" i="14"/>
  <c r="F440" i="14"/>
  <c r="E440" i="14"/>
  <c r="I189" i="14"/>
  <c r="H189" i="14"/>
  <c r="F189" i="14"/>
  <c r="E189" i="14"/>
  <c r="I911" i="14"/>
  <c r="H911" i="14"/>
  <c r="F911" i="14"/>
  <c r="E911" i="14"/>
  <c r="I530" i="14"/>
  <c r="H530" i="14"/>
  <c r="F530" i="14"/>
  <c r="E530" i="14"/>
  <c r="I755" i="14"/>
  <c r="H755" i="14"/>
  <c r="F755" i="14"/>
  <c r="E755" i="14"/>
  <c r="I816" i="14"/>
  <c r="H816" i="14"/>
  <c r="F816" i="14"/>
  <c r="E816" i="14"/>
  <c r="I596" i="14"/>
  <c r="H596" i="14"/>
  <c r="F596" i="14"/>
  <c r="E596" i="14"/>
  <c r="I223" i="14"/>
  <c r="H223" i="14"/>
  <c r="F223" i="14"/>
  <c r="E223" i="14"/>
  <c r="I732" i="14"/>
  <c r="H732" i="14"/>
  <c r="F732" i="14"/>
  <c r="E732" i="14"/>
  <c r="I548" i="14"/>
  <c r="H548" i="14"/>
  <c r="F548" i="14"/>
  <c r="E548" i="14"/>
  <c r="I247" i="14"/>
  <c r="H247" i="14"/>
  <c r="F247" i="14"/>
  <c r="E247" i="14"/>
  <c r="I694" i="14"/>
  <c r="H694" i="14"/>
  <c r="F694" i="14"/>
  <c r="E694" i="14"/>
  <c r="I197" i="14"/>
  <c r="H197" i="14"/>
  <c r="F197" i="14"/>
  <c r="E197" i="14"/>
  <c r="I751" i="14"/>
  <c r="H751" i="14"/>
  <c r="F751" i="14"/>
  <c r="E751" i="14"/>
  <c r="I587" i="14"/>
  <c r="H587" i="14"/>
  <c r="F587" i="14"/>
  <c r="E587" i="14"/>
  <c r="I349" i="14"/>
  <c r="H349" i="14"/>
  <c r="F349" i="14"/>
  <c r="E349" i="14"/>
  <c r="I483" i="14"/>
  <c r="H483" i="14"/>
  <c r="F483" i="14"/>
  <c r="E483" i="14"/>
  <c r="I929" i="14"/>
  <c r="H929" i="14"/>
  <c r="F929" i="14"/>
  <c r="E929" i="14"/>
  <c r="I968" i="14"/>
  <c r="H968" i="14"/>
  <c r="F968" i="14"/>
  <c r="E968" i="14"/>
  <c r="I724" i="14"/>
  <c r="H724" i="14"/>
  <c r="F724" i="14"/>
  <c r="E724" i="14"/>
  <c r="I416" i="14"/>
  <c r="H416" i="14"/>
  <c r="F416" i="14"/>
  <c r="E416" i="14"/>
  <c r="I236" i="14"/>
  <c r="H236" i="14"/>
  <c r="F236" i="14"/>
  <c r="E236" i="14"/>
  <c r="I175" i="14"/>
  <c r="H175" i="14"/>
  <c r="F175" i="14"/>
  <c r="E175" i="14"/>
  <c r="I886" i="14"/>
  <c r="H886" i="14"/>
  <c r="F886" i="14"/>
  <c r="E886" i="14"/>
  <c r="I885" i="14"/>
  <c r="H885" i="14"/>
  <c r="F885" i="14"/>
  <c r="E885" i="14"/>
  <c r="I333" i="14"/>
  <c r="H333" i="14"/>
  <c r="F333" i="14"/>
  <c r="E333" i="14"/>
  <c r="I241" i="14"/>
  <c r="H241" i="14"/>
  <c r="F241" i="14"/>
  <c r="E241" i="14"/>
  <c r="I331" i="14"/>
  <c r="H331" i="14"/>
  <c r="F331" i="14"/>
  <c r="E331" i="14"/>
  <c r="I230" i="14"/>
  <c r="H230" i="14"/>
  <c r="F230" i="14"/>
  <c r="E230" i="14"/>
  <c r="I761" i="14"/>
  <c r="H761" i="14"/>
  <c r="F761" i="14"/>
  <c r="E761" i="14"/>
  <c r="I528" i="14"/>
  <c r="H528" i="14"/>
  <c r="F528" i="14"/>
  <c r="E528" i="14"/>
  <c r="I884" i="14"/>
  <c r="H884" i="14"/>
  <c r="F884" i="14"/>
  <c r="E884" i="14"/>
  <c r="I237" i="14"/>
  <c r="H237" i="14"/>
  <c r="F237" i="14"/>
  <c r="E237" i="14"/>
  <c r="I812" i="14"/>
  <c r="H812" i="14"/>
  <c r="F812" i="14"/>
  <c r="E812" i="14"/>
  <c r="I224" i="14"/>
  <c r="H224" i="14"/>
  <c r="F224" i="14"/>
  <c r="E224" i="14"/>
  <c r="I67" i="14"/>
  <c r="H67" i="14"/>
  <c r="F67" i="14"/>
  <c r="E67" i="14"/>
  <c r="I774" i="14"/>
  <c r="H774" i="14"/>
  <c r="F774" i="14"/>
  <c r="E774" i="14"/>
  <c r="I748" i="14"/>
  <c r="H748" i="14"/>
  <c r="F748" i="14"/>
  <c r="E748" i="14"/>
  <c r="I316" i="14"/>
  <c r="H316" i="14"/>
  <c r="F316" i="14"/>
  <c r="E316" i="14"/>
  <c r="I707" i="14"/>
  <c r="H707" i="14"/>
  <c r="F707" i="14"/>
  <c r="E707" i="14"/>
  <c r="I661" i="14"/>
  <c r="H661" i="14"/>
  <c r="F661" i="14"/>
  <c r="E661" i="14"/>
  <c r="I602" i="14"/>
  <c r="H602" i="14"/>
  <c r="F602" i="14"/>
  <c r="E602" i="14"/>
  <c r="I693" i="14"/>
  <c r="H693" i="14"/>
  <c r="F693" i="14"/>
  <c r="E693" i="14"/>
  <c r="I138" i="14"/>
  <c r="H138" i="14"/>
  <c r="F138" i="14"/>
  <c r="E138" i="14"/>
  <c r="I952" i="14"/>
  <c r="H952" i="14"/>
  <c r="F952" i="14"/>
  <c r="E952" i="14"/>
  <c r="I112" i="14"/>
  <c r="H112" i="14"/>
  <c r="F112" i="14"/>
  <c r="E112" i="14"/>
  <c r="I847" i="14"/>
  <c r="H847" i="14"/>
  <c r="F847" i="14"/>
  <c r="E847" i="14"/>
  <c r="I909" i="14"/>
  <c r="H909" i="14"/>
  <c r="F909" i="14"/>
  <c r="E909" i="14"/>
  <c r="I701" i="14"/>
  <c r="H701" i="14"/>
  <c r="F701" i="14"/>
  <c r="E701" i="14"/>
  <c r="I864" i="14"/>
  <c r="H864" i="14"/>
  <c r="F864" i="14"/>
  <c r="E864" i="14"/>
  <c r="I787" i="14"/>
  <c r="H787" i="14"/>
  <c r="F787" i="14"/>
  <c r="E787" i="14"/>
  <c r="I790" i="14"/>
  <c r="H790" i="14"/>
  <c r="F790" i="14"/>
  <c r="E790" i="14"/>
  <c r="I359" i="14"/>
  <c r="H359" i="14"/>
  <c r="F359" i="14"/>
  <c r="E359" i="14"/>
  <c r="I393" i="14"/>
  <c r="H393" i="14"/>
  <c r="F393" i="14"/>
  <c r="E393" i="14"/>
  <c r="I747" i="14"/>
  <c r="H747" i="14"/>
  <c r="F747" i="14"/>
  <c r="E747" i="14"/>
  <c r="I38" i="14"/>
  <c r="H38" i="14"/>
  <c r="F38" i="14"/>
  <c r="E38" i="14"/>
  <c r="I285" i="14"/>
  <c r="H285" i="14"/>
  <c r="F285" i="14"/>
  <c r="E285" i="14"/>
  <c r="I265" i="14"/>
  <c r="H265" i="14"/>
  <c r="F265" i="14"/>
  <c r="E265" i="14"/>
  <c r="I850" i="14"/>
  <c r="H850" i="14"/>
  <c r="F850" i="14"/>
  <c r="E850" i="14"/>
  <c r="I742" i="14"/>
  <c r="H742" i="14"/>
  <c r="F742" i="14"/>
  <c r="E742" i="14"/>
  <c r="I329" i="14"/>
  <c r="H329" i="14"/>
  <c r="F329" i="14"/>
  <c r="E329" i="14"/>
  <c r="I337" i="14"/>
  <c r="H337" i="14"/>
  <c r="F337" i="14"/>
  <c r="E337" i="14"/>
  <c r="I822" i="14"/>
  <c r="H822" i="14"/>
  <c r="F822" i="14"/>
  <c r="E822" i="14"/>
  <c r="I586" i="14"/>
  <c r="H586" i="14"/>
  <c r="F586" i="14"/>
  <c r="E586" i="14"/>
  <c r="I57" i="14"/>
  <c r="H57" i="14"/>
  <c r="F57" i="14"/>
  <c r="E57" i="14"/>
  <c r="I332" i="14"/>
  <c r="H332" i="14"/>
  <c r="F332" i="14"/>
  <c r="E332" i="14"/>
  <c r="I304" i="14"/>
  <c r="H304" i="14"/>
  <c r="F304" i="14"/>
  <c r="E304" i="14"/>
  <c r="I940" i="14"/>
  <c r="H940" i="14"/>
  <c r="F940" i="14"/>
  <c r="E940" i="14"/>
  <c r="I255" i="14"/>
  <c r="H255" i="14"/>
  <c r="F255" i="14"/>
  <c r="E255" i="14"/>
  <c r="I278" i="14"/>
  <c r="H278" i="14"/>
  <c r="F278" i="14"/>
  <c r="E278" i="14"/>
  <c r="I690" i="14"/>
  <c r="H690" i="14"/>
  <c r="F690" i="14"/>
  <c r="E690" i="14"/>
  <c r="I853" i="14"/>
  <c r="H853" i="14"/>
  <c r="F853" i="14"/>
  <c r="E853" i="14"/>
  <c r="I938" i="14"/>
  <c r="H938" i="14"/>
  <c r="F938" i="14"/>
  <c r="E938" i="14"/>
  <c r="I720" i="14"/>
  <c r="H720" i="14"/>
  <c r="F720" i="14"/>
  <c r="E720" i="14"/>
  <c r="I956" i="14"/>
  <c r="H956" i="14"/>
  <c r="F956" i="14"/>
  <c r="E956" i="14"/>
  <c r="I957" i="14"/>
  <c r="H957" i="14"/>
  <c r="F957" i="14"/>
  <c r="E957" i="14"/>
  <c r="I371" i="14"/>
  <c r="H371" i="14"/>
  <c r="F371" i="14"/>
  <c r="E371" i="14"/>
  <c r="I81" i="14"/>
  <c r="H81" i="14"/>
  <c r="F81" i="14"/>
  <c r="E81" i="14"/>
  <c r="I96" i="14"/>
  <c r="H96" i="14"/>
  <c r="F96" i="14"/>
  <c r="E96" i="14"/>
  <c r="I803" i="14"/>
  <c r="H803" i="14"/>
  <c r="F803" i="14"/>
  <c r="E803" i="14"/>
  <c r="I953" i="14"/>
  <c r="H953" i="14"/>
  <c r="F953" i="14"/>
  <c r="E953" i="14"/>
  <c r="I117" i="14"/>
  <c r="H117" i="14"/>
  <c r="F117" i="14"/>
  <c r="E117" i="14"/>
  <c r="I170" i="14"/>
  <c r="H170" i="14"/>
  <c r="F170" i="14"/>
  <c r="E170" i="14"/>
  <c r="I756" i="14"/>
  <c r="H756" i="14"/>
  <c r="F756" i="14"/>
  <c r="E756" i="14"/>
  <c r="I960" i="14"/>
  <c r="H960" i="14"/>
  <c r="F960" i="14"/>
  <c r="E960" i="14"/>
  <c r="I267" i="14"/>
  <c r="H267" i="14"/>
  <c r="F267" i="14"/>
  <c r="E267" i="14"/>
  <c r="I623" i="14"/>
  <c r="H623" i="14"/>
  <c r="F623" i="14"/>
  <c r="E623" i="14"/>
  <c r="I555" i="14"/>
  <c r="H555" i="14"/>
  <c r="F555" i="14"/>
  <c r="E555" i="14"/>
  <c r="I559" i="14"/>
  <c r="H559" i="14"/>
  <c r="F559" i="14"/>
  <c r="E559" i="14"/>
  <c r="I557" i="14"/>
  <c r="H557" i="14"/>
  <c r="F557" i="14"/>
  <c r="E557" i="14"/>
  <c r="I552" i="14"/>
  <c r="H552" i="14"/>
  <c r="F552" i="14"/>
  <c r="E552" i="14"/>
  <c r="I264" i="14"/>
  <c r="H264" i="14"/>
  <c r="F264" i="14"/>
  <c r="E264" i="14"/>
  <c r="I556" i="14"/>
  <c r="H556" i="14"/>
  <c r="F556" i="14"/>
  <c r="E556" i="14"/>
  <c r="I262" i="14"/>
  <c r="H262" i="14"/>
  <c r="F262" i="14"/>
  <c r="E262" i="14"/>
  <c r="I560" i="14"/>
  <c r="H560" i="14"/>
  <c r="F560" i="14"/>
  <c r="E560" i="14"/>
  <c r="I564" i="14"/>
  <c r="H564" i="14"/>
  <c r="F564" i="14"/>
  <c r="E564" i="14"/>
  <c r="I851" i="14"/>
  <c r="H851" i="14"/>
  <c r="F851" i="14"/>
  <c r="E851" i="14"/>
  <c r="I541" i="14"/>
  <c r="H541" i="14"/>
  <c r="F541" i="14"/>
  <c r="E541" i="14"/>
  <c r="I248" i="14"/>
  <c r="H248" i="14"/>
  <c r="F248" i="14"/>
  <c r="E248" i="14"/>
  <c r="I439" i="14"/>
  <c r="H439" i="14"/>
  <c r="F439" i="14"/>
  <c r="E439" i="14"/>
  <c r="I547" i="14"/>
  <c r="H547" i="14"/>
  <c r="F547" i="14"/>
  <c r="E547" i="14"/>
  <c r="I253" i="14"/>
  <c r="H253" i="14"/>
  <c r="F253" i="14"/>
  <c r="E253" i="14"/>
  <c r="I826" i="14"/>
  <c r="H826" i="14"/>
  <c r="F826" i="14"/>
  <c r="E826" i="14"/>
  <c r="I11" i="14"/>
  <c r="H11" i="14"/>
  <c r="F11" i="14"/>
  <c r="E11" i="14"/>
  <c r="I406" i="14"/>
  <c r="H406" i="14"/>
  <c r="F406" i="14"/>
  <c r="E406" i="14"/>
  <c r="I344" i="14"/>
  <c r="H344" i="14"/>
  <c r="F344" i="14"/>
  <c r="E344" i="14"/>
  <c r="I22" i="14"/>
  <c r="H22" i="14"/>
  <c r="F22" i="14"/>
  <c r="E22" i="14"/>
  <c r="I171" i="14"/>
  <c r="H171" i="14"/>
  <c r="F171" i="14"/>
  <c r="E171" i="14"/>
  <c r="I345" i="14"/>
  <c r="H345" i="14"/>
  <c r="F345" i="14"/>
  <c r="E345" i="14"/>
  <c r="I458" i="14"/>
  <c r="H458" i="14"/>
  <c r="F458" i="14"/>
  <c r="E458" i="14"/>
  <c r="I111" i="14"/>
  <c r="H111" i="14"/>
  <c r="F111" i="14"/>
  <c r="E111" i="14"/>
  <c r="I408" i="14"/>
  <c r="H408" i="14"/>
  <c r="F408" i="14"/>
  <c r="E408" i="14"/>
  <c r="I947" i="14"/>
  <c r="H947" i="14"/>
  <c r="F947" i="14"/>
  <c r="E947" i="14"/>
  <c r="I915" i="14"/>
  <c r="H915" i="14"/>
  <c r="F915" i="14"/>
  <c r="E915" i="14"/>
  <c r="I448" i="14"/>
  <c r="H448" i="14"/>
  <c r="F448" i="14"/>
  <c r="E448" i="14"/>
  <c r="I394" i="14"/>
  <c r="H394" i="14"/>
  <c r="F394" i="14"/>
  <c r="E394" i="14"/>
  <c r="I399" i="14"/>
  <c r="H399" i="14"/>
  <c r="F399" i="14"/>
  <c r="E399" i="14"/>
  <c r="I313" i="14"/>
  <c r="H313" i="14"/>
  <c r="F313" i="14"/>
  <c r="E313" i="14"/>
  <c r="I318" i="14"/>
  <c r="H318" i="14"/>
  <c r="F318" i="14"/>
  <c r="E318" i="14"/>
  <c r="I63" i="14"/>
  <c r="H63" i="14"/>
  <c r="F63" i="14"/>
  <c r="E63" i="14"/>
  <c r="I294" i="14"/>
  <c r="H294" i="14"/>
  <c r="F294" i="14"/>
  <c r="E294" i="14"/>
  <c r="I891" i="14"/>
  <c r="H891" i="14"/>
  <c r="F891" i="14"/>
  <c r="E891" i="14"/>
  <c r="I47" i="14"/>
  <c r="H47" i="14"/>
  <c r="F47" i="14"/>
  <c r="E47" i="14"/>
  <c r="I612" i="14"/>
  <c r="H612" i="14"/>
  <c r="F612" i="14"/>
  <c r="E612" i="14"/>
  <c r="I825" i="14"/>
  <c r="H825" i="14"/>
  <c r="F825" i="14"/>
  <c r="E825" i="14"/>
  <c r="I544" i="14"/>
  <c r="H544" i="14"/>
  <c r="F544" i="14"/>
  <c r="E544" i="14"/>
  <c r="I549" i="14"/>
  <c r="H549" i="14"/>
  <c r="F549" i="14"/>
  <c r="E549" i="14"/>
  <c r="I441" i="14"/>
  <c r="H441" i="14"/>
  <c r="F441" i="14"/>
  <c r="E441" i="14"/>
  <c r="I250" i="14"/>
  <c r="H250" i="14"/>
  <c r="F250" i="14"/>
  <c r="E250" i="14"/>
  <c r="I819" i="14"/>
  <c r="H819" i="14"/>
  <c r="F819" i="14"/>
  <c r="E819" i="14"/>
  <c r="I887" i="14"/>
  <c r="H887" i="14"/>
  <c r="F887" i="14"/>
  <c r="E887" i="14"/>
  <c r="I539" i="14"/>
  <c r="H539" i="14"/>
  <c r="F539" i="14"/>
  <c r="E539" i="14"/>
  <c r="I663" i="14"/>
  <c r="H663" i="14"/>
  <c r="F663" i="14"/>
  <c r="E663" i="14"/>
  <c r="I242" i="14"/>
  <c r="H242" i="14"/>
  <c r="F242" i="14"/>
  <c r="E242" i="14"/>
  <c r="I322" i="14"/>
  <c r="H322" i="14"/>
  <c r="F322" i="14"/>
  <c r="E322" i="14"/>
  <c r="I105" i="14"/>
  <c r="H105" i="14"/>
  <c r="F105" i="14"/>
  <c r="E105" i="14"/>
  <c r="I531" i="14"/>
  <c r="H531" i="14"/>
  <c r="F531" i="14"/>
  <c r="E531" i="14"/>
  <c r="I420" i="14"/>
  <c r="H420" i="14"/>
  <c r="F420" i="14"/>
  <c r="E420" i="14"/>
  <c r="I327" i="14"/>
  <c r="H327" i="14"/>
  <c r="F327" i="14"/>
  <c r="E327" i="14"/>
  <c r="I478" i="14"/>
  <c r="H478" i="14"/>
  <c r="F478" i="14"/>
  <c r="E478" i="14"/>
  <c r="I679" i="14"/>
  <c r="H679" i="14"/>
  <c r="F679" i="14"/>
  <c r="E679" i="14"/>
  <c r="I725" i="14"/>
  <c r="H725" i="14"/>
  <c r="F725" i="14"/>
  <c r="E725" i="14"/>
  <c r="I299" i="14"/>
  <c r="H299" i="14"/>
  <c r="F299" i="14"/>
  <c r="E299" i="14"/>
  <c r="I633" i="14"/>
  <c r="H633" i="14"/>
  <c r="F633" i="14"/>
  <c r="E633" i="14"/>
  <c r="I212" i="14"/>
  <c r="H212" i="14"/>
  <c r="F212" i="14"/>
  <c r="E212" i="14"/>
  <c r="I588" i="14"/>
  <c r="H588" i="14"/>
  <c r="F588" i="14"/>
  <c r="E588" i="14"/>
  <c r="I94" i="14"/>
  <c r="H94" i="14"/>
  <c r="F94" i="14"/>
  <c r="E94" i="14"/>
  <c r="I228" i="14"/>
  <c r="H228" i="14"/>
  <c r="F228" i="14"/>
  <c r="E228" i="14"/>
  <c r="I739" i="14"/>
  <c r="H739" i="14"/>
  <c r="F739" i="14"/>
  <c r="E739" i="14"/>
  <c r="I210" i="14"/>
  <c r="H210" i="14"/>
  <c r="F210" i="14"/>
  <c r="E210" i="14"/>
  <c r="I569" i="14"/>
  <c r="H569" i="14"/>
  <c r="F569" i="14"/>
  <c r="E569" i="14"/>
  <c r="I358" i="14"/>
  <c r="H358" i="14"/>
  <c r="F358" i="14"/>
  <c r="E358" i="14"/>
  <c r="I815" i="14"/>
  <c r="H815" i="14"/>
  <c r="F815" i="14"/>
  <c r="E815" i="14"/>
  <c r="I749" i="14"/>
  <c r="H749" i="14"/>
  <c r="F749" i="14"/>
  <c r="E749" i="14"/>
  <c r="I709" i="14"/>
  <c r="H709" i="14"/>
  <c r="F709" i="14"/>
  <c r="E709" i="14"/>
  <c r="I133" i="14"/>
  <c r="H133" i="14"/>
  <c r="F133" i="14"/>
  <c r="E133" i="14"/>
  <c r="I933" i="14"/>
  <c r="H933" i="14"/>
  <c r="F933" i="14"/>
  <c r="E933" i="14"/>
  <c r="I137" i="14"/>
  <c r="H137" i="14"/>
  <c r="F137" i="14"/>
  <c r="E137" i="14"/>
  <c r="I136" i="14"/>
  <c r="H136" i="14"/>
  <c r="F136" i="14"/>
  <c r="E136" i="14"/>
  <c r="I414" i="14"/>
  <c r="H414" i="14"/>
  <c r="F414" i="14"/>
  <c r="E414" i="14"/>
  <c r="I412" i="14"/>
  <c r="H412" i="14"/>
  <c r="F412" i="14"/>
  <c r="E412" i="14"/>
  <c r="I741" i="14"/>
  <c r="H741" i="14"/>
  <c r="F741" i="14"/>
  <c r="E741" i="14"/>
  <c r="I921" i="14"/>
  <c r="H921" i="14"/>
  <c r="F921" i="14"/>
  <c r="E921" i="14"/>
  <c r="I520" i="14"/>
  <c r="H520" i="14"/>
  <c r="F520" i="14"/>
  <c r="E520" i="14"/>
  <c r="I874" i="14"/>
  <c r="H874" i="14"/>
  <c r="F874" i="14"/>
  <c r="E874" i="14"/>
  <c r="I930" i="14"/>
  <c r="H930" i="14"/>
  <c r="F930" i="14"/>
  <c r="E930" i="14"/>
  <c r="I948" i="14"/>
  <c r="H948" i="14"/>
  <c r="F948" i="14"/>
  <c r="E948" i="14"/>
  <c r="I889" i="14"/>
  <c r="H889" i="14"/>
  <c r="F889" i="14"/>
  <c r="E889" i="14"/>
  <c r="I496" i="14"/>
  <c r="H496" i="14"/>
  <c r="F496" i="14"/>
  <c r="E496" i="14"/>
  <c r="I35" i="14"/>
  <c r="H35" i="14"/>
  <c r="F35" i="14"/>
  <c r="E35" i="14"/>
  <c r="I124" i="14"/>
  <c r="H124" i="14"/>
  <c r="F124" i="14"/>
  <c r="E124" i="14"/>
  <c r="I783" i="14"/>
  <c r="H783" i="14"/>
  <c r="F783" i="14"/>
  <c r="E783" i="14"/>
  <c r="I585" i="14"/>
  <c r="H585" i="14"/>
  <c r="F585" i="14"/>
  <c r="E585" i="14"/>
  <c r="I502" i="14"/>
  <c r="H502" i="14"/>
  <c r="F502" i="14"/>
  <c r="E502" i="14"/>
  <c r="I931" i="14"/>
  <c r="H931" i="14"/>
  <c r="F931" i="14"/>
  <c r="E931" i="14"/>
  <c r="I716" i="14"/>
  <c r="H716" i="14"/>
  <c r="F716" i="14"/>
  <c r="E716" i="14"/>
  <c r="I706" i="14"/>
  <c r="H706" i="14"/>
  <c r="F706" i="14"/>
  <c r="E706" i="14"/>
  <c r="I134" i="14"/>
  <c r="H134" i="14"/>
  <c r="F134" i="14"/>
  <c r="E134" i="14"/>
  <c r="I20" i="14"/>
  <c r="H20" i="14"/>
  <c r="F20" i="14"/>
  <c r="E20" i="14"/>
  <c r="I613" i="14"/>
  <c r="H613" i="14"/>
  <c r="F613" i="14"/>
  <c r="E613" i="14"/>
  <c r="I735" i="14"/>
  <c r="H735" i="14"/>
  <c r="F735" i="14"/>
  <c r="E735" i="14"/>
  <c r="I258" i="14"/>
  <c r="H258" i="14"/>
  <c r="F258" i="14"/>
  <c r="E258" i="14"/>
  <c r="I609" i="14"/>
  <c r="H609" i="14"/>
  <c r="F609" i="14"/>
  <c r="E609" i="14"/>
  <c r="I75" i="14"/>
  <c r="H75" i="14"/>
  <c r="F75" i="14"/>
  <c r="E75" i="14"/>
  <c r="I177" i="14"/>
  <c r="H177" i="14"/>
  <c r="F177" i="14"/>
  <c r="E177" i="14"/>
  <c r="I116" i="14"/>
  <c r="H116" i="14"/>
  <c r="F116" i="14"/>
  <c r="E116" i="14"/>
  <c r="I302" i="14"/>
  <c r="H302" i="14"/>
  <c r="F302" i="14"/>
  <c r="E302" i="14"/>
  <c r="I21" i="14"/>
  <c r="H21" i="14"/>
  <c r="F21" i="14"/>
  <c r="E21" i="14"/>
  <c r="I209" i="14"/>
  <c r="H209" i="14"/>
  <c r="F209" i="14"/>
  <c r="E209" i="14"/>
  <c r="I53" i="14"/>
  <c r="H53" i="14"/>
  <c r="F53" i="14"/>
  <c r="E53" i="14"/>
  <c r="I400" i="14"/>
  <c r="H400" i="14"/>
  <c r="F400" i="14"/>
  <c r="E400" i="14"/>
  <c r="I46" i="14"/>
  <c r="H46" i="14"/>
  <c r="F46" i="14"/>
  <c r="E46" i="14"/>
  <c r="I532" i="14"/>
  <c r="H532" i="14"/>
  <c r="F532" i="14"/>
  <c r="E532" i="14"/>
  <c r="I429" i="14"/>
  <c r="H429" i="14"/>
  <c r="F429" i="14"/>
  <c r="E429" i="14"/>
  <c r="I688" i="14"/>
  <c r="H688" i="14"/>
  <c r="F688" i="14"/>
  <c r="E688" i="14"/>
  <c r="I428" i="14"/>
  <c r="H428" i="14"/>
  <c r="F428" i="14"/>
  <c r="E428" i="14"/>
  <c r="I126" i="14"/>
  <c r="H126" i="14"/>
  <c r="F126" i="14"/>
  <c r="E126" i="14"/>
  <c r="I381" i="14"/>
  <c r="H381" i="14"/>
  <c r="F381" i="14"/>
  <c r="E381" i="14"/>
  <c r="I538" i="14"/>
  <c r="H538" i="14"/>
  <c r="F538" i="14"/>
  <c r="E538" i="14"/>
  <c r="I427" i="14"/>
  <c r="H427" i="14"/>
  <c r="F427" i="14"/>
  <c r="E427" i="14"/>
  <c r="I714" i="14"/>
  <c r="H714" i="14"/>
  <c r="F714" i="14"/>
  <c r="E714" i="14"/>
  <c r="I386" i="14"/>
  <c r="H386" i="14"/>
  <c r="F386" i="14"/>
  <c r="E386" i="14"/>
  <c r="I216" i="14"/>
  <c r="H216" i="14"/>
  <c r="F216" i="14"/>
  <c r="E216" i="14"/>
  <c r="I407" i="14"/>
  <c r="H407" i="14"/>
  <c r="F407" i="14"/>
  <c r="E407" i="14"/>
  <c r="I905" i="14"/>
  <c r="H905" i="14"/>
  <c r="F905" i="14"/>
  <c r="E905" i="14"/>
  <c r="I169" i="14"/>
  <c r="H169" i="14"/>
  <c r="F169" i="14"/>
  <c r="E169" i="14"/>
  <c r="I168" i="14"/>
  <c r="H168" i="14"/>
  <c r="F168" i="14"/>
  <c r="E168" i="14"/>
  <c r="I259" i="14"/>
  <c r="H259" i="14"/>
  <c r="F259" i="14"/>
  <c r="E259" i="14"/>
  <c r="I546" i="14"/>
  <c r="H546" i="14"/>
  <c r="F546" i="14"/>
  <c r="E546" i="14"/>
  <c r="I804" i="14"/>
  <c r="H804" i="14"/>
  <c r="F804" i="14"/>
  <c r="E804" i="14"/>
  <c r="I50" i="14"/>
  <c r="H50" i="14"/>
  <c r="F50" i="14"/>
  <c r="E50" i="14"/>
  <c r="I814" i="14"/>
  <c r="H814" i="14"/>
  <c r="F814" i="14"/>
  <c r="E814" i="14"/>
  <c r="I190" i="14"/>
  <c r="H190" i="14"/>
  <c r="F190" i="14"/>
  <c r="E190" i="14"/>
  <c r="I888" i="14"/>
  <c r="H888" i="14"/>
  <c r="F888" i="14"/>
  <c r="E888" i="14"/>
  <c r="I382" i="14"/>
  <c r="H382" i="14"/>
  <c r="F382" i="14"/>
  <c r="E382" i="14"/>
  <c r="I324" i="14"/>
  <c r="H324" i="14"/>
  <c r="F324" i="14"/>
  <c r="E324" i="14"/>
  <c r="I16" i="14"/>
  <c r="H16" i="14"/>
  <c r="F16" i="14"/>
  <c r="E16" i="14"/>
  <c r="I674" i="14"/>
  <c r="H674" i="14"/>
  <c r="F674" i="14"/>
  <c r="E674" i="14"/>
  <c r="I545" i="14"/>
  <c r="H545" i="14"/>
  <c r="F545" i="14"/>
  <c r="E545" i="14"/>
  <c r="I806" i="14"/>
  <c r="H806" i="14"/>
  <c r="F806" i="14"/>
  <c r="E806" i="14"/>
  <c r="I390" i="14"/>
  <c r="H390" i="14"/>
  <c r="F390" i="14"/>
  <c r="E390" i="14"/>
  <c r="I797" i="14"/>
  <c r="H797" i="14"/>
  <c r="F797" i="14"/>
  <c r="E797" i="14"/>
  <c r="I675" i="14"/>
  <c r="H675" i="14"/>
  <c r="F675" i="14"/>
  <c r="E675" i="14"/>
  <c r="I710" i="14"/>
  <c r="H710" i="14"/>
  <c r="F710" i="14"/>
  <c r="E710" i="14"/>
  <c r="I473" i="14"/>
  <c r="H473" i="14"/>
  <c r="F473" i="14"/>
  <c r="E473" i="14"/>
  <c r="I321" i="14"/>
  <c r="H321" i="14"/>
  <c r="F321" i="14"/>
  <c r="E321" i="14"/>
  <c r="I402" i="14"/>
  <c r="H402" i="14"/>
  <c r="F402" i="14"/>
  <c r="E402" i="14"/>
  <c r="I363" i="14"/>
  <c r="H363" i="14"/>
  <c r="F363" i="14"/>
  <c r="E363" i="14"/>
  <c r="I540" i="14"/>
  <c r="H540" i="14"/>
  <c r="F540" i="14"/>
  <c r="E540" i="14"/>
  <c r="I249" i="14"/>
  <c r="H249" i="14"/>
  <c r="F249" i="14"/>
  <c r="E249" i="14"/>
  <c r="I543" i="14"/>
  <c r="H543" i="14"/>
  <c r="F543" i="14"/>
  <c r="E543" i="14"/>
  <c r="I620" i="14"/>
  <c r="H620" i="14"/>
  <c r="F620" i="14"/>
  <c r="E620" i="14"/>
  <c r="I782" i="14"/>
  <c r="H782" i="14"/>
  <c r="F782" i="14"/>
  <c r="E782" i="14"/>
  <c r="I421" i="14"/>
  <c r="H421" i="14"/>
  <c r="F421" i="14"/>
  <c r="E421" i="14"/>
  <c r="I534" i="14"/>
  <c r="H534" i="14"/>
  <c r="F534" i="14"/>
  <c r="E534" i="14"/>
  <c r="I240" i="14"/>
  <c r="H240" i="14"/>
  <c r="F240" i="14"/>
  <c r="E240" i="14"/>
  <c r="I624" i="14"/>
  <c r="H624" i="14"/>
  <c r="F624" i="14"/>
  <c r="E624" i="14"/>
  <c r="I813" i="14"/>
  <c r="H813" i="14"/>
  <c r="F813" i="14"/>
  <c r="E813" i="14"/>
  <c r="I961" i="14"/>
  <c r="H961" i="14"/>
  <c r="F961" i="14"/>
  <c r="E961" i="14"/>
  <c r="I581" i="14"/>
  <c r="H581" i="14"/>
  <c r="F581" i="14"/>
  <c r="E581" i="14"/>
  <c r="I590" i="14"/>
  <c r="H590" i="14"/>
  <c r="F590" i="14"/>
  <c r="E590" i="14"/>
  <c r="I39" i="14"/>
  <c r="H39" i="14"/>
  <c r="F39" i="14"/>
  <c r="E39" i="14"/>
  <c r="I58" i="14"/>
  <c r="H58" i="14"/>
  <c r="F58" i="14"/>
  <c r="E58" i="14"/>
  <c r="I76" i="14"/>
  <c r="H76" i="14"/>
  <c r="F76" i="14"/>
  <c r="E76" i="14"/>
  <c r="I914" i="14"/>
  <c r="H914" i="14"/>
  <c r="F914" i="14"/>
  <c r="E914" i="14"/>
  <c r="I113" i="14"/>
  <c r="H113" i="14"/>
  <c r="F113" i="14"/>
  <c r="E113" i="14"/>
  <c r="I595" i="14"/>
  <c r="H595" i="14"/>
  <c r="F595" i="14"/>
  <c r="E595" i="14"/>
  <c r="I238" i="14"/>
  <c r="H238" i="14"/>
  <c r="F238" i="14"/>
  <c r="E238" i="14"/>
  <c r="I582" i="14"/>
  <c r="H582" i="14"/>
  <c r="F582" i="14"/>
  <c r="E582" i="14"/>
  <c r="I610" i="14"/>
  <c r="H610" i="14"/>
  <c r="F610" i="14"/>
  <c r="E610" i="14"/>
  <c r="I646" i="14"/>
  <c r="H646" i="14"/>
  <c r="F646" i="14"/>
  <c r="E646" i="14"/>
  <c r="I469" i="14"/>
  <c r="H469" i="14"/>
  <c r="F469" i="14"/>
  <c r="E469" i="14"/>
  <c r="I521" i="14"/>
  <c r="H521" i="14"/>
  <c r="F521" i="14"/>
  <c r="E521" i="14"/>
  <c r="I326" i="14"/>
  <c r="H326" i="14"/>
  <c r="F326" i="14"/>
  <c r="E326" i="14"/>
  <c r="I507" i="14"/>
  <c r="H507" i="14"/>
  <c r="F507" i="14"/>
  <c r="E507" i="14"/>
  <c r="I256" i="14"/>
  <c r="H256" i="14"/>
  <c r="F256" i="14"/>
  <c r="E256" i="14"/>
  <c r="I598" i="14"/>
  <c r="H598" i="14"/>
  <c r="F598" i="14"/>
  <c r="E598" i="14"/>
  <c r="I820" i="14"/>
  <c r="H820" i="14"/>
  <c r="F820" i="14"/>
  <c r="E820" i="14"/>
  <c r="I737" i="14"/>
  <c r="H737" i="14"/>
  <c r="F737" i="14"/>
  <c r="E737" i="14"/>
  <c r="I967" i="14"/>
  <c r="H967" i="14"/>
  <c r="F967" i="14"/>
  <c r="E967" i="14"/>
  <c r="I342" i="14"/>
  <c r="H342" i="14"/>
  <c r="F342" i="14"/>
  <c r="E342" i="14"/>
  <c r="I614" i="14"/>
  <c r="H614" i="14"/>
  <c r="F614" i="14"/>
  <c r="E614" i="14"/>
  <c r="I232" i="14"/>
  <c r="H232" i="14"/>
  <c r="F232" i="14"/>
  <c r="E232" i="14"/>
  <c r="I578" i="14"/>
  <c r="H578" i="14"/>
  <c r="F578" i="14"/>
  <c r="E578" i="14"/>
  <c r="I936" i="14"/>
  <c r="H936" i="14"/>
  <c r="F936" i="14"/>
  <c r="E936" i="14"/>
  <c r="I68" i="14"/>
  <c r="H68" i="14"/>
  <c r="F68" i="14"/>
  <c r="E68" i="14"/>
  <c r="I66" i="14"/>
  <c r="H66" i="14"/>
  <c r="F66" i="14"/>
  <c r="E66" i="14"/>
  <c r="I72" i="14"/>
  <c r="H72" i="14"/>
  <c r="F72" i="14"/>
  <c r="E72" i="14"/>
  <c r="I368" i="14"/>
  <c r="H368" i="14"/>
  <c r="F368" i="14"/>
  <c r="E368" i="14"/>
  <c r="I923" i="14"/>
  <c r="H923" i="14"/>
  <c r="F923" i="14"/>
  <c r="E923" i="14"/>
  <c r="I464" i="14"/>
  <c r="H464" i="14"/>
  <c r="F464" i="14"/>
  <c r="E464" i="14"/>
  <c r="I123" i="14"/>
  <c r="H123" i="14"/>
  <c r="F123" i="14"/>
  <c r="E123" i="14"/>
  <c r="I527" i="14"/>
  <c r="H527" i="14"/>
  <c r="F527" i="14"/>
  <c r="E527" i="14"/>
  <c r="I654" i="14"/>
  <c r="H654" i="14"/>
  <c r="F654" i="14"/>
  <c r="E654" i="14"/>
  <c r="I74" i="14"/>
  <c r="H74" i="14"/>
  <c r="F74" i="14"/>
  <c r="E74" i="14"/>
  <c r="I214" i="14"/>
  <c r="H214" i="14"/>
  <c r="F214" i="14"/>
  <c r="E214" i="14"/>
  <c r="I691" i="14"/>
  <c r="H691" i="14"/>
  <c r="F691" i="14"/>
  <c r="E691" i="14"/>
  <c r="I768" i="14"/>
  <c r="H768" i="14"/>
  <c r="F768" i="14"/>
  <c r="E768" i="14"/>
  <c r="I611" i="14"/>
  <c r="H611" i="14"/>
  <c r="F611" i="14"/>
  <c r="E611" i="14"/>
  <c r="I805" i="14"/>
  <c r="H805" i="14"/>
  <c r="F805" i="14"/>
  <c r="E805" i="14"/>
  <c r="I798" i="14"/>
  <c r="H798" i="14"/>
  <c r="F798" i="14"/>
  <c r="E798" i="14"/>
  <c r="I796" i="14"/>
  <c r="H796" i="14"/>
  <c r="F796" i="14"/>
  <c r="E796" i="14"/>
  <c r="I863" i="14"/>
  <c r="H863" i="14"/>
  <c r="F863" i="14"/>
  <c r="E863" i="14"/>
  <c r="I104" i="14"/>
  <c r="H104" i="14"/>
  <c r="F104" i="14"/>
  <c r="E104" i="14"/>
  <c r="I352" i="14"/>
  <c r="H352" i="14"/>
  <c r="F352" i="14"/>
  <c r="E352" i="14"/>
  <c r="I220" i="14"/>
  <c r="H220" i="14"/>
  <c r="F220" i="14"/>
  <c r="E220" i="14"/>
  <c r="I649" i="14"/>
  <c r="H649" i="14"/>
  <c r="F649" i="14"/>
  <c r="E649" i="14"/>
  <c r="I246" i="14"/>
  <c r="H246" i="14"/>
  <c r="F246" i="14"/>
  <c r="E246" i="14"/>
  <c r="I536" i="14"/>
  <c r="H536" i="14"/>
  <c r="F536" i="14"/>
  <c r="E536" i="14"/>
  <c r="I430" i="14"/>
  <c r="H430" i="14"/>
  <c r="F430" i="14"/>
  <c r="E430" i="14"/>
  <c r="I608" i="14"/>
  <c r="H608" i="14"/>
  <c r="F608" i="14"/>
  <c r="E608" i="14"/>
  <c r="I655" i="14"/>
  <c r="H655" i="14"/>
  <c r="F655" i="14"/>
  <c r="E655" i="14"/>
  <c r="I719" i="14"/>
  <c r="H719" i="14"/>
  <c r="F719" i="14"/>
  <c r="E719" i="14"/>
  <c r="I199" i="14"/>
  <c r="H199" i="14"/>
  <c r="F199" i="14"/>
  <c r="E199" i="14"/>
  <c r="I356" i="14"/>
  <c r="H356" i="14"/>
  <c r="F356" i="14"/>
  <c r="E356" i="14"/>
  <c r="I114" i="14"/>
  <c r="H114" i="14"/>
  <c r="F114" i="14"/>
  <c r="E114" i="14"/>
  <c r="I869" i="14"/>
  <c r="H869" i="14"/>
  <c r="F869" i="14"/>
  <c r="E869" i="14"/>
  <c r="I391" i="14"/>
  <c r="H391" i="14"/>
  <c r="F391" i="14"/>
  <c r="E391" i="14"/>
  <c r="I385" i="14"/>
  <c r="H385" i="14"/>
  <c r="F385" i="14"/>
  <c r="E385" i="14"/>
  <c r="I836" i="14"/>
  <c r="H836" i="14"/>
  <c r="F836" i="14"/>
  <c r="E836" i="14"/>
  <c r="I513" i="14"/>
  <c r="H513" i="14"/>
  <c r="F513" i="14"/>
  <c r="E513" i="14"/>
  <c r="I295" i="14"/>
  <c r="H295" i="14"/>
  <c r="F295" i="14"/>
  <c r="E295" i="14"/>
  <c r="I807" i="14"/>
  <c r="H807" i="14"/>
  <c r="F807" i="14"/>
  <c r="E807" i="14"/>
  <c r="I73" i="14"/>
  <c r="H73" i="14"/>
  <c r="F73" i="14"/>
  <c r="E73" i="14"/>
  <c r="I115" i="14"/>
  <c r="H115" i="14"/>
  <c r="F115" i="14"/>
  <c r="E115" i="14"/>
  <c r="I519" i="14"/>
  <c r="H519" i="14"/>
  <c r="F519" i="14"/>
  <c r="E519" i="14"/>
  <c r="I351" i="14"/>
  <c r="H351" i="14"/>
  <c r="F351" i="14"/>
  <c r="E351" i="14"/>
  <c r="I897" i="14"/>
  <c r="H897" i="14"/>
  <c r="F897" i="14"/>
  <c r="E897" i="14"/>
  <c r="I606" i="14"/>
  <c r="H606" i="14"/>
  <c r="F606" i="14"/>
  <c r="E606" i="14"/>
  <c r="I817" i="14"/>
  <c r="H817" i="14"/>
  <c r="F817" i="14"/>
  <c r="E817" i="14"/>
  <c r="I583" i="14"/>
  <c r="H583" i="14"/>
  <c r="F583" i="14"/>
  <c r="E583" i="14"/>
  <c r="I594" i="14"/>
  <c r="H594" i="14"/>
  <c r="F594" i="14"/>
  <c r="E594" i="14"/>
  <c r="I251" i="14"/>
  <c r="H251" i="14"/>
  <c r="F251" i="14"/>
  <c r="E251" i="14"/>
  <c r="I292" i="14"/>
  <c r="H292" i="14"/>
  <c r="F292" i="14"/>
  <c r="E292" i="14"/>
  <c r="I166" i="14"/>
  <c r="H166" i="14"/>
  <c r="F166" i="14"/>
  <c r="E166" i="14"/>
  <c r="I30" i="14"/>
  <c r="H30" i="14"/>
  <c r="F30" i="14"/>
  <c r="E30" i="14"/>
  <c r="I437" i="14"/>
  <c r="H437" i="14"/>
  <c r="F437" i="14"/>
  <c r="E437" i="14"/>
  <c r="I243" i="14"/>
  <c r="H243" i="14"/>
  <c r="F243" i="14"/>
  <c r="E243" i="14"/>
  <c r="I535" i="14"/>
  <c r="H535" i="14"/>
  <c r="F535" i="14"/>
  <c r="E535" i="14"/>
  <c r="I760" i="14"/>
  <c r="H760" i="14"/>
  <c r="F760" i="14"/>
  <c r="E760" i="14"/>
  <c r="I776" i="14"/>
  <c r="H776" i="14"/>
  <c r="F776" i="14"/>
  <c r="E776" i="14"/>
  <c r="I778" i="14"/>
  <c r="H778" i="14"/>
  <c r="F778" i="14"/>
  <c r="E778" i="14"/>
  <c r="I165" i="14"/>
  <c r="H165" i="14"/>
  <c r="F165" i="14"/>
  <c r="E165" i="14"/>
  <c r="I146" i="14"/>
  <c r="H146" i="14"/>
  <c r="F146" i="14"/>
  <c r="E146" i="14"/>
  <c r="I15" i="14"/>
  <c r="H15" i="14"/>
  <c r="F15" i="14"/>
  <c r="E15" i="14"/>
  <c r="I10" i="14"/>
  <c r="H10" i="14"/>
  <c r="F10" i="14"/>
  <c r="E10" i="14"/>
  <c r="I734" i="14"/>
  <c r="H734" i="14"/>
  <c r="F734" i="14"/>
  <c r="E734" i="14"/>
  <c r="I928" i="14"/>
  <c r="H928" i="14"/>
  <c r="F928" i="14"/>
  <c r="E928" i="14"/>
  <c r="I834" i="14"/>
  <c r="H834" i="14"/>
  <c r="F834" i="14"/>
  <c r="E834" i="14"/>
  <c r="I642" i="14"/>
  <c r="H642" i="14"/>
  <c r="F642" i="14"/>
  <c r="E642" i="14"/>
  <c r="I17" i="14"/>
  <c r="H17" i="14"/>
  <c r="F17" i="14"/>
  <c r="E17" i="14"/>
  <c r="I635" i="14"/>
  <c r="H635" i="14"/>
  <c r="F635" i="14"/>
  <c r="E635" i="14"/>
  <c r="I508" i="14"/>
  <c r="H508" i="14"/>
  <c r="F508" i="14"/>
  <c r="E508" i="14"/>
  <c r="I221" i="14"/>
  <c r="H221" i="14"/>
  <c r="F221" i="14"/>
  <c r="E221" i="14"/>
  <c r="I529" i="14"/>
  <c r="H529" i="14"/>
  <c r="F529" i="14"/>
  <c r="E529" i="14"/>
  <c r="I52" i="14"/>
  <c r="H52" i="14"/>
  <c r="F52" i="14"/>
  <c r="E52" i="14"/>
  <c r="I647" i="14"/>
  <c r="H647" i="14"/>
  <c r="F647" i="14"/>
  <c r="E647" i="14"/>
  <c r="I388" i="14"/>
  <c r="H388" i="14"/>
  <c r="F388" i="14"/>
  <c r="E388" i="14"/>
  <c r="I515" i="14"/>
  <c r="H515" i="14"/>
  <c r="F515" i="14"/>
  <c r="E515" i="14"/>
  <c r="I231" i="14"/>
  <c r="H231" i="14"/>
  <c r="F231" i="14"/>
  <c r="E231" i="14"/>
  <c r="I288" i="14"/>
  <c r="H288" i="14"/>
  <c r="F288" i="14"/>
  <c r="E288" i="14"/>
  <c r="I207" i="14"/>
  <c r="H207" i="14"/>
  <c r="F207" i="14"/>
  <c r="E207" i="14"/>
  <c r="I301" i="14"/>
  <c r="H301" i="14"/>
  <c r="F301" i="14"/>
  <c r="E301" i="14"/>
  <c r="I773" i="14"/>
  <c r="H773" i="14"/>
  <c r="F773" i="14"/>
  <c r="E773" i="14"/>
  <c r="I455" i="14"/>
  <c r="H455" i="14"/>
  <c r="F455" i="14"/>
  <c r="E455" i="14"/>
  <c r="I818" i="14"/>
  <c r="H818" i="14"/>
  <c r="F818" i="14"/>
  <c r="E818" i="14"/>
  <c r="I239" i="14"/>
  <c r="H239" i="14"/>
  <c r="F239" i="14"/>
  <c r="E239" i="14"/>
  <c r="I873" i="14"/>
  <c r="H873" i="14"/>
  <c r="F873" i="14"/>
  <c r="E873" i="14"/>
  <c r="I920" i="14"/>
  <c r="H920" i="14"/>
  <c r="F920" i="14"/>
  <c r="E920" i="14"/>
  <c r="I110" i="14"/>
  <c r="H110" i="14"/>
  <c r="F110" i="14"/>
  <c r="E110" i="14"/>
  <c r="G110" i="14" s="1"/>
  <c r="I208" i="14"/>
  <c r="H208" i="14"/>
  <c r="F208" i="14"/>
  <c r="E208" i="14"/>
  <c r="I650" i="14"/>
  <c r="H650" i="14"/>
  <c r="F650" i="14"/>
  <c r="E650" i="14"/>
  <c r="G650" i="14" s="1"/>
  <c r="I275" i="14"/>
  <c r="H275" i="14"/>
  <c r="F275" i="14"/>
  <c r="E275" i="14"/>
  <c r="I648" i="14"/>
  <c r="H648" i="14"/>
  <c r="F648" i="14"/>
  <c r="E648" i="14"/>
  <c r="G648" i="14" s="1"/>
  <c r="I645" i="14"/>
  <c r="H645" i="14"/>
  <c r="F645" i="14"/>
  <c r="E645" i="14"/>
  <c r="I499" i="14"/>
  <c r="H499" i="14"/>
  <c r="F499" i="14"/>
  <c r="E499" i="14"/>
  <c r="G499" i="14" s="1"/>
  <c r="I107" i="14"/>
  <c r="H107" i="14"/>
  <c r="F107" i="14"/>
  <c r="E107" i="14"/>
  <c r="I919" i="14"/>
  <c r="H919" i="14"/>
  <c r="F919" i="14"/>
  <c r="E919" i="14"/>
  <c r="G919" i="14" s="1"/>
  <c r="I234" i="14"/>
  <c r="H234" i="14"/>
  <c r="F234" i="14"/>
  <c r="E234" i="14"/>
  <c r="I571" i="14"/>
  <c r="H571" i="14"/>
  <c r="F571" i="14"/>
  <c r="E571" i="14"/>
  <c r="G571" i="14" s="1"/>
  <c r="I752" i="14"/>
  <c r="H752" i="14"/>
  <c r="F752" i="14"/>
  <c r="E752" i="14"/>
  <c r="I877" i="14"/>
  <c r="H877" i="14"/>
  <c r="F877" i="14"/>
  <c r="E877" i="14"/>
  <c r="G877" i="14" s="1"/>
  <c r="I800" i="14"/>
  <c r="H800" i="14"/>
  <c r="F800" i="14"/>
  <c r="E800" i="14"/>
  <c r="I799" i="14"/>
  <c r="H799" i="14"/>
  <c r="F799" i="14"/>
  <c r="E799" i="14"/>
  <c r="G799" i="14" s="1"/>
  <c r="I871" i="14"/>
  <c r="H871" i="14"/>
  <c r="F871" i="14"/>
  <c r="E871" i="14"/>
  <c r="I870" i="14"/>
  <c r="H870" i="14"/>
  <c r="F870" i="14"/>
  <c r="E870" i="14"/>
  <c r="G870" i="14" s="1"/>
  <c r="I191" i="14"/>
  <c r="H191" i="14"/>
  <c r="F191" i="14"/>
  <c r="E191" i="14"/>
  <c r="I503" i="14"/>
  <c r="H503" i="14"/>
  <c r="F503" i="14"/>
  <c r="E503" i="14"/>
  <c r="G503" i="14" s="1"/>
  <c r="I467" i="14"/>
  <c r="H467" i="14"/>
  <c r="F467" i="14"/>
  <c r="E467" i="14"/>
  <c r="I617" i="14"/>
  <c r="H617" i="14"/>
  <c r="F617" i="14"/>
  <c r="E617" i="14"/>
  <c r="G617" i="14" s="1"/>
  <c r="I653" i="14"/>
  <c r="H653" i="14"/>
  <c r="F653" i="14"/>
  <c r="E653" i="14"/>
  <c r="I526" i="14"/>
  <c r="H526" i="14"/>
  <c r="F526" i="14"/>
  <c r="E526" i="14"/>
  <c r="G526" i="14" s="1"/>
  <c r="I893" i="14"/>
  <c r="H893" i="14"/>
  <c r="F893" i="14"/>
  <c r="E893" i="14"/>
  <c r="I899" i="14"/>
  <c r="H899" i="14"/>
  <c r="F899" i="14"/>
  <c r="E899" i="14"/>
  <c r="G899" i="14" s="1"/>
  <c r="I48" i="14"/>
  <c r="H48" i="14"/>
  <c r="F48" i="14"/>
  <c r="E48" i="14"/>
  <c r="I788" i="14"/>
  <c r="H788" i="14"/>
  <c r="F788" i="14"/>
  <c r="E788" i="14"/>
  <c r="G788" i="14" s="1"/>
  <c r="I109" i="14"/>
  <c r="H109" i="14"/>
  <c r="F109" i="14"/>
  <c r="E109" i="14"/>
  <c r="I108" i="14"/>
  <c r="H108" i="14"/>
  <c r="F108" i="14"/>
  <c r="E108" i="14"/>
  <c r="G108" i="14" s="1"/>
  <c r="I868" i="14"/>
  <c r="H868" i="14"/>
  <c r="F868" i="14"/>
  <c r="E868" i="14"/>
  <c r="I186" i="14"/>
  <c r="H186" i="14"/>
  <c r="F186" i="14"/>
  <c r="E186" i="14"/>
  <c r="G186" i="14" s="1"/>
  <c r="I347" i="14"/>
  <c r="H347" i="14"/>
  <c r="F347" i="14"/>
  <c r="E347" i="14"/>
  <c r="I95" i="14"/>
  <c r="H95" i="14"/>
  <c r="F95" i="14"/>
  <c r="E95" i="14"/>
  <c r="G95" i="14" s="1"/>
  <c r="I574" i="14"/>
  <c r="H574" i="14"/>
  <c r="F574" i="14"/>
  <c r="E574" i="14"/>
  <c r="I336" i="14"/>
  <c r="H336" i="14"/>
  <c r="F336" i="14"/>
  <c r="E336" i="14"/>
  <c r="G336" i="14" s="1"/>
  <c r="I42" i="14"/>
  <c r="H42" i="14"/>
  <c r="F42" i="14"/>
  <c r="E42" i="14"/>
  <c r="I396" i="14"/>
  <c r="H396" i="14"/>
  <c r="F396" i="14"/>
  <c r="E396" i="14"/>
  <c r="G396" i="14" s="1"/>
  <c r="I130" i="14"/>
  <c r="H130" i="14"/>
  <c r="F130" i="14"/>
  <c r="E130" i="14"/>
  <c r="I466" i="14"/>
  <c r="H466" i="14"/>
  <c r="F466" i="14"/>
  <c r="E466" i="14"/>
  <c r="G466" i="14" s="1"/>
  <c r="I516" i="14"/>
  <c r="H516" i="14"/>
  <c r="F516" i="14"/>
  <c r="E516" i="14"/>
  <c r="I182" i="14"/>
  <c r="H182" i="14"/>
  <c r="F182" i="14"/>
  <c r="E182" i="14"/>
  <c r="G182" i="14" s="1"/>
  <c r="I859" i="14"/>
  <c r="H859" i="14"/>
  <c r="F859" i="14"/>
  <c r="E859" i="14"/>
  <c r="I370" i="14"/>
  <c r="H370" i="14"/>
  <c r="F370" i="14"/>
  <c r="E370" i="14"/>
  <c r="G370" i="14" s="1"/>
  <c r="I143" i="14"/>
  <c r="H143" i="14"/>
  <c r="F143" i="14"/>
  <c r="E143" i="14"/>
  <c r="I712" i="14"/>
  <c r="H712" i="14"/>
  <c r="F712" i="14"/>
  <c r="E712" i="14"/>
  <c r="G712" i="14" s="1"/>
  <c r="I913" i="14"/>
  <c r="H913" i="14"/>
  <c r="F913" i="14"/>
  <c r="E913" i="14"/>
  <c r="I49" i="14"/>
  <c r="H49" i="14"/>
  <c r="F49" i="14"/>
  <c r="E49" i="14"/>
  <c r="G49" i="14" s="1"/>
  <c r="I946" i="14"/>
  <c r="H946" i="14"/>
  <c r="F946" i="14"/>
  <c r="E946" i="14"/>
  <c r="I537" i="14"/>
  <c r="H537" i="14"/>
  <c r="F537" i="14"/>
  <c r="E537" i="14"/>
  <c r="G537" i="14" s="1"/>
  <c r="I605" i="14"/>
  <c r="H605" i="14"/>
  <c r="F605" i="14"/>
  <c r="E605" i="14"/>
  <c r="I717" i="14"/>
  <c r="H717" i="14"/>
  <c r="F717" i="14"/>
  <c r="E717" i="14"/>
  <c r="G717" i="14" s="1"/>
  <c r="I320" i="14"/>
  <c r="H320" i="14"/>
  <c r="F320" i="14"/>
  <c r="E320" i="14"/>
  <c r="I61" i="14"/>
  <c r="H61" i="14"/>
  <c r="F61" i="14"/>
  <c r="E61" i="14"/>
  <c r="G61" i="14" s="1"/>
  <c r="I616" i="14"/>
  <c r="H616" i="14"/>
  <c r="F616" i="14"/>
  <c r="E616" i="14"/>
  <c r="I857" i="14"/>
  <c r="H857" i="14"/>
  <c r="F857" i="14"/>
  <c r="E857" i="14"/>
  <c r="G857" i="14" s="1"/>
  <c r="I41" i="14"/>
  <c r="H41" i="14"/>
  <c r="F41" i="14"/>
  <c r="E41" i="14"/>
  <c r="I522" i="14"/>
  <c r="H522" i="14"/>
  <c r="F522" i="14"/>
  <c r="E522" i="14"/>
  <c r="G522" i="14" s="1"/>
  <c r="I875" i="14"/>
  <c r="H875" i="14"/>
  <c r="F875" i="14"/>
  <c r="E875" i="14"/>
  <c r="I164" i="14"/>
  <c r="H164" i="14"/>
  <c r="F164" i="14"/>
  <c r="E164" i="14"/>
  <c r="G164" i="14" s="1"/>
  <c r="I28" i="14"/>
  <c r="H28" i="14"/>
  <c r="F28" i="14"/>
  <c r="E28" i="14"/>
  <c r="I121" i="14"/>
  <c r="H121" i="14"/>
  <c r="F121" i="14"/>
  <c r="E121" i="14"/>
  <c r="G121" i="14" s="1"/>
  <c r="I942" i="14"/>
  <c r="H942" i="14"/>
  <c r="F942" i="14"/>
  <c r="E942" i="14"/>
  <c r="I350" i="14"/>
  <c r="H350" i="14"/>
  <c r="F350" i="14"/>
  <c r="E350" i="14"/>
  <c r="G350" i="14" s="1"/>
  <c r="I729" i="14"/>
  <c r="H729" i="14"/>
  <c r="F729" i="14"/>
  <c r="E729" i="14"/>
  <c r="I389" i="14"/>
  <c r="H389" i="14"/>
  <c r="F389" i="14"/>
  <c r="E389" i="14"/>
  <c r="G389" i="14" s="1"/>
  <c r="I504" i="14"/>
  <c r="H504" i="14"/>
  <c r="F504" i="14"/>
  <c r="E504" i="14"/>
  <c r="I766" i="14"/>
  <c r="H766" i="14"/>
  <c r="F766" i="14"/>
  <c r="E766" i="14"/>
  <c r="G766" i="14" s="1"/>
  <c r="I524" i="14"/>
  <c r="H524" i="14"/>
  <c r="F524" i="14"/>
  <c r="E524" i="14"/>
  <c r="I640" i="14"/>
  <c r="H640" i="14"/>
  <c r="F640" i="14"/>
  <c r="E640" i="14"/>
  <c r="G640" i="14" s="1"/>
  <c r="I523" i="14"/>
  <c r="H523" i="14"/>
  <c r="F523" i="14"/>
  <c r="E523" i="14"/>
  <c r="I315" i="14"/>
  <c r="H315" i="14"/>
  <c r="F315" i="14"/>
  <c r="E315" i="14"/>
  <c r="G315" i="14" s="1"/>
  <c r="I60" i="14"/>
  <c r="H60" i="14"/>
  <c r="F60" i="14"/>
  <c r="E60" i="14"/>
  <c r="I872" i="14"/>
  <c r="H872" i="14"/>
  <c r="F872" i="14"/>
  <c r="E872" i="14"/>
  <c r="G872" i="14" s="1"/>
  <c r="I754" i="14"/>
  <c r="H754" i="14"/>
  <c r="F754" i="14"/>
  <c r="E754" i="14"/>
  <c r="I93" i="14"/>
  <c r="H93" i="14"/>
  <c r="F93" i="14"/>
  <c r="E93" i="14"/>
  <c r="G93" i="14" s="1"/>
  <c r="I945" i="14"/>
  <c r="H945" i="14"/>
  <c r="F945" i="14"/>
  <c r="E945" i="14"/>
  <c r="I227" i="14"/>
  <c r="H227" i="14"/>
  <c r="F227" i="14"/>
  <c r="E227" i="14"/>
  <c r="G227" i="14" s="1"/>
  <c r="I56" i="14"/>
  <c r="H56" i="14"/>
  <c r="F56" i="14"/>
  <c r="E56" i="14"/>
  <c r="I753" i="14"/>
  <c r="H753" i="14"/>
  <c r="F753" i="14"/>
  <c r="E753" i="14"/>
  <c r="G753" i="14" s="1"/>
  <c r="I512" i="14"/>
  <c r="H512" i="14"/>
  <c r="F512" i="14"/>
  <c r="E512" i="14"/>
  <c r="I637" i="14"/>
  <c r="H637" i="14"/>
  <c r="F637" i="14"/>
  <c r="E637" i="14"/>
  <c r="G637" i="14" s="1"/>
  <c r="I193" i="14"/>
  <c r="H193" i="14"/>
  <c r="F193" i="14"/>
  <c r="E193" i="14"/>
  <c r="I31" i="14"/>
  <c r="H31" i="14"/>
  <c r="F31" i="14"/>
  <c r="E31" i="14"/>
  <c r="G31" i="14" s="1"/>
  <c r="I460" i="14"/>
  <c r="H460" i="14"/>
  <c r="F460" i="14"/>
  <c r="E460" i="14"/>
  <c r="I376" i="14"/>
  <c r="H376" i="14"/>
  <c r="F376" i="14"/>
  <c r="E376" i="14"/>
  <c r="G376" i="14" s="1"/>
  <c r="I217" i="14"/>
  <c r="H217" i="14"/>
  <c r="F217" i="14"/>
  <c r="E217" i="14"/>
  <c r="I71" i="14"/>
  <c r="H71" i="14"/>
  <c r="F71" i="14"/>
  <c r="E71" i="14"/>
  <c r="G71" i="14" s="1"/>
  <c r="I906" i="14"/>
  <c r="H906" i="14"/>
  <c r="F906" i="14"/>
  <c r="E906" i="14"/>
  <c r="I784" i="14"/>
  <c r="H784" i="14"/>
  <c r="F784" i="14"/>
  <c r="E784" i="14"/>
  <c r="G784" i="14" s="1"/>
  <c r="I354" i="14"/>
  <c r="H354" i="14"/>
  <c r="F354" i="14"/>
  <c r="E354" i="14"/>
  <c r="I584" i="14"/>
  <c r="H584" i="14"/>
  <c r="F584" i="14"/>
  <c r="E584" i="14"/>
  <c r="G584" i="14" s="1"/>
  <c r="I517" i="14"/>
  <c r="H517" i="14"/>
  <c r="F517" i="14"/>
  <c r="E517" i="14"/>
  <c r="I403" i="14"/>
  <c r="H403" i="14"/>
  <c r="F403" i="14"/>
  <c r="E403" i="14"/>
  <c r="G403" i="14" s="1"/>
  <c r="I401" i="14"/>
  <c r="H401" i="14"/>
  <c r="F401" i="14"/>
  <c r="E401" i="14"/>
  <c r="I954" i="14"/>
  <c r="H954" i="14"/>
  <c r="F954" i="14"/>
  <c r="E954" i="14"/>
  <c r="G954" i="14" s="1"/>
  <c r="I926" i="14"/>
  <c r="H926" i="14"/>
  <c r="F926" i="14"/>
  <c r="E926" i="14"/>
  <c r="I139" i="14"/>
  <c r="H139" i="14"/>
  <c r="F139" i="14"/>
  <c r="E139" i="14"/>
  <c r="G139" i="14" s="1"/>
  <c r="I509" i="14"/>
  <c r="H509" i="14"/>
  <c r="F509" i="14"/>
  <c r="E509" i="14"/>
  <c r="I518" i="14"/>
  <c r="H518" i="14"/>
  <c r="F518" i="14"/>
  <c r="E518" i="14"/>
  <c r="G518" i="14" s="1"/>
  <c r="I908" i="14"/>
  <c r="H908" i="14"/>
  <c r="F908" i="14"/>
  <c r="E908" i="14"/>
  <c r="I969" i="14"/>
  <c r="H969" i="14"/>
  <c r="F969" i="14"/>
  <c r="E969" i="14"/>
  <c r="G969" i="14" s="1"/>
  <c r="I514" i="14"/>
  <c r="H514" i="14"/>
  <c r="F514" i="14"/>
  <c r="E514" i="14"/>
  <c r="I651" i="14"/>
  <c r="H651" i="14"/>
  <c r="F651" i="14"/>
  <c r="E651" i="14"/>
  <c r="G651" i="14" s="1"/>
  <c r="I459" i="14"/>
  <c r="H459" i="14"/>
  <c r="F459" i="14"/>
  <c r="E459" i="14"/>
  <c r="I592" i="14"/>
  <c r="H592" i="14"/>
  <c r="F592" i="14"/>
  <c r="E592" i="14"/>
  <c r="G592" i="14" s="1"/>
  <c r="I510" i="14"/>
  <c r="H510" i="14"/>
  <c r="F510" i="14"/>
  <c r="E510" i="14"/>
  <c r="I580" i="14"/>
  <c r="H580" i="14"/>
  <c r="F580" i="14"/>
  <c r="E580" i="14"/>
  <c r="G580" i="14" s="1"/>
  <c r="I505" i="14"/>
  <c r="H505" i="14"/>
  <c r="F505" i="14"/>
  <c r="E505" i="14"/>
  <c r="I319" i="14"/>
  <c r="H319" i="14"/>
  <c r="F319" i="14"/>
  <c r="E319" i="14"/>
  <c r="G319" i="14" s="1"/>
  <c r="I343" i="14"/>
  <c r="H343" i="14"/>
  <c r="F343" i="14"/>
  <c r="E343" i="14"/>
  <c r="I686" i="14"/>
  <c r="H686" i="14"/>
  <c r="F686" i="14"/>
  <c r="E686" i="14"/>
  <c r="G686" i="14" s="1"/>
  <c r="I395" i="14"/>
  <c r="H395" i="14"/>
  <c r="F395" i="14"/>
  <c r="E395" i="14"/>
  <c r="I767" i="14"/>
  <c r="H767" i="14"/>
  <c r="F767" i="14"/>
  <c r="E767" i="14"/>
  <c r="G767" i="14" s="1"/>
  <c r="I88" i="14"/>
  <c r="H88" i="14"/>
  <c r="F88" i="14"/>
  <c r="E88" i="14"/>
  <c r="I340" i="14"/>
  <c r="H340" i="14"/>
  <c r="F340" i="14"/>
  <c r="E340" i="14"/>
  <c r="G340" i="14" s="1"/>
  <c r="I630" i="14"/>
  <c r="H630" i="14"/>
  <c r="F630" i="14"/>
  <c r="E630" i="14"/>
  <c r="I511" i="14"/>
  <c r="H511" i="14"/>
  <c r="F511" i="14"/>
  <c r="E511" i="14"/>
  <c r="G511" i="14" s="1"/>
  <c r="I453" i="14"/>
  <c r="H453" i="14"/>
  <c r="F453" i="14"/>
  <c r="E453" i="14"/>
  <c r="I92" i="14"/>
  <c r="H92" i="14"/>
  <c r="F92" i="14"/>
  <c r="E92" i="14"/>
  <c r="G92" i="14" s="1"/>
  <c r="I273" i="14"/>
  <c r="H273" i="14"/>
  <c r="F273" i="14"/>
  <c r="E273" i="14"/>
  <c r="I856" i="14"/>
  <c r="H856" i="14"/>
  <c r="F856" i="14"/>
  <c r="E856" i="14"/>
  <c r="G856" i="14" s="1"/>
  <c r="I618" i="14"/>
  <c r="H618" i="14"/>
  <c r="F618" i="14"/>
  <c r="E618" i="14"/>
  <c r="I140" i="14"/>
  <c r="H140" i="14"/>
  <c r="F140" i="14"/>
  <c r="E140" i="14"/>
  <c r="G140" i="14" s="1"/>
  <c r="I795" i="14"/>
  <c r="H795" i="14"/>
  <c r="F795" i="14"/>
  <c r="E795" i="14"/>
  <c r="I45" i="14"/>
  <c r="H45" i="14"/>
  <c r="F45" i="14"/>
  <c r="E45" i="14"/>
  <c r="G45" i="14" s="1"/>
  <c r="I188" i="14"/>
  <c r="H188" i="14"/>
  <c r="F188" i="14"/>
  <c r="E188" i="14"/>
  <c r="I398" i="14"/>
  <c r="H398" i="14"/>
  <c r="F398" i="14"/>
  <c r="E398" i="14"/>
  <c r="G398" i="14" s="1"/>
  <c r="I383" i="14"/>
  <c r="H383" i="14"/>
  <c r="F383" i="14"/>
  <c r="E383" i="14"/>
  <c r="I482" i="14"/>
  <c r="H482" i="14"/>
  <c r="F482" i="14"/>
  <c r="E482" i="14"/>
  <c r="G482" i="14" s="1"/>
  <c r="I447" i="14"/>
  <c r="H447" i="14"/>
  <c r="F447" i="14"/>
  <c r="E447" i="14"/>
  <c r="I27" i="14"/>
  <c r="H27" i="14"/>
  <c r="F27" i="14"/>
  <c r="E27" i="14"/>
  <c r="G27" i="14" s="1"/>
  <c r="I82" i="14"/>
  <c r="H82" i="14"/>
  <c r="F82" i="14"/>
  <c r="E82" i="14"/>
  <c r="I120" i="14"/>
  <c r="H120" i="14"/>
  <c r="F120" i="14"/>
  <c r="E120" i="14"/>
  <c r="G120" i="14" s="1"/>
  <c r="I222" i="14"/>
  <c r="H222" i="14"/>
  <c r="F222" i="14"/>
  <c r="E222" i="14"/>
  <c r="I506" i="14"/>
  <c r="H506" i="14"/>
  <c r="F506" i="14"/>
  <c r="E506" i="14"/>
  <c r="I378" i="14"/>
  <c r="H378" i="14"/>
  <c r="F378" i="14"/>
  <c r="E378" i="14"/>
  <c r="I764" i="14"/>
  <c r="H764" i="14"/>
  <c r="F764" i="14"/>
  <c r="E764" i="14"/>
  <c r="I480" i="14"/>
  <c r="H480" i="14"/>
  <c r="F480" i="14"/>
  <c r="E480" i="14"/>
  <c r="I59" i="14"/>
  <c r="H59" i="14"/>
  <c r="F59" i="14"/>
  <c r="E59" i="14"/>
  <c r="I282" i="14"/>
  <c r="H282" i="14"/>
  <c r="F282" i="14"/>
  <c r="E282" i="14"/>
  <c r="I643" i="14"/>
  <c r="H643" i="14"/>
  <c r="F643" i="14"/>
  <c r="E643" i="14"/>
  <c r="I162" i="14"/>
  <c r="H162" i="14"/>
  <c r="F162" i="14"/>
  <c r="E162" i="14"/>
  <c r="I269" i="14"/>
  <c r="H269" i="14"/>
  <c r="F269" i="14"/>
  <c r="E269" i="14"/>
  <c r="I636" i="14"/>
  <c r="H636" i="14"/>
  <c r="F636" i="14"/>
  <c r="E636" i="14"/>
  <c r="I490" i="14"/>
  <c r="H490" i="14"/>
  <c r="F490" i="14"/>
  <c r="E490" i="14"/>
  <c r="I627" i="14"/>
  <c r="H627" i="14"/>
  <c r="F627" i="14"/>
  <c r="E627" i="14"/>
  <c r="I341" i="14"/>
  <c r="H341" i="14"/>
  <c r="F341" i="14"/>
  <c r="E341" i="14"/>
  <c r="I226" i="14"/>
  <c r="H226" i="14"/>
  <c r="F226" i="14"/>
  <c r="E226" i="14"/>
  <c r="I219" i="14"/>
  <c r="H219" i="14"/>
  <c r="F219" i="14"/>
  <c r="E219" i="14"/>
  <c r="I218" i="14"/>
  <c r="H218" i="14"/>
  <c r="F218" i="14"/>
  <c r="E218" i="14"/>
  <c r="I629" i="14"/>
  <c r="H629" i="14"/>
  <c r="F629" i="14"/>
  <c r="E629" i="14"/>
  <c r="G629" i="14" s="1"/>
  <c r="I501" i="14"/>
  <c r="H501" i="14"/>
  <c r="F501" i="14"/>
  <c r="E501" i="14"/>
  <c r="I374" i="14"/>
  <c r="H374" i="14"/>
  <c r="F374" i="14"/>
  <c r="E374" i="14"/>
  <c r="I89" i="14"/>
  <c r="H89" i="14"/>
  <c r="F89" i="14"/>
  <c r="E89" i="14"/>
  <c r="I491" i="14"/>
  <c r="H491" i="14"/>
  <c r="F491" i="14"/>
  <c r="E491" i="14"/>
  <c r="I639" i="14"/>
  <c r="H639" i="14"/>
  <c r="F639" i="14"/>
  <c r="E639" i="14"/>
  <c r="I181" i="14"/>
  <c r="H181" i="14"/>
  <c r="F181" i="14"/>
  <c r="E181" i="14"/>
  <c r="I373" i="14"/>
  <c r="H373" i="14"/>
  <c r="F373" i="14"/>
  <c r="E373" i="14"/>
  <c r="I577" i="14"/>
  <c r="H577" i="14"/>
  <c r="F577" i="14"/>
  <c r="E577" i="14"/>
  <c r="I90" i="14"/>
  <c r="H90" i="14"/>
  <c r="F90" i="14"/>
  <c r="E90" i="14"/>
  <c r="I192" i="14"/>
  <c r="H192" i="14"/>
  <c r="F192" i="14"/>
  <c r="E192" i="14"/>
  <c r="I670" i="14"/>
  <c r="H670" i="14"/>
  <c r="F670" i="14"/>
  <c r="E670" i="14"/>
  <c r="I494" i="14"/>
  <c r="H494" i="14"/>
  <c r="F494" i="14"/>
  <c r="E494" i="14"/>
  <c r="I64" i="14"/>
  <c r="H64" i="14"/>
  <c r="F64" i="14"/>
  <c r="E64" i="14"/>
  <c r="I794" i="14"/>
  <c r="H794" i="14"/>
  <c r="F794" i="14"/>
  <c r="E794" i="14"/>
  <c r="I8" i="14"/>
  <c r="H8" i="14"/>
  <c r="F8" i="14"/>
  <c r="E8" i="14"/>
  <c r="I781" i="14"/>
  <c r="H781" i="14"/>
  <c r="F781" i="14"/>
  <c r="E781" i="14"/>
  <c r="I644" i="14"/>
  <c r="H644" i="14"/>
  <c r="F644" i="14"/>
  <c r="E644" i="14"/>
  <c r="I638" i="14"/>
  <c r="H638" i="14"/>
  <c r="F638" i="14"/>
  <c r="E638" i="14"/>
  <c r="I377" i="14"/>
  <c r="H377" i="14"/>
  <c r="F377" i="14"/>
  <c r="E377" i="14"/>
  <c r="I205" i="14"/>
  <c r="H205" i="14"/>
  <c r="F205" i="14"/>
  <c r="E205" i="14"/>
  <c r="I939" i="14"/>
  <c r="H939" i="14"/>
  <c r="F939" i="14"/>
  <c r="E939" i="14"/>
  <c r="I211" i="14"/>
  <c r="H211" i="14"/>
  <c r="F211" i="14"/>
  <c r="E211" i="14"/>
  <c r="I927" i="14"/>
  <c r="H927" i="14"/>
  <c r="F927" i="14"/>
  <c r="E927" i="14"/>
  <c r="I387" i="14"/>
  <c r="H387" i="14"/>
  <c r="F387" i="14"/>
  <c r="E387" i="14"/>
  <c r="I204" i="14"/>
  <c r="H204" i="14"/>
  <c r="F204" i="14"/>
  <c r="E204" i="14"/>
  <c r="I579" i="14"/>
  <c r="H579" i="14"/>
  <c r="F579" i="14"/>
  <c r="E579" i="14"/>
  <c r="I369" i="14"/>
  <c r="H369" i="14"/>
  <c r="F369" i="14"/>
  <c r="E369" i="14"/>
  <c r="I206" i="14"/>
  <c r="H206" i="14"/>
  <c r="F206" i="14"/>
  <c r="E206" i="14"/>
  <c r="I576" i="14"/>
  <c r="H576" i="14"/>
  <c r="F576" i="14"/>
  <c r="E576" i="14"/>
  <c r="I7" i="14"/>
  <c r="H7" i="14"/>
  <c r="F7" i="14"/>
  <c r="E7" i="14"/>
  <c r="I572" i="14"/>
  <c r="H572" i="14"/>
  <c r="F572" i="14"/>
  <c r="E572" i="14"/>
  <c r="I86" i="14"/>
  <c r="H86" i="14"/>
  <c r="F86" i="14"/>
  <c r="E86" i="14"/>
  <c r="I962" i="14"/>
  <c r="H962" i="14"/>
  <c r="F962" i="14"/>
  <c r="E962" i="14"/>
  <c r="I268" i="14"/>
  <c r="H268" i="14"/>
  <c r="F268" i="14"/>
  <c r="E268" i="14"/>
  <c r="I678" i="14"/>
  <c r="H678" i="14"/>
  <c r="F678" i="14"/>
  <c r="E678" i="14"/>
  <c r="I87" i="14"/>
  <c r="H87" i="14"/>
  <c r="F87" i="14"/>
  <c r="E87" i="14"/>
  <c r="I163" i="14"/>
  <c r="H163" i="14"/>
  <c r="F163" i="14"/>
  <c r="E163" i="14"/>
  <c r="I575" i="14"/>
  <c r="H575" i="14"/>
  <c r="F575" i="14"/>
  <c r="E575" i="14"/>
  <c r="I274" i="14"/>
  <c r="H274" i="14"/>
  <c r="F274" i="14"/>
  <c r="E274" i="14"/>
  <c r="I151" i="14"/>
  <c r="H151" i="14"/>
  <c r="F151" i="14"/>
  <c r="E151" i="14"/>
  <c r="I213" i="14"/>
  <c r="H213" i="14"/>
  <c r="F213" i="14"/>
  <c r="E213" i="14"/>
  <c r="I303" i="14"/>
  <c r="H303" i="14"/>
  <c r="F303" i="14"/>
  <c r="E303" i="14"/>
  <c r="I405" i="14"/>
  <c r="H405" i="14"/>
  <c r="F405" i="14"/>
  <c r="E405" i="14"/>
  <c r="I203" i="14"/>
  <c r="H203" i="14"/>
  <c r="F203" i="14"/>
  <c r="E203" i="14"/>
  <c r="I279" i="14"/>
  <c r="H279" i="14"/>
  <c r="F279" i="14"/>
  <c r="E279" i="14"/>
  <c r="I69" i="14"/>
  <c r="H69" i="14"/>
  <c r="F69" i="14"/>
  <c r="E69" i="14"/>
  <c r="I452" i="14"/>
  <c r="H452" i="14"/>
  <c r="F452" i="14"/>
  <c r="E452" i="14"/>
  <c r="I317" i="14"/>
  <c r="H317" i="14"/>
  <c r="F317" i="14"/>
  <c r="E317" i="14"/>
  <c r="I970" i="14"/>
  <c r="H970" i="14"/>
  <c r="F970" i="14"/>
  <c r="E970" i="14"/>
  <c r="I497" i="14"/>
  <c r="H497" i="14"/>
  <c r="F497" i="14"/>
  <c r="E497" i="14"/>
  <c r="I835" i="14"/>
  <c r="H835" i="14"/>
  <c r="F835" i="14"/>
  <c r="E835" i="14"/>
  <c r="I12" i="14"/>
  <c r="H12" i="14"/>
  <c r="F12" i="14"/>
  <c r="E12" i="14"/>
  <c r="I100" i="14"/>
  <c r="H100" i="14"/>
  <c r="F100" i="14"/>
  <c r="E100" i="14"/>
  <c r="I202" i="14"/>
  <c r="H202" i="14"/>
  <c r="F202" i="14"/>
  <c r="E202" i="14"/>
  <c r="I311" i="14"/>
  <c r="H311" i="14"/>
  <c r="F311" i="14"/>
  <c r="E311" i="14"/>
  <c r="I793" i="14"/>
  <c r="H793" i="14"/>
  <c r="F793" i="14"/>
  <c r="E793" i="14"/>
  <c r="I286" i="14"/>
  <c r="H286" i="14"/>
  <c r="F286" i="14"/>
  <c r="E286" i="14"/>
  <c r="I310" i="14"/>
  <c r="H310" i="14"/>
  <c r="F310" i="14"/>
  <c r="E310" i="14"/>
  <c r="I462" i="14"/>
  <c r="H462" i="14"/>
  <c r="F462" i="14"/>
  <c r="E462" i="14"/>
  <c r="I375" i="14"/>
  <c r="H375" i="14"/>
  <c r="F375" i="14"/>
  <c r="E375" i="14"/>
  <c r="I493" i="14"/>
  <c r="H493" i="14"/>
  <c r="F493" i="14"/>
  <c r="E493" i="14"/>
  <c r="I500" i="14"/>
  <c r="H500" i="14"/>
  <c r="F500" i="14"/>
  <c r="E500" i="14"/>
  <c r="I379" i="14"/>
  <c r="H379" i="14"/>
  <c r="F379" i="14"/>
  <c r="E379" i="14"/>
  <c r="I372" i="14"/>
  <c r="H372" i="14"/>
  <c r="F372" i="14"/>
  <c r="E372" i="14"/>
  <c r="I184" i="14"/>
  <c r="H184" i="14"/>
  <c r="F184" i="14"/>
  <c r="E184" i="14"/>
  <c r="I495" i="14"/>
  <c r="H495" i="14"/>
  <c r="F495" i="14"/>
  <c r="E495" i="14"/>
  <c r="I384" i="14"/>
  <c r="H384" i="14"/>
  <c r="F384" i="14"/>
  <c r="E384" i="14"/>
  <c r="I346" i="14"/>
  <c r="H346" i="14"/>
  <c r="F346" i="14"/>
  <c r="E346" i="14"/>
  <c r="I195" i="14"/>
  <c r="H195" i="14"/>
  <c r="F195" i="14"/>
  <c r="E195" i="14"/>
  <c r="I335" i="14"/>
  <c r="H335" i="14"/>
  <c r="F335" i="14"/>
  <c r="E335" i="14"/>
  <c r="I780" i="14"/>
  <c r="H780" i="14"/>
  <c r="F780" i="14"/>
  <c r="E780" i="14"/>
  <c r="I498" i="14"/>
  <c r="H498" i="14"/>
  <c r="F498" i="14"/>
  <c r="E498" i="14"/>
  <c r="I684" i="14"/>
  <c r="H684" i="14"/>
  <c r="F684" i="14"/>
  <c r="E684" i="14"/>
  <c r="I489" i="14"/>
  <c r="H489" i="14"/>
  <c r="F489" i="14"/>
  <c r="E489" i="14"/>
  <c r="I626" i="14"/>
  <c r="H626" i="14"/>
  <c r="F626" i="14"/>
  <c r="E626" i="14"/>
  <c r="I367" i="14"/>
  <c r="H367" i="14"/>
  <c r="F367" i="14"/>
  <c r="E367" i="14"/>
  <c r="I196" i="14"/>
  <c r="H196" i="14"/>
  <c r="F196" i="14"/>
  <c r="E196" i="14"/>
  <c r="I152" i="14"/>
  <c r="H152" i="14"/>
  <c r="F152" i="14"/>
  <c r="E152" i="14"/>
  <c r="I200" i="14"/>
  <c r="H200" i="14"/>
  <c r="F200" i="14"/>
  <c r="E200" i="14"/>
  <c r="I683" i="14"/>
  <c r="H683" i="14"/>
  <c r="F683" i="14"/>
  <c r="E683" i="14"/>
  <c r="I79" i="14"/>
  <c r="H79" i="14"/>
  <c r="F79" i="14"/>
  <c r="E79" i="14"/>
  <c r="I461" i="14"/>
  <c r="H461" i="14"/>
  <c r="F461" i="14"/>
  <c r="E461" i="14"/>
  <c r="I34" i="14"/>
  <c r="H34" i="14"/>
  <c r="F34" i="14"/>
  <c r="E34" i="14"/>
  <c r="I366" i="14"/>
  <c r="H366" i="14"/>
  <c r="F366" i="14"/>
  <c r="E366" i="14"/>
  <c r="I486" i="14"/>
  <c r="H486" i="14"/>
  <c r="F486" i="14"/>
  <c r="E486" i="14"/>
  <c r="I481" i="14"/>
  <c r="H481" i="14"/>
  <c r="F481" i="14"/>
  <c r="E481" i="14"/>
  <c r="I183" i="14"/>
  <c r="H183" i="14"/>
  <c r="F183" i="14"/>
  <c r="E183" i="14"/>
  <c r="I308" i="14"/>
  <c r="H308" i="14"/>
  <c r="F308" i="14"/>
  <c r="E308" i="14"/>
  <c r="I625" i="14"/>
  <c r="H625" i="14"/>
  <c r="F625" i="14"/>
  <c r="E625" i="14"/>
  <c r="I966" i="14"/>
  <c r="H966" i="14"/>
  <c r="F966" i="14"/>
  <c r="E966" i="14"/>
  <c r="I272" i="14"/>
  <c r="H272" i="14"/>
  <c r="F272" i="14"/>
  <c r="E272" i="14"/>
  <c r="I280" i="14"/>
  <c r="H280" i="14"/>
  <c r="F280" i="14"/>
  <c r="E280" i="14"/>
  <c r="I85" i="14"/>
  <c r="H85" i="14"/>
  <c r="F85" i="14"/>
  <c r="E85" i="14"/>
  <c r="I573" i="14"/>
  <c r="H573" i="14"/>
  <c r="F573" i="14"/>
  <c r="E573" i="14"/>
  <c r="I198" i="14"/>
  <c r="H198" i="14"/>
  <c r="F198" i="14"/>
  <c r="E198" i="14"/>
  <c r="I488" i="14"/>
  <c r="H488" i="14"/>
  <c r="F488" i="14"/>
  <c r="E488" i="14"/>
  <c r="I148" i="14"/>
  <c r="H148" i="14"/>
  <c r="F148" i="14"/>
  <c r="E148" i="14"/>
  <c r="I98" i="14"/>
  <c r="H98" i="14"/>
  <c r="F98" i="14"/>
  <c r="E98" i="14"/>
  <c r="I180" i="14"/>
  <c r="H180" i="14"/>
  <c r="F180" i="14"/>
  <c r="E180" i="14"/>
  <c r="I365" i="14"/>
  <c r="H365" i="14"/>
  <c r="F365" i="14"/>
  <c r="E365" i="14"/>
  <c r="I33" i="14"/>
  <c r="H33" i="14"/>
  <c r="F33" i="14"/>
  <c r="E33" i="14"/>
  <c r="I155" i="14"/>
  <c r="H155" i="14"/>
  <c r="F155" i="14"/>
  <c r="E155" i="14"/>
  <c r="I628" i="14"/>
  <c r="H628" i="14"/>
  <c r="F628" i="14"/>
  <c r="E628" i="14"/>
  <c r="I40" i="14"/>
  <c r="H40" i="14"/>
  <c r="F40" i="14"/>
  <c r="E40" i="14"/>
  <c r="I487" i="14"/>
  <c r="H487" i="14"/>
  <c r="F487" i="14"/>
  <c r="E487" i="14"/>
  <c r="I149" i="14"/>
  <c r="H149" i="14"/>
  <c r="F149" i="14"/>
  <c r="E149" i="14"/>
  <c r="I103" i="14"/>
  <c r="H103" i="14"/>
  <c r="F103" i="14"/>
  <c r="E103" i="14"/>
  <c r="I6" i="14"/>
  <c r="H6" i="14"/>
  <c r="F6" i="14"/>
  <c r="E6" i="14"/>
  <c r="I397" i="14"/>
  <c r="H397" i="14"/>
  <c r="F397" i="14"/>
  <c r="E397" i="14"/>
  <c r="I450" i="14"/>
  <c r="H450" i="14"/>
  <c r="F450" i="14"/>
  <c r="E450" i="14"/>
  <c r="I150" i="14"/>
  <c r="H150" i="14"/>
  <c r="F150" i="14"/>
  <c r="E150" i="14"/>
  <c r="I172" i="14"/>
  <c r="H172" i="14"/>
  <c r="F172" i="14"/>
  <c r="E172" i="14"/>
  <c r="I309" i="14"/>
  <c r="H309" i="14"/>
  <c r="F309" i="14"/>
  <c r="E309" i="14"/>
  <c r="I44" i="14"/>
  <c r="H44" i="14"/>
  <c r="F44" i="14"/>
  <c r="E44" i="14"/>
  <c r="I842" i="14"/>
  <c r="H842" i="14"/>
  <c r="F842" i="14"/>
  <c r="E842" i="14"/>
  <c r="I844" i="14"/>
  <c r="H844" i="14"/>
  <c r="F844" i="14"/>
  <c r="E844" i="14"/>
  <c r="G844" i="14" s="1"/>
  <c r="I492" i="14"/>
  <c r="H492" i="14"/>
  <c r="F492" i="14"/>
  <c r="E492" i="14"/>
  <c r="I102" i="14"/>
  <c r="H102" i="14"/>
  <c r="F102" i="14"/>
  <c r="E102" i="14"/>
  <c r="G102" i="14" s="1"/>
  <c r="I843" i="14"/>
  <c r="H843" i="14"/>
  <c r="F843" i="14"/>
  <c r="E843" i="14"/>
  <c r="I5" i="14"/>
  <c r="H5" i="14"/>
  <c r="F5" i="14"/>
  <c r="E5" i="14"/>
  <c r="G5" i="14" s="1"/>
  <c r="I451" i="14"/>
  <c r="H451" i="14"/>
  <c r="F451" i="14"/>
  <c r="E451" i="14"/>
  <c r="I485" i="14"/>
  <c r="H485" i="14"/>
  <c r="F485" i="14"/>
  <c r="E485" i="14"/>
  <c r="G485" i="14" s="1"/>
  <c r="I43" i="14"/>
  <c r="H43" i="14"/>
  <c r="F43" i="14"/>
  <c r="E43" i="14"/>
  <c r="I277" i="14"/>
  <c r="H277" i="14"/>
  <c r="F277" i="14"/>
  <c r="E277" i="14"/>
  <c r="I13" i="14"/>
  <c r="H13" i="14"/>
  <c r="F13" i="14"/>
  <c r="E13" i="14"/>
  <c r="I101" i="14"/>
  <c r="H101" i="14"/>
  <c r="F101" i="14"/>
  <c r="E101" i="14"/>
  <c r="I271" i="14"/>
  <c r="H271" i="14"/>
  <c r="F271" i="14"/>
  <c r="E271" i="14"/>
  <c r="I99" i="14"/>
  <c r="H99" i="14"/>
  <c r="F99" i="14"/>
  <c r="E99" i="14"/>
  <c r="I4" i="14"/>
  <c r="H4" i="14"/>
  <c r="F4" i="14"/>
  <c r="E4" i="14"/>
  <c r="I173" i="14"/>
  <c r="H173" i="14"/>
  <c r="F173" i="14"/>
  <c r="E173" i="14"/>
  <c r="I484" i="14"/>
  <c r="H484" i="14"/>
  <c r="F484" i="14"/>
  <c r="E484" i="14"/>
  <c r="I161" i="14"/>
  <c r="H161" i="14"/>
  <c r="F161" i="14"/>
  <c r="E161" i="14"/>
  <c r="I84" i="14"/>
  <c r="H84" i="14"/>
  <c r="F84" i="14"/>
  <c r="E84" i="14"/>
  <c r="I147" i="14"/>
  <c r="H147" i="14"/>
  <c r="F147" i="14"/>
  <c r="E147" i="14"/>
  <c r="I449" i="14"/>
  <c r="H449" i="14"/>
  <c r="F449" i="14"/>
  <c r="E449" i="14"/>
  <c r="E36" i="16"/>
  <c r="E34" i="16"/>
  <c r="E32" i="16"/>
  <c r="E21" i="16"/>
  <c r="E27" i="16"/>
  <c r="E22" i="16"/>
  <c r="E25" i="16"/>
  <c r="E28" i="16"/>
  <c r="E29" i="16"/>
  <c r="E24" i="16"/>
  <c r="E31" i="16"/>
  <c r="E23" i="16"/>
  <c r="E30" i="16"/>
  <c r="E33" i="16"/>
  <c r="E26" i="16"/>
  <c r="G451" i="14" l="1"/>
  <c r="G843" i="14"/>
  <c r="G492" i="14"/>
  <c r="G501" i="14"/>
  <c r="G222" i="14"/>
  <c r="G82" i="14"/>
  <c r="G447" i="14"/>
  <c r="G383" i="14"/>
  <c r="G188" i="14"/>
  <c r="G795" i="14"/>
  <c r="G618" i="14"/>
  <c r="G273" i="14"/>
  <c r="G453" i="14"/>
  <c r="G630" i="14"/>
  <c r="G88" i="14"/>
  <c r="G395" i="14"/>
  <c r="G343" i="14"/>
  <c r="G505" i="14"/>
  <c r="G510" i="14"/>
  <c r="G459" i="14"/>
  <c r="G514" i="14"/>
  <c r="G908" i="14"/>
  <c r="G509" i="14"/>
  <c r="G926" i="14"/>
  <c r="G401" i="14"/>
  <c r="G517" i="14"/>
  <c r="G354" i="14"/>
  <c r="G906" i="14"/>
  <c r="G217" i="14"/>
  <c r="G460" i="14"/>
  <c r="G193" i="14"/>
  <c r="G512" i="14"/>
  <c r="G56" i="14"/>
  <c r="G945" i="14"/>
  <c r="G754" i="14"/>
  <c r="G60" i="14"/>
  <c r="G523" i="14"/>
  <c r="G524" i="14"/>
  <c r="G504" i="14"/>
  <c r="G729" i="14"/>
  <c r="G942" i="14"/>
  <c r="G28" i="14"/>
  <c r="G875" i="14"/>
  <c r="G41" i="14"/>
  <c r="G616" i="14"/>
  <c r="G320" i="14"/>
  <c r="G605" i="14"/>
  <c r="G946" i="14"/>
  <c r="G913" i="14"/>
  <c r="G143" i="14"/>
  <c r="G859" i="14"/>
  <c r="G516" i="14"/>
  <c r="G130" i="14"/>
  <c r="G42" i="14"/>
  <c r="G574" i="14"/>
  <c r="G347" i="14"/>
  <c r="G868" i="14"/>
  <c r="G109" i="14"/>
  <c r="G48" i="14"/>
  <c r="G893" i="14"/>
  <c r="G653" i="14"/>
  <c r="G467" i="14"/>
  <c r="G191" i="14"/>
  <c r="G871" i="14"/>
  <c r="G800" i="14"/>
  <c r="G752" i="14"/>
  <c r="G234" i="14"/>
  <c r="G107" i="14"/>
  <c r="G645" i="14"/>
  <c r="G275" i="14"/>
  <c r="G208" i="14"/>
  <c r="G920" i="14"/>
  <c r="G849" i="14"/>
  <c r="G215" i="14"/>
  <c r="G745" i="14"/>
  <c r="G841" i="14"/>
  <c r="G827" i="14"/>
  <c r="G254" i="14"/>
  <c r="G750" i="14"/>
  <c r="G901" i="14"/>
  <c r="G443" i="14"/>
  <c r="G676" i="14"/>
  <c r="G479" i="14"/>
  <c r="G422" i="14"/>
  <c r="G704" i="14"/>
  <c r="G300" i="14"/>
  <c r="G131" i="14"/>
  <c r="G51" i="14"/>
  <c r="G762" i="14"/>
  <c r="G932" i="14"/>
  <c r="G880" i="14"/>
  <c r="G80" i="14"/>
  <c r="G257" i="14"/>
  <c r="D10" i="20"/>
  <c r="E10" i="20" s="1"/>
  <c r="D14" i="20"/>
  <c r="E14" i="20" s="1"/>
  <c r="B20" i="20"/>
  <c r="D20" i="20" s="1"/>
  <c r="E20" i="20" s="1"/>
  <c r="D17" i="20"/>
  <c r="E17" i="20" s="1"/>
  <c r="G577" i="14"/>
  <c r="G218" i="14"/>
  <c r="G373" i="14"/>
  <c r="G219" i="14"/>
  <c r="G341" i="14"/>
  <c r="G627" i="14"/>
  <c r="G269" i="14"/>
  <c r="G842" i="14"/>
  <c r="G44" i="14"/>
  <c r="G309" i="14"/>
  <c r="G172" i="14"/>
  <c r="G150" i="14"/>
  <c r="G450" i="14"/>
  <c r="G397" i="14"/>
  <c r="G6" i="14"/>
  <c r="G103" i="14"/>
  <c r="G149" i="14"/>
  <c r="G487" i="14"/>
  <c r="G40" i="14"/>
  <c r="G628" i="14"/>
  <c r="G155" i="14"/>
  <c r="G33" i="14"/>
  <c r="G365" i="14"/>
  <c r="G180" i="14"/>
  <c r="G98" i="14"/>
  <c r="G148" i="14"/>
  <c r="G488" i="14"/>
  <c r="G198" i="14"/>
  <c r="G573" i="14"/>
  <c r="G85" i="14"/>
  <c r="G280" i="14"/>
  <c r="G272" i="14"/>
  <c r="G966" i="14"/>
  <c r="G625" i="14"/>
  <c r="G308" i="14"/>
  <c r="G183" i="14"/>
  <c r="G481" i="14"/>
  <c r="G486" i="14"/>
  <c r="G366" i="14"/>
  <c r="G34" i="14"/>
  <c r="G461" i="14"/>
  <c r="G79" i="14"/>
  <c r="G683" i="14"/>
  <c r="G200" i="14"/>
  <c r="G152" i="14"/>
  <c r="G196" i="14"/>
  <c r="G367" i="14"/>
  <c r="G626" i="14"/>
  <c r="G489" i="14"/>
  <c r="G684" i="14"/>
  <c r="G498" i="14"/>
  <c r="G780" i="14"/>
  <c r="G335" i="14"/>
  <c r="G195" i="14"/>
  <c r="G346" i="14"/>
  <c r="G384" i="14"/>
  <c r="G495" i="14"/>
  <c r="G184" i="14"/>
  <c r="G372" i="14"/>
  <c r="G379" i="14"/>
  <c r="G500" i="14"/>
  <c r="G493" i="14"/>
  <c r="G375" i="14"/>
  <c r="G462" i="14"/>
  <c r="G310" i="14"/>
  <c r="G286" i="14"/>
  <c r="G793" i="14"/>
  <c r="G311" i="14"/>
  <c r="G202" i="14"/>
  <c r="G100" i="14"/>
  <c r="G12" i="14"/>
  <c r="G835" i="14"/>
  <c r="G497" i="14"/>
  <c r="G970" i="14"/>
  <c r="G317" i="14"/>
  <c r="G452" i="14"/>
  <c r="G69" i="14"/>
  <c r="G279" i="14"/>
  <c r="G203" i="14"/>
  <c r="G405" i="14"/>
  <c r="G303" i="14"/>
  <c r="G213" i="14"/>
  <c r="G151" i="14"/>
  <c r="G274" i="14"/>
  <c r="G575" i="14"/>
  <c r="G163" i="14"/>
  <c r="G87" i="14"/>
  <c r="G678" i="14"/>
  <c r="G162" i="14"/>
  <c r="G551" i="14"/>
  <c r="G845" i="14"/>
  <c r="G181" i="14"/>
  <c r="G491" i="14"/>
  <c r="G89" i="14"/>
  <c r="G643" i="14"/>
  <c r="G59" i="14"/>
  <c r="G378" i="14"/>
  <c r="G106" i="14"/>
  <c r="G268" i="14"/>
  <c r="G962" i="14"/>
  <c r="G86" i="14"/>
  <c r="G572" i="14"/>
  <c r="G7" i="14"/>
  <c r="G576" i="14"/>
  <c r="G206" i="14"/>
  <c r="G369" i="14"/>
  <c r="G579" i="14"/>
  <c r="G204" i="14"/>
  <c r="G387" i="14"/>
  <c r="G927" i="14"/>
  <c r="G211" i="14"/>
  <c r="G939" i="14"/>
  <c r="G205" i="14"/>
  <c r="G377" i="14"/>
  <c r="G638" i="14"/>
  <c r="G644" i="14"/>
  <c r="G781" i="14"/>
  <c r="G8" i="14"/>
  <c r="G794" i="14"/>
  <c r="G64" i="14"/>
  <c r="G494" i="14"/>
  <c r="G670" i="14"/>
  <c r="G192" i="14"/>
  <c r="G90" i="14"/>
  <c r="G636" i="14"/>
  <c r="G159" i="14"/>
  <c r="G854" i="14"/>
  <c r="G270" i="14"/>
  <c r="G902" i="14"/>
  <c r="G682" i="14"/>
  <c r="G154" i="14"/>
  <c r="G775" i="14"/>
  <c r="G770" i="14"/>
  <c r="G144" i="14"/>
  <c r="G201" i="14"/>
  <c r="G293" i="14"/>
  <c r="G187" i="14"/>
  <c r="G525" i="14"/>
  <c r="G846" i="14"/>
  <c r="G409" i="14"/>
  <c r="G699" i="14"/>
  <c r="G922" i="14"/>
  <c r="G896" i="14"/>
  <c r="G705" i="14"/>
  <c r="G424" i="14"/>
  <c r="G802" i="14"/>
  <c r="G833" i="14"/>
  <c r="G866" i="14"/>
  <c r="G722" i="14"/>
  <c r="G951" i="14"/>
  <c r="G785" i="14"/>
  <c r="G700" i="14"/>
  <c r="G244" i="14"/>
  <c r="G832" i="14"/>
  <c r="G229" i="14"/>
  <c r="G65" i="14"/>
  <c r="G890" i="14"/>
  <c r="G831" i="14"/>
  <c r="G445" i="14"/>
  <c r="G713" i="14"/>
  <c r="G338" i="14"/>
  <c r="G680" i="14"/>
  <c r="G883" i="14"/>
  <c r="G840" i="14"/>
  <c r="G765" i="14"/>
  <c r="G374" i="14"/>
  <c r="G490" i="14"/>
  <c r="G506" i="14"/>
  <c r="G710" i="14"/>
  <c r="G797" i="14"/>
  <c r="G806" i="14"/>
  <c r="G674" i="14"/>
  <c r="G324" i="14"/>
  <c r="G888" i="14"/>
  <c r="G814" i="14"/>
  <c r="G50" i="14"/>
  <c r="G804" i="14"/>
  <c r="G546" i="14"/>
  <c r="G259" i="14"/>
  <c r="G168" i="14"/>
  <c r="G815" i="14"/>
  <c r="G358" i="14"/>
  <c r="G960" i="14"/>
  <c r="G756" i="14"/>
  <c r="G953" i="14"/>
  <c r="G803" i="14"/>
  <c r="G639" i="14"/>
  <c r="G226" i="14"/>
  <c r="G282" i="14"/>
  <c r="G721" i="14"/>
  <c r="G912" i="14"/>
  <c r="G296" i="14"/>
  <c r="G32" i="14"/>
  <c r="G878" i="14"/>
  <c r="G763" i="14"/>
  <c r="G601" i="14"/>
  <c r="G786" i="14"/>
  <c r="G759" i="14"/>
  <c r="G865" i="14"/>
  <c r="G23" i="14"/>
  <c r="G593" i="14"/>
  <c r="G97" i="14"/>
  <c r="G950" i="14"/>
  <c r="G597" i="14"/>
  <c r="G726" i="14"/>
  <c r="G245" i="14"/>
  <c r="G83" i="14"/>
  <c r="G449" i="14"/>
  <c r="G147" i="14"/>
  <c r="G84" i="14"/>
  <c r="G161" i="14"/>
  <c r="G484" i="14"/>
  <c r="G173" i="14"/>
  <c r="G4" i="14"/>
  <c r="G99" i="14"/>
  <c r="G271" i="14"/>
  <c r="G101" i="14"/>
  <c r="G13" i="14"/>
  <c r="G277" i="14"/>
  <c r="G43" i="14"/>
  <c r="G390" i="14"/>
  <c r="G16" i="14"/>
  <c r="G190" i="14"/>
  <c r="G569" i="14"/>
  <c r="G344" i="14"/>
  <c r="G11" i="14"/>
  <c r="G253" i="14"/>
  <c r="G439" i="14"/>
  <c r="G541" i="14"/>
  <c r="G564" i="14"/>
  <c r="G262" i="14"/>
  <c r="G264" i="14"/>
  <c r="G557" i="14"/>
  <c r="G555" i="14"/>
  <c r="G623" i="14"/>
  <c r="G267" i="14"/>
  <c r="G285" i="14"/>
  <c r="G701" i="14"/>
  <c r="G237" i="14"/>
  <c r="G528" i="14"/>
  <c r="G230" i="14"/>
  <c r="G241" i="14"/>
  <c r="G885" i="14"/>
  <c r="G175" i="14"/>
  <c r="G416" i="14"/>
  <c r="G968" i="14"/>
  <c r="G483" i="14"/>
  <c r="G924" i="14"/>
  <c r="G791" i="14"/>
  <c r="G480" i="14"/>
  <c r="G764" i="14"/>
  <c r="G675" i="14"/>
  <c r="G545" i="14"/>
  <c r="G382" i="14"/>
  <c r="G169" i="14"/>
  <c r="G905" i="14"/>
  <c r="G407" i="14"/>
  <c r="G874" i="14"/>
  <c r="G921" i="14"/>
  <c r="G412" i="14"/>
  <c r="G136" i="14"/>
  <c r="G933" i="14"/>
  <c r="G709" i="14"/>
  <c r="G749" i="14"/>
  <c r="G170" i="14"/>
  <c r="G117" i="14"/>
  <c r="G587" i="14"/>
  <c r="G197" i="14"/>
  <c r="G247" i="14"/>
  <c r="G732" i="14"/>
  <c r="G596" i="14"/>
  <c r="G755" i="14"/>
  <c r="G911" i="14"/>
  <c r="G440" i="14"/>
  <c r="G357" i="14"/>
  <c r="G949" i="14"/>
  <c r="G664" i="14"/>
  <c r="G298" i="14"/>
  <c r="G561" i="14"/>
  <c r="G558" i="14"/>
  <c r="G697" i="14"/>
  <c r="G553" i="14"/>
  <c r="G769" i="14"/>
  <c r="G965" i="14"/>
  <c r="G723" i="14"/>
  <c r="G423" i="14"/>
  <c r="G673" i="14"/>
  <c r="G353" i="14"/>
  <c r="G554" i="14"/>
  <c r="G687" i="14"/>
  <c r="G413" i="14"/>
  <c r="G392" i="14"/>
  <c r="G119" i="14"/>
  <c r="G284" i="14"/>
  <c r="G634" i="14"/>
  <c r="G18" i="14"/>
  <c r="G692" i="14"/>
  <c r="G879" i="14"/>
  <c r="G808" i="14"/>
  <c r="G550" i="14"/>
  <c r="G659" i="14"/>
  <c r="G62" i="14"/>
  <c r="G631" i="14"/>
  <c r="G895" i="14"/>
  <c r="G941" i="14"/>
  <c r="G696" i="14"/>
  <c r="G715" i="14"/>
  <c r="G829" i="14"/>
  <c r="G621" i="14"/>
  <c r="G436" i="14"/>
  <c r="G431" i="14"/>
  <c r="G881" i="14"/>
  <c r="G662" i="14"/>
  <c r="G603" i="14"/>
  <c r="G666" i="14"/>
  <c r="G867" i="14"/>
  <c r="G810" i="14"/>
  <c r="G567" i="14"/>
  <c r="G858" i="14"/>
  <c r="G658" i="14"/>
  <c r="G125" i="14"/>
  <c r="G266" i="14"/>
  <c r="G708" i="14"/>
  <c r="G652" i="14"/>
  <c r="G156" i="14"/>
  <c r="G330" i="14"/>
  <c r="G811" i="14"/>
  <c r="G656" i="14"/>
  <c r="G325" i="14"/>
  <c r="G733" i="14"/>
  <c r="G476" i="14"/>
  <c r="G158" i="14"/>
  <c r="G801" i="14"/>
  <c r="G718" i="14"/>
  <c r="G599" i="14"/>
  <c r="G695" i="14"/>
  <c r="G438" i="14"/>
  <c r="G323" i="14"/>
  <c r="G283" i="14"/>
  <c r="G703" i="14"/>
  <c r="G435" i="14"/>
  <c r="G432" i="14"/>
  <c r="G434" i="14"/>
  <c r="G444" i="14"/>
  <c r="G777" i="14"/>
  <c r="G415" i="14"/>
  <c r="G959" i="14"/>
  <c r="G290" i="14"/>
  <c r="G792" i="14"/>
  <c r="G533" i="14"/>
  <c r="G291" i="14"/>
  <c r="G943" i="14"/>
  <c r="G918" i="14"/>
  <c r="G955" i="14"/>
  <c r="G746" i="14"/>
  <c r="G141" i="14"/>
  <c r="G740" i="14"/>
  <c r="G470" i="14"/>
  <c r="G118" i="14"/>
  <c r="G235" i="14"/>
  <c r="G29" i="14"/>
  <c r="G474" i="14"/>
  <c r="G142" i="14"/>
  <c r="G334" i="14"/>
  <c r="G944" i="14"/>
  <c r="G917" i="14"/>
  <c r="G757" i="14"/>
  <c r="G26" i="14"/>
  <c r="G25" i="14"/>
  <c r="G604" i="14"/>
  <c r="G167" i="14"/>
  <c r="G903" i="14"/>
  <c r="G239" i="14"/>
  <c r="G455" i="14"/>
  <c r="G301" i="14"/>
  <c r="G288" i="14"/>
  <c r="G515" i="14"/>
  <c r="G647" i="14"/>
  <c r="G529" i="14"/>
  <c r="G508" i="14"/>
  <c r="G17" i="14"/>
  <c r="G834" i="14"/>
  <c r="G734" i="14"/>
  <c r="G15" i="14"/>
  <c r="G165" i="14"/>
  <c r="G776" i="14"/>
  <c r="G535" i="14"/>
  <c r="G437" i="14"/>
  <c r="G166" i="14"/>
  <c r="G251" i="14"/>
  <c r="G583" i="14"/>
  <c r="G606" i="14"/>
  <c r="G351" i="14"/>
  <c r="G115" i="14"/>
  <c r="G807" i="14"/>
  <c r="G513" i="14"/>
  <c r="G385" i="14"/>
  <c r="G869" i="14"/>
  <c r="G356" i="14"/>
  <c r="G719" i="14"/>
  <c r="G608" i="14"/>
  <c r="G536" i="14"/>
  <c r="G649" i="14"/>
  <c r="G352" i="14"/>
  <c r="G863" i="14"/>
  <c r="G798" i="14"/>
  <c r="G611" i="14"/>
  <c r="G691" i="14"/>
  <c r="G74" i="14"/>
  <c r="G527" i="14"/>
  <c r="G464" i="14"/>
  <c r="G368" i="14"/>
  <c r="G66" i="14"/>
  <c r="G936" i="14"/>
  <c r="G232" i="14"/>
  <c r="G342" i="14"/>
  <c r="G737" i="14"/>
  <c r="G598" i="14"/>
  <c r="G507" i="14"/>
  <c r="G521" i="14"/>
  <c r="G646" i="14"/>
  <c r="G582" i="14"/>
  <c r="G595" i="14"/>
  <c r="G914" i="14"/>
  <c r="G58" i="14"/>
  <c r="G590" i="14"/>
  <c r="G961" i="14"/>
  <c r="G624" i="14"/>
  <c r="G534" i="14"/>
  <c r="G782" i="14"/>
  <c r="G543" i="14"/>
  <c r="G540" i="14"/>
  <c r="G402" i="14"/>
  <c r="G473" i="14"/>
  <c r="G873" i="14"/>
  <c r="G818" i="14"/>
  <c r="G773" i="14"/>
  <c r="G207" i="14"/>
  <c r="G231" i="14"/>
  <c r="G388" i="14"/>
  <c r="G52" i="14"/>
  <c r="G221" i="14"/>
  <c r="G635" i="14"/>
  <c r="G642" i="14"/>
  <c r="G928" i="14"/>
  <c r="G10" i="14"/>
  <c r="G146" i="14"/>
  <c r="G778" i="14"/>
  <c r="G760" i="14"/>
  <c r="G243" i="14"/>
  <c r="G30" i="14"/>
  <c r="G292" i="14"/>
  <c r="G594" i="14"/>
  <c r="G817" i="14"/>
  <c r="G897" i="14"/>
  <c r="G519" i="14"/>
  <c r="G73" i="14"/>
  <c r="G295" i="14"/>
  <c r="G836" i="14"/>
  <c r="G391" i="14"/>
  <c r="G114" i="14"/>
  <c r="G199" i="14"/>
  <c r="G655" i="14"/>
  <c r="G430" i="14"/>
  <c r="G246" i="14"/>
  <c r="G220" i="14"/>
  <c r="G104" i="14"/>
  <c r="G796" i="14"/>
  <c r="G805" i="14"/>
  <c r="G768" i="14"/>
  <c r="G214" i="14"/>
  <c r="G654" i="14"/>
  <c r="G123" i="14"/>
  <c r="G923" i="14"/>
  <c r="G72" i="14"/>
  <c r="G68" i="14"/>
  <c r="G578" i="14"/>
  <c r="G614" i="14"/>
  <c r="G967" i="14"/>
  <c r="G820" i="14"/>
  <c r="G256" i="14"/>
  <c r="G326" i="14"/>
  <c r="G469" i="14"/>
  <c r="G610" i="14"/>
  <c r="G238" i="14"/>
  <c r="G113" i="14"/>
  <c r="G76" i="14"/>
  <c r="G39" i="14"/>
  <c r="G581" i="14"/>
  <c r="G813" i="14"/>
  <c r="G240" i="14"/>
  <c r="G421" i="14"/>
  <c r="G620" i="14"/>
  <c r="G249" i="14"/>
  <c r="G363" i="14"/>
  <c r="G321" i="14"/>
  <c r="G216" i="14"/>
  <c r="G714" i="14"/>
  <c r="G538" i="14"/>
  <c r="G126" i="14"/>
  <c r="G688" i="14"/>
  <c r="G532" i="14"/>
  <c r="G400" i="14"/>
  <c r="G209" i="14"/>
  <c r="G302" i="14"/>
  <c r="G177" i="14"/>
  <c r="G609" i="14"/>
  <c r="G735" i="14"/>
  <c r="G20" i="14"/>
  <c r="G706" i="14"/>
  <c r="G931" i="14"/>
  <c r="G585" i="14"/>
  <c r="G124" i="14"/>
  <c r="G496" i="14"/>
  <c r="G948" i="14"/>
  <c r="G386" i="14"/>
  <c r="G427" i="14"/>
  <c r="G381" i="14"/>
  <c r="G428" i="14"/>
  <c r="G429" i="14"/>
  <c r="G46" i="14"/>
  <c r="G53" i="14"/>
  <c r="G21" i="14"/>
  <c r="G116" i="14"/>
  <c r="G75" i="14"/>
  <c r="G258" i="14"/>
  <c r="G613" i="14"/>
  <c r="G134" i="14"/>
  <c r="G716" i="14"/>
  <c r="G502" i="14"/>
  <c r="G783" i="14"/>
  <c r="G35" i="14"/>
  <c r="G889" i="14"/>
  <c r="G930" i="14"/>
  <c r="G520" i="14"/>
  <c r="G741" i="14"/>
  <c r="G414" i="14"/>
  <c r="G137" i="14"/>
  <c r="G133" i="14"/>
  <c r="G210" i="14"/>
  <c r="G228" i="14"/>
  <c r="G588" i="14"/>
  <c r="G633" i="14"/>
  <c r="G725" i="14"/>
  <c r="G478" i="14"/>
  <c r="G420" i="14"/>
  <c r="G105" i="14"/>
  <c r="G242" i="14"/>
  <c r="G539" i="14"/>
  <c r="G819" i="14"/>
  <c r="G441" i="14"/>
  <c r="G544" i="14"/>
  <c r="G612" i="14"/>
  <c r="G891" i="14"/>
  <c r="G63" i="14"/>
  <c r="G313" i="14"/>
  <c r="G394" i="14"/>
  <c r="G915" i="14"/>
  <c r="G408" i="14"/>
  <c r="G458" i="14"/>
  <c r="G171" i="14"/>
  <c r="G739" i="14"/>
  <c r="G94" i="14"/>
  <c r="G212" i="14"/>
  <c r="G299" i="14"/>
  <c r="G679" i="14"/>
  <c r="G327" i="14"/>
  <c r="G531" i="14"/>
  <c r="G322" i="14"/>
  <c r="G663" i="14"/>
  <c r="G887" i="14"/>
  <c r="G250" i="14"/>
  <c r="G549" i="14"/>
  <c r="G825" i="14"/>
  <c r="G47" i="14"/>
  <c r="G294" i="14"/>
  <c r="G318" i="14"/>
  <c r="G399" i="14"/>
  <c r="G448" i="14"/>
  <c r="G947" i="14"/>
  <c r="G111" i="14"/>
  <c r="G345" i="14"/>
  <c r="G22" i="14"/>
  <c r="G406" i="14"/>
  <c r="G826" i="14"/>
  <c r="G547" i="14"/>
  <c r="G248" i="14"/>
  <c r="G851" i="14"/>
  <c r="G560" i="14"/>
  <c r="G556" i="14"/>
  <c r="G552" i="14"/>
  <c r="G559" i="14"/>
  <c r="G81" i="14"/>
  <c r="G957" i="14"/>
  <c r="G720" i="14"/>
  <c r="G853" i="14"/>
  <c r="G278" i="14"/>
  <c r="G940" i="14"/>
  <c r="G332" i="14"/>
  <c r="G586" i="14"/>
  <c r="G337" i="14"/>
  <c r="G850" i="14"/>
  <c r="G787" i="14"/>
  <c r="G329" i="14"/>
  <c r="G359" i="14"/>
  <c r="G96" i="14"/>
  <c r="G371" i="14"/>
  <c r="G956" i="14"/>
  <c r="G938" i="14"/>
  <c r="G690" i="14"/>
  <c r="G255" i="14"/>
  <c r="G304" i="14"/>
  <c r="G57" i="14"/>
  <c r="G822" i="14"/>
  <c r="G747" i="14"/>
  <c r="G847" i="14"/>
  <c r="G742" i="14"/>
  <c r="G265" i="14"/>
  <c r="G38" i="14"/>
  <c r="G393" i="14"/>
  <c r="G790" i="14"/>
  <c r="G864" i="14"/>
  <c r="G909" i="14"/>
  <c r="G112" i="14"/>
  <c r="G138" i="14"/>
  <c r="G602" i="14"/>
  <c r="G707" i="14"/>
  <c r="G748" i="14"/>
  <c r="G67" i="14"/>
  <c r="G812" i="14"/>
  <c r="G884" i="14"/>
  <c r="G761" i="14"/>
  <c r="G331" i="14"/>
  <c r="G333" i="14"/>
  <c r="G886" i="14"/>
  <c r="G236" i="14"/>
  <c r="G724" i="14"/>
  <c r="G929" i="14"/>
  <c r="G349" i="14"/>
  <c r="G751" i="14"/>
  <c r="G694" i="14"/>
  <c r="G548" i="14"/>
  <c r="G223" i="14"/>
  <c r="G816" i="14"/>
  <c r="G530" i="14"/>
  <c r="G189" i="14"/>
  <c r="G174" i="14"/>
  <c r="G900" i="14"/>
  <c r="G607" i="14"/>
  <c r="G907" i="14"/>
  <c r="G542" i="14"/>
  <c r="G563" i="14"/>
  <c r="G446" i="14"/>
  <c r="G260" i="14"/>
  <c r="G78" i="14"/>
  <c r="G632" i="14"/>
  <c r="G122" i="14"/>
  <c r="G426" i="14"/>
  <c r="G472" i="14"/>
  <c r="G37" i="14"/>
  <c r="G364" i="14"/>
  <c r="G306" i="14"/>
  <c r="G738" i="14"/>
  <c r="G562" i="14"/>
  <c r="G855" i="14"/>
  <c r="G937" i="14"/>
  <c r="G276" i="14"/>
  <c r="G339" i="14"/>
  <c r="G837" i="14"/>
  <c r="G934" i="14"/>
  <c r="G233" i="14"/>
  <c r="G312" i="14"/>
  <c r="G876" i="14"/>
  <c r="G348" i="14"/>
  <c r="G468" i="14"/>
  <c r="G672" i="14"/>
  <c r="G471" i="14"/>
  <c r="G736" i="14"/>
  <c r="G910" i="14"/>
  <c r="G77" i="14"/>
  <c r="G418" i="14"/>
  <c r="G828" i="14"/>
  <c r="G127" i="14"/>
  <c r="G916" i="14"/>
  <c r="G600" i="14"/>
  <c r="G19" i="14"/>
  <c r="G860" i="14"/>
  <c r="G361" i="14"/>
  <c r="G566" i="14"/>
  <c r="G952" i="14"/>
  <c r="G693" i="14"/>
  <c r="G661" i="14"/>
  <c r="G316" i="14"/>
  <c r="G774" i="14"/>
  <c r="G224" i="14"/>
  <c r="G935" i="14"/>
  <c r="G730" i="14"/>
  <c r="G862" i="14"/>
  <c r="G671" i="14"/>
  <c r="G410" i="14"/>
  <c r="G404" i="14"/>
  <c r="G619" i="14"/>
  <c r="G824" i="14"/>
  <c r="G591" i="14"/>
  <c r="G185" i="14"/>
  <c r="G24" i="14"/>
  <c r="G882" i="14"/>
  <c r="G289" i="14"/>
  <c r="G129" i="14"/>
  <c r="G789" i="14"/>
  <c r="G830" i="14"/>
  <c r="G821" i="14"/>
  <c r="G568" i="14"/>
  <c r="G772" i="14"/>
  <c r="G132" i="14"/>
  <c r="G823" i="14"/>
  <c r="G839" i="14"/>
  <c r="G160" i="14"/>
  <c r="G355" i="14"/>
  <c r="G456" i="14"/>
  <c r="G307" i="14"/>
  <c r="G157" i="14"/>
  <c r="G779" i="14"/>
  <c r="G9" i="14"/>
  <c r="G178" i="14"/>
  <c r="G565" i="14"/>
  <c r="G898" i="14"/>
  <c r="G176" i="14"/>
  <c r="G419" i="14"/>
  <c r="G281" i="14"/>
  <c r="G477" i="14"/>
  <c r="G417" i="14"/>
  <c r="G689" i="14"/>
  <c r="G442" i="14"/>
  <c r="G252" i="14"/>
  <c r="G861" i="14"/>
  <c r="G194" i="14"/>
  <c r="G771" i="14"/>
  <c r="G261" i="14"/>
  <c r="G263" i="14"/>
  <c r="G305" i="14"/>
  <c r="G657" i="14"/>
  <c r="G731" i="14"/>
  <c r="G728" i="14"/>
  <c r="G360" i="14"/>
  <c r="G727" i="14"/>
  <c r="G145" i="14"/>
  <c r="G681" i="14"/>
  <c r="G641" i="14"/>
  <c r="G963" i="14"/>
  <c r="G314" i="14"/>
  <c r="G904" i="14"/>
  <c r="G411" i="14"/>
  <c r="G964" i="14"/>
  <c r="G892" i="14"/>
  <c r="G463" i="14"/>
  <c r="G128" i="14"/>
  <c r="G225" i="14"/>
  <c r="G153" i="14"/>
  <c r="G55" i="14"/>
  <c r="G669" i="14"/>
  <c r="G297" i="14"/>
  <c r="G615" i="14"/>
  <c r="G14" i="14"/>
  <c r="G36" i="14"/>
  <c r="G91" i="14"/>
  <c r="G925" i="14"/>
  <c r="G660" i="14"/>
  <c r="G809" i="14"/>
  <c r="G685" i="14"/>
  <c r="G70" i="14"/>
  <c r="G465" i="14"/>
  <c r="G758" i="14"/>
  <c r="G711" i="14"/>
  <c r="G362" i="14"/>
  <c r="G475" i="14"/>
  <c r="G454" i="14"/>
  <c r="G958" i="14"/>
  <c r="G665" i="14"/>
  <c r="G852" i="14"/>
  <c r="G380" i="14"/>
  <c r="G743" i="14"/>
  <c r="G589" i="14"/>
  <c r="G570" i="14"/>
</calcChain>
</file>

<file path=xl/sharedStrings.xml><?xml version="1.0" encoding="utf-8"?>
<sst xmlns="http://schemas.openxmlformats.org/spreadsheetml/2006/main" count="6456" uniqueCount="1582">
  <si>
    <t>Channel grouping</t>
  </si>
  <si>
    <t>Sessions</t>
  </si>
  <si>
    <t>Bounce rate</t>
  </si>
  <si>
    <t>Avg. pageviews per session</t>
  </si>
  <si>
    <t>Avg. session length (min)</t>
  </si>
  <si>
    <t>Transactions</t>
  </si>
  <si>
    <t>Transaction revenue</t>
  </si>
  <si>
    <t>Ecommerce conversion rate</t>
  </si>
  <si>
    <t>Avg. order value</t>
  </si>
  <si>
    <t>Organic Search</t>
  </si>
  <si>
    <t>Direct</t>
  </si>
  <si>
    <t>Paid Search</t>
  </si>
  <si>
    <t>Referral</t>
  </si>
  <si>
    <t>Social</t>
  </si>
  <si>
    <t>Display</t>
  </si>
  <si>
    <t>(Other)</t>
  </si>
  <si>
    <t>Email</t>
  </si>
  <si>
    <t>Product name</t>
  </si>
  <si>
    <t>Product category</t>
  </si>
  <si>
    <t>Item revenue</t>
  </si>
  <si>
    <t>Item quantity</t>
  </si>
  <si>
    <t>LK8308 Sophia Strap Bar Shoes F Width In Black Patent</t>
  </si>
  <si>
    <t>Lelli Kelly</t>
  </si>
  <si>
    <t>LK8286 Frankie Bar School Shoes in Black Patent</t>
  </si>
  <si>
    <t>Rubber Young Gloss Wellingtons Up To Size UK 5 in Black</t>
  </si>
  <si>
    <t>Hunter</t>
  </si>
  <si>
    <t>Leather Kick Hi Kids Boots in Black</t>
  </si>
  <si>
    <t>Kickers</t>
  </si>
  <si>
    <t>Kids Leather Kensington Sheepskin Boots in Black</t>
  </si>
  <si>
    <t>Ugg</t>
  </si>
  <si>
    <t>Kids Leather Kensington Sheepskin Boots in Toast</t>
  </si>
  <si>
    <t>Kick T Bar Kids Shoes in Black Patent</t>
  </si>
  <si>
    <t>LK8292 Meryl Brogues School Shoes in Black Patent</t>
  </si>
  <si>
    <t>Leather Kick Hi Kids Boots in Black Patent</t>
  </si>
  <si>
    <t>Kids Classic Short Sheepskin Boots in Chestnut</t>
  </si>
  <si>
    <t>Charlotte JLH601 Flat Sandals in Black</t>
  </si>
  <si>
    <t>Lunar</t>
  </si>
  <si>
    <t>Kids Classic Short Sheepskin Boots in Black</t>
  </si>
  <si>
    <t>Girls LK3656 Magiche Folding Boots In Black Patent</t>
  </si>
  <si>
    <t>Kick T Bar Kids Shoes</t>
  </si>
  <si>
    <t>LK8358 Sophia School Shoes in Black Patent G Width Fitting</t>
  </si>
  <si>
    <t xml:space="preserve">Ugg </t>
  </si>
  <si>
    <t>LK9740 Magiche Folding Pumps in Pink</t>
  </si>
  <si>
    <t>Rubber Young Hunter Wellingtons Up To UK 5 in Black</t>
  </si>
  <si>
    <t>LK9192 Rainbow Bar Shoes in Gold</t>
  </si>
  <si>
    <t>Ladies Mischa Knee Boot In Black</t>
  </si>
  <si>
    <t>LK9740 Magiche Pumps in White</t>
  </si>
  <si>
    <t>Bailey Bow Kids Boots in Chestnut</t>
  </si>
  <si>
    <t>Classic Short Sheepskin Boots in Chestnut</t>
  </si>
  <si>
    <t>Leather Kick Lo Velcro Kids Shoes in Black</t>
  </si>
  <si>
    <t>Maccy Mary Jane Bar Shoes in Black Patent</t>
  </si>
  <si>
    <t>Dr Martens</t>
  </si>
  <si>
    <t>Rubber Young Glitter Wellingtons Up To Size UK 5 in Navy</t>
  </si>
  <si>
    <t>Delaney Lace Ankle Boots in Black</t>
  </si>
  <si>
    <t>Kids 14 Inch Premium Lace Knee Boots in Wheat</t>
  </si>
  <si>
    <t>Timberland</t>
  </si>
  <si>
    <t>LK9740 Magiche Folding Pumps in Fuchsia Pink</t>
  </si>
  <si>
    <t>Kids Classic Short Sheepskin Boots in Chocolate</t>
  </si>
  <si>
    <t>Leather Allstar Ox Shoes in White</t>
  </si>
  <si>
    <t>Converse</t>
  </si>
  <si>
    <t>Bailey Bow Kid Mini Boots in Chestnut</t>
  </si>
  <si>
    <t>Goldie T Bar Shoes in Black Patent</t>
  </si>
  <si>
    <t>Babe Juju Jellies</t>
  </si>
  <si>
    <t>JuJu</t>
  </si>
  <si>
    <t>Rubber Young Hunter Wellingtons Up To UK 5 in Navy</t>
  </si>
  <si>
    <t>Delaney Lace Ankle Boots in Black Patent</t>
  </si>
  <si>
    <t>LK8281 Kimberly School Shoes in Black Patent</t>
  </si>
  <si>
    <t>Kids Classic Mini Boots</t>
  </si>
  <si>
    <t>Redwood Waterproof Boots in Chestnut</t>
  </si>
  <si>
    <t>Glastenbury 6 Lace Boots in Wheat</t>
  </si>
  <si>
    <t>LK8199 Lily Pumps in Black Patent</t>
  </si>
  <si>
    <t>Ellee Fur Top Boots in Chestnut</t>
  </si>
  <si>
    <t>Ivy Lexi Junior Lace boots in Rose Gold</t>
  </si>
  <si>
    <t>Michael Kors</t>
  </si>
  <si>
    <t>Glastenbury 6 Lace Boots in Black</t>
  </si>
  <si>
    <t>Kids Callum Chelsea Boots in Chocolate</t>
  </si>
  <si>
    <t>Rubber Young Glitter Wellingtons Up To Size UK 5 in Fuschia</t>
  </si>
  <si>
    <t>Jayla Fur Back Boots in Chestnut</t>
  </si>
  <si>
    <t>Ladies 8065 Mary Jane Twin Bar Shoes in Black</t>
  </si>
  <si>
    <t>Jerry Velcro Shoes in Black</t>
  </si>
  <si>
    <t>Social network</t>
  </si>
  <si>
    <t>Facebook</t>
  </si>
  <si>
    <t>reddit</t>
  </si>
  <si>
    <t>Twitter</t>
  </si>
  <si>
    <t>Pinterest</t>
  </si>
  <si>
    <t>Instagram</t>
  </si>
  <si>
    <t>Polyvore</t>
  </si>
  <si>
    <t>Yelp</t>
  </si>
  <si>
    <t>LinkedIn</t>
  </si>
  <si>
    <t>Blogger</t>
  </si>
  <si>
    <t>Pocket</t>
  </si>
  <si>
    <t>City</t>
  </si>
  <si>
    <t>London</t>
  </si>
  <si>
    <t>Manchester</t>
  </si>
  <si>
    <t>Stockport</t>
  </si>
  <si>
    <t>Birmingham</t>
  </si>
  <si>
    <t>Glasgow</t>
  </si>
  <si>
    <t>Liverpool</t>
  </si>
  <si>
    <t>Leeds</t>
  </si>
  <si>
    <t>Edinburgh</t>
  </si>
  <si>
    <t>Sheffield</t>
  </si>
  <si>
    <t>Bolton</t>
  </si>
  <si>
    <t>Oldham</t>
  </si>
  <si>
    <t>Bristol</t>
  </si>
  <si>
    <t>Blackburn</t>
  </si>
  <si>
    <t>Rochdale</t>
  </si>
  <si>
    <t>Newcastle upon Tyne</t>
  </si>
  <si>
    <t>Nottingham</t>
  </si>
  <si>
    <t>Sale</t>
  </si>
  <si>
    <t>Cardiff</t>
  </si>
  <si>
    <t>Stoke-on-Trent</t>
  </si>
  <si>
    <t>Salford</t>
  </si>
  <si>
    <t>Leicester</t>
  </si>
  <si>
    <t>Norwich</t>
  </si>
  <si>
    <t>Coventry</t>
  </si>
  <si>
    <t>Southampton</t>
  </si>
  <si>
    <t>Northampton</t>
  </si>
  <si>
    <t>Belfast</t>
  </si>
  <si>
    <t>Bradford</t>
  </si>
  <si>
    <t>Aberdeen</t>
  </si>
  <si>
    <t>Brighton</t>
  </si>
  <si>
    <t>Derby</t>
  </si>
  <si>
    <t>Croydon</t>
  </si>
  <si>
    <t>Preston</t>
  </si>
  <si>
    <t>Cambridge</t>
  </si>
  <si>
    <t>Oxford</t>
  </si>
  <si>
    <t>Runcorn</t>
  </si>
  <si>
    <t>Reading</t>
  </si>
  <si>
    <t>Portsmouth</t>
  </si>
  <si>
    <t>Widnes</t>
  </si>
  <si>
    <t>Bournemouth</t>
  </si>
  <si>
    <t>Exeter</t>
  </si>
  <si>
    <t>York</t>
  </si>
  <si>
    <t>Plymouth</t>
  </si>
  <si>
    <t>Basildon</t>
  </si>
  <si>
    <t>Blackpool</t>
  </si>
  <si>
    <t>Wolverhampton</t>
  </si>
  <si>
    <t>Ipswich</t>
  </si>
  <si>
    <t>Bridgend</t>
  </si>
  <si>
    <t>Barnsley</t>
  </si>
  <si>
    <t>Slough</t>
  </si>
  <si>
    <t>Hull</t>
  </si>
  <si>
    <t>Landing page path</t>
  </si>
  <si>
    <t>/</t>
  </si>
  <si>
    <t>/shop/sale/kids?p=view-all</t>
  </si>
  <si>
    <t>/shop/kids/lelli-kelly?p=view-all</t>
  </si>
  <si>
    <t>/shop/kids/ugg?p=view-all</t>
  </si>
  <si>
    <t>/shop/sale/her?p=view-all</t>
  </si>
  <si>
    <t>/shop/kids/dr-martens?p=view-all</t>
  </si>
  <si>
    <t>/shop/kids/michael-kors?p=view-all</t>
  </si>
  <si>
    <t>/shop/womens/heavenly-feet?p=view-all</t>
  </si>
  <si>
    <t>/shop/kids</t>
  </si>
  <si>
    <t>/shop/hers</t>
  </si>
  <si>
    <t>/shop/womens/yokono?p=view-all</t>
  </si>
  <si>
    <t>/sale</t>
  </si>
  <si>
    <t>/shop/kids/converse?p=view-all</t>
  </si>
  <si>
    <t>/shop/kids/timberland?p=view-all</t>
  </si>
  <si>
    <t>/shop/womens/ugg?p=view-all</t>
  </si>
  <si>
    <t>/shop/kids/kickers?p=view-all</t>
  </si>
  <si>
    <t>/shop/sale/lelli-kelly?p=view-all</t>
  </si>
  <si>
    <t>/shop/sale/her</t>
  </si>
  <si>
    <t>/basket/view</t>
  </si>
  <si>
    <t>/shop/sale/kids</t>
  </si>
  <si>
    <t>/shop/kids/toy-story-vans?p=view-all</t>
  </si>
  <si>
    <t>/item/ugg-australia/sweetie-bow-ankle-boots-in-black/2G71V</t>
  </si>
  <si>
    <t>/shop/womens/fly-london?p=view-all</t>
  </si>
  <si>
    <t>/shop/hers/boots?p=view-all</t>
  </si>
  <si>
    <t>/shop/kids/lelli-kelly</t>
  </si>
  <si>
    <t>/item/converse/leather-allstar-ox-shoes-in-white/1HKM2</t>
  </si>
  <si>
    <t>/shop/kids/hunter?p=view-all</t>
  </si>
  <si>
    <t>/shop/womens/softinos?p=view-all</t>
  </si>
  <si>
    <t>/shop/womens/dr-martens?p=view-all</t>
  </si>
  <si>
    <t>/shop/hers/marila?p=view-all</t>
  </si>
  <si>
    <t>/shop/mens/school-shoes?p=view-all</t>
  </si>
  <si>
    <t>/item/kickers/leather-kick-hi-kids-boots-in-black-patent/22R</t>
  </si>
  <si>
    <t>/item/hunter/rubber-young-gloss-wellingtons-up-to-size-uk-5-in-black/7OJ</t>
  </si>
  <si>
    <t>/shop/kids/vans?p=view-all</t>
  </si>
  <si>
    <t>/shop/mens</t>
  </si>
  <si>
    <t>/item/kickers/leather-kick-hi-kids-boots-in-black/21M</t>
  </si>
  <si>
    <t>/shop/womens/converse?p=view-all</t>
  </si>
  <si>
    <t>/item/converse/dainty-ballerina-flat-shoes-in-white/1HLAD</t>
  </si>
  <si>
    <t>/about-us</t>
  </si>
  <si>
    <t>/shop/womens/timberland?p=view-all</t>
  </si>
  <si>
    <t>/shop/womens/irregular-choice?p=view-all</t>
  </si>
  <si>
    <t>/item/dr-martens/brooklee-lace-ankle-boot-in-cherry/1GF0M</t>
  </si>
  <si>
    <t>/shop/kids/girls-school-shoes?p=view-all</t>
  </si>
  <si>
    <t>/item/lelli-kelly/lk8286-frankie-bar-school-shoes-in-black-patent/1HPG1</t>
  </si>
  <si>
    <t>/shop/kids/deakins?p=view-all</t>
  </si>
  <si>
    <t>/shop/womens/ugg</t>
  </si>
  <si>
    <t>/item/dr-martens/tully-mary-jane-bar-shoes-in-black-patent/1HI1A</t>
  </si>
  <si>
    <t>/shop/womens/juju</t>
  </si>
  <si>
    <t>/store-finder</t>
  </si>
  <si>
    <t>/shop/womens/fitflop?p=view-all</t>
  </si>
  <si>
    <t>New users</t>
  </si>
  <si>
    <t>Bounces</t>
  </si>
  <si>
    <t>Pageviews</t>
  </si>
  <si>
    <t>Total time on site (hours)</t>
  </si>
  <si>
    <t>Avg. session length (seconds)</t>
  </si>
  <si>
    <t>Avg. session length</t>
  </si>
  <si>
    <t>Hits</t>
  </si>
  <si>
    <t>Unique purchases</t>
  </si>
  <si>
    <t>Transaction revenue per user</t>
  </si>
  <si>
    <t>Avg. revenue per session</t>
  </si>
  <si>
    <t>Items per purchase</t>
  </si>
  <si>
    <t>Ad Impressions</t>
  </si>
  <si>
    <t>Ad clicks</t>
  </si>
  <si>
    <t>Ad cost</t>
  </si>
  <si>
    <t>CPC</t>
  </si>
  <si>
    <t>CPM</t>
  </si>
  <si>
    <t>CTR</t>
  </si>
  <si>
    <t>Return on ad spend (ROAS)</t>
  </si>
  <si>
    <t>Avg. page load time (sec)</t>
  </si>
  <si>
    <t>Avg. domain lookup time (sec)</t>
  </si>
  <si>
    <t>Avg. page download time (sec)</t>
  </si>
  <si>
    <t>Avg. redirection time (sec)</t>
  </si>
  <si>
    <t>Avg. server connection time (sec)</t>
  </si>
  <si>
    <t>Avg. server response time (sec)</t>
  </si>
  <si>
    <t>Sample size used for calculating speed metrics</t>
  </si>
  <si>
    <t>Goal conversion rate all goals</t>
  </si>
  <si>
    <t>Total goal value</t>
  </si>
  <si>
    <t>Goalvaluepervisit</t>
  </si>
  <si>
    <t>Goal 1 conversion rate</t>
  </si>
  <si>
    <t>Goal 2 conversion rate</t>
  </si>
  <si>
    <t>Goal 3 conversion rate</t>
  </si>
  <si>
    <t>Goal 4 conversion rate</t>
  </si>
  <si>
    <t>Goal 5 conversion rate</t>
  </si>
  <si>
    <t>Month</t>
  </si>
  <si>
    <t>Age</t>
  </si>
  <si>
    <t>Gender</t>
  </si>
  <si>
    <t>18-24</t>
  </si>
  <si>
    <t>female</t>
  </si>
  <si>
    <t>25-34</t>
  </si>
  <si>
    <t>35-44</t>
  </si>
  <si>
    <t>45-54</t>
  </si>
  <si>
    <t>55-64</t>
  </si>
  <si>
    <t>65+</t>
  </si>
  <si>
    <t>male</t>
  </si>
  <si>
    <t>Device category</t>
  </si>
  <si>
    <t>mobile</t>
  </si>
  <si>
    <t>desktop</t>
  </si>
  <si>
    <t>tablet</t>
  </si>
  <si>
    <t>Position</t>
  </si>
  <si>
    <t>Pos Range</t>
  </si>
  <si>
    <t>Average of Click Through Rate</t>
  </si>
  <si>
    <t>Opportunity Group</t>
  </si>
  <si>
    <t>1 to 3</t>
  </si>
  <si>
    <t>Maintain</t>
  </si>
  <si>
    <t>Short Term</t>
  </si>
  <si>
    <t>4 to 6</t>
  </si>
  <si>
    <t>Quick Win</t>
  </si>
  <si>
    <t>7 to 10</t>
  </si>
  <si>
    <t>11 to 20</t>
  </si>
  <si>
    <t>Medium/Long Term</t>
  </si>
  <si>
    <t>21 to 30</t>
  </si>
  <si>
    <t>31 to 40</t>
  </si>
  <si>
    <t>40+</t>
  </si>
  <si>
    <t>No Ranking</t>
  </si>
  <si>
    <t>Supermetrics Queries</t>
  </si>
  <si>
    <t>All the queries created by Supermetrics are stored here, each in its own row.</t>
  </si>
  <si>
    <t>On this sheet you can:</t>
  </si>
  <si>
    <t>1. Modify the parameters of a query. Any changes will be visible when you run a refresh.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</si>
  <si>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</si>
  <si>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</si>
  <si>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</si>
  <si>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</si>
  <si>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</si>
  <si>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</si>
  <si>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</si>
  <si>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</si>
  <si>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</si>
  <si>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</si>
  <si>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</si>
  <si>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</si>
  <si>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</si>
  <si>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</si>
  <si>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</si>
  <si>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</si>
  <si>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</si>
  <si>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</si>
  <si>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</si>
  <si>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</si>
  <si>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</si>
  <si>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</si>
  <si>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</si>
  <si>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</si>
  <si>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</si>
  <si>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</si>
  <si>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</si>
  <si>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</si>
  <si>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</si>
  <si>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</si>
  <si>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</si>
  <si>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</si>
  <si>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</si>
  <si>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</si>
  <si>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</si>
  <si>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</si>
  <si>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</si>
  <si>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</si>
  <si>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</si>
  <si>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</si>
  <si>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</si>
  <si>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</si>
  <si>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</si>
  <si>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</si>
  <si>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</si>
  <si>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</si>
  <si>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</si>
  <si>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</si>
  <si>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</si>
  <si>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</si>
  <si>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</si>
  <si>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</si>
  <si>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</si>
  <si>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</si>
  <si>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</si>
  <si>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</si>
  <si>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</si>
  <si>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</si>
  <si>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</si>
  <si>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</si>
  <si>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</si>
  <si>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</si>
  <si>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</si>
  <si>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</si>
  <si>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</si>
  <si>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</si>
  <si>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</si>
  <si>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</si>
  <si>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</si>
  <si>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</si>
  <si>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</si>
  <si>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</si>
  <si>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</si>
  <si>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</si>
  <si>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</si>
  <si>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</si>
  <si>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</si>
  <si>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</si>
  <si>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</si>
  <si>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</si>
  <si>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</si>
  <si>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elm7WE6zF7n0JdvYcTcBo20F3GqM6F</t>
  </si>
  <si>
    <t>Created successfully</t>
  </si>
  <si>
    <t>TABLE</t>
  </si>
  <si>
    <t>GA</t>
  </si>
  <si>
    <t>lastyeartodate</t>
  </si>
  <si>
    <t>year</t>
  </si>
  <si>
    <t>perc</t>
  </si>
  <si>
    <t>["57988023`Jake Shoes"]</t>
  </si>
  <si>
    <t>["visitors","visits","newvisits","bounces","pageviews","timeonsite_hours","entrancebouncerate_perc","percentnewvisits_perc","avgtimeonsite_minutes","avgtimeonsite_hms","pageviewspervisit","hits","transactions","transactionrevenue","uniquepurchases","revenuePerUser","transactionrevenuepervisit","revenuepertransaction","itemsperpurchase","impressions","adclicks","adcost","cpc","cpm","ctr","rpc","roas_perc","avgpageloadtime","avgdomainlookuptime","avgpagedownloadtime","avgredirectiontime","avgserverconnectiontime","avgserverresponsetime","speedmetricssample","goalconversionrateall_perc","goalvalueall","goalvaluepervisit","goal1conversionrate_perc","goal2conversionrate_perc","goal3conversionrate_perc","goal4conversionrate_perc","goal5conversionrate_perc"]</t>
  </si>
  <si>
    <t>["Yearmonth"]</t>
  </si>
  <si>
    <t>[]</t>
  </si>
  <si>
    <t>[{"field":"visits","operator":"&gt;","value":"50","combineToPrev":";"}]</t>
  </si>
  <si>
    <t>Yearmonth</t>
  </si>
  <si>
    <t>["FILTER_SPAM_REFERRALS"]</t>
  </si>
  <si>
    <t>{}</t>
  </si>
  <si>
    <t>Sheet1'!A1:CG15</t>
  </si>
  <si>
    <t>digitalalliesuk@gmail.com</t>
  </si>
  <si>
    <t>SCnx5Kb2OXW6QPS62gcZ6jULvKIJep</t>
  </si>
  <si>
    <t>["itemrevenue","itemquantity"]</t>
  </si>
  <si>
    <t>["ProductName","ProductCategory"]</t>
  </si>
  <si>
    <t>Ecommerce Data'!A1:F51</t>
  </si>
  <si>
    <t>mAgEkhe4LOO3xEMiN9BWeMOJwBBL8K</t>
  </si>
  <si>
    <t>["visitors","visits","entrancebouncerate_perc","pageviewspervisit","avgtimeonsite_minutes","transactions","transactionrevenue","EcommerceConversionRate_perc","revenuepertransaction"]</t>
  </si>
  <si>
    <t>["channelGroup"]</t>
  </si>
  <si>
    <t>Channel Performance'!A1:S9</t>
  </si>
  <si>
    <t>jFtE49awElBdLlqymDluCjcJGoJ8QV</t>
  </si>
  <si>
    <t>["City"]</t>
  </si>
  <si>
    <t>[{"field":"City","operator":"!=","value":"(not set)","combineToPrev":";"},{"field":"Country","operator":"=@","value":"united kingdom","combineToPrev":";"}]</t>
  </si>
  <si>
    <t>Location Data'!A1:S51</t>
  </si>
  <si>
    <t>3oDPcTvb1PrOMsF4GG6ite2gH44vd0</t>
  </si>
  <si>
    <t>["visitors","visits","entrancebouncerate_perc","pageviewspervisit","avgtimeonsite_minutes","transactions","transactionrevenue","EcommerceConversionRate_perc"]</t>
  </si>
  <si>
    <t>["socialNetwork "]</t>
  </si>
  <si>
    <t>[{"field":"socialNetwork ","operator":"!=","value":"(not set)","combineToPrev":";"}]</t>
  </si>
  <si>
    <t>Sheet5'!A1:Q11</t>
  </si>
  <si>
    <t>3A32Fsy0lN3k3KZ8IFZ12FXPYpWfKE</t>
  </si>
  <si>
    <t>[{"field":"socialNetwork ","operator":"!=","value":"(not set)","combineToPrev":";"},{"field":"socialNetwork ","operator":"!=","value":"VKontakte","combineToPrev":";"}]</t>
  </si>
  <si>
    <t>y2cICpRtB4Q0xeMaGySoLdGW4X49mh</t>
  </si>
  <si>
    <t>["LandingPagePath"]</t>
  </si>
  <si>
    <t>Landing Page Data'!A1:Q51</t>
  </si>
  <si>
    <t>SYrZ0DhxVWLNmhXylbqZRoCEHoqAVZ</t>
  </si>
  <si>
    <t>["deviceCategory"]</t>
  </si>
  <si>
    <t>Device Breakdown'!A1:S4</t>
  </si>
  <si>
    <t>ddALdwX2PdadO4YzQxkeYKqsjTS5Vd</t>
  </si>
  <si>
    <t>["Month"]</t>
  </si>
  <si>
    <t>[{"field":"deviceCategory","operator":"==","value":"mobile","combineToPrev":";"}]</t>
  </si>
  <si>
    <t>Sheet8'!A1:Q13</t>
  </si>
  <si>
    <t>VyrWy53YiLBiwaQA2pUb3TX5dJtQEd</t>
  </si>
  <si>
    <t>[{"field":"deviceCategory","operator":"==","value":"desktop","combineToPrev":";"}]</t>
  </si>
  <si>
    <t>Sheet9'!A1:Q13</t>
  </si>
  <si>
    <t>qWku3WGWN12EyBKjxg83OvA5FyHDj0</t>
  </si>
  <si>
    <t>[{"field":"deviceCategory","operator":"==","value":"tablet","combineToPrev":";"}]</t>
  </si>
  <si>
    <t>Tablet Breakdown'!A1:Q13</t>
  </si>
  <si>
    <t>yinLhgUQ6XqohHm1ZSRuQ1Ups0oZn8</t>
  </si>
  <si>
    <t>["visitorAgeBracket","visitorGender"]</t>
  </si>
  <si>
    <t>visitorGender;2nd:visitorAgeBracket</t>
  </si>
  <si>
    <t>Age Breakdown'!A1:T13</t>
  </si>
  <si>
    <t>jkVvIGHFzY9lCJzXuyrVJgcBNakjFF</t>
  </si>
  <si>
    <t>["visits","entrancebouncerate_perc","pageviewspervisit","avgtimeonsite_minutes","transactions","transactionrevenue","EcommerceConversionRate_perc"]</t>
  </si>
  <si>
    <t>["visitorAgeBracket"]</t>
  </si>
  <si>
    <t>Age Breakdown'!A1:H7</t>
  </si>
  <si>
    <t>DyrHPmGMVkhSbqrXmcjFRDGrDly27I</t>
  </si>
  <si>
    <t>["interestAffinityCategory"]</t>
  </si>
  <si>
    <t>Affinity Categories'!A1:S11</t>
  </si>
  <si>
    <t>jqpfKe786cVUt2qyv1c3oW7qMUl29k</t>
  </si>
  <si>
    <t>["interestInMarketCategory"]</t>
  </si>
  <si>
    <t>undefined</t>
  </si>
  <si>
    <t>L7LfN6QtIWX6tM6hK6qNOqYI9yXtD2</t>
  </si>
  <si>
    <t>In Market Segment'!A1:S11</t>
  </si>
  <si>
    <t>URL</t>
  </si>
  <si>
    <t>Keyword</t>
  </si>
  <si>
    <t>Search Volume</t>
  </si>
  <si>
    <t>Pos.</t>
  </si>
  <si>
    <t>Est Traffic</t>
  </si>
  <si>
    <t>Max Traffic</t>
  </si>
  <si>
    <t>Incremental Traffic</t>
  </si>
  <si>
    <t>Position Range</t>
  </si>
  <si>
    <t>http://www.CBShoes.co.uk/shop/kids/toy-story-vans?p=view-all</t>
  </si>
  <si>
    <t>toy story vans</t>
  </si>
  <si>
    <t>http://www.CBShoes.co.uk/shop/sale/ugg-australia?p=view-all</t>
  </si>
  <si>
    <t>ugg sale</t>
  </si>
  <si>
    <t>http://www.CBShoes.co.uk/shop/womens/heavenly-feet?p=view-all</t>
  </si>
  <si>
    <t>heavenly feet</t>
  </si>
  <si>
    <t>http://www.CBShoes.co.uk/shop/sale/lelli-kelly?p=view-all</t>
  </si>
  <si>
    <t>lelli kelly sale</t>
  </si>
  <si>
    <t>http://www.CBShoes.co.uk/shop/kids/lelli-kelly?p=view-all</t>
  </si>
  <si>
    <t>lelli kelly</t>
  </si>
  <si>
    <t>http://www.CBShoes.co.uk/shop/sale/kids?p=view-all</t>
  </si>
  <si>
    <t>http://www.CBShoes.co.uk/shop/womens/yokono?p=view-all</t>
  </si>
  <si>
    <t>yokono shoes</t>
  </si>
  <si>
    <t>http://www.CBShoes.co.uk/shop/womens/fly-london?p=view-all</t>
  </si>
  <si>
    <t>fly boots</t>
  </si>
  <si>
    <t>http://www.CBShoes.co.uk/shop/sale/her?p=view-all</t>
  </si>
  <si>
    <t>fly london sale</t>
  </si>
  <si>
    <t>fly london boots</t>
  </si>
  <si>
    <t>http://www.CBShoes.co.uk/shop/womens/ugg?p=view-all</t>
  </si>
  <si>
    <t>ugg boots sale</t>
  </si>
  <si>
    <t>fly boots sale</t>
  </si>
  <si>
    <t>http://www.CBShoes.co.uk/shop/womens/softinos?p=view-all</t>
  </si>
  <si>
    <t>softinos</t>
  </si>
  <si>
    <t>lelli kelly school shoes</t>
  </si>
  <si>
    <t>toy story vans uk</t>
  </si>
  <si>
    <t>yokono</t>
  </si>
  <si>
    <t>http://www.CBShoes.co.uk/item/nicholas-deakins/jonast-2-round-toe-lace-boots/1HNY3</t>
  </si>
  <si>
    <t>nicholas deakins</t>
  </si>
  <si>
    <t>lelli kelly magiche</t>
  </si>
  <si>
    <t>http://www.CBShoes.co.uk/item/nicholas-deakins/leather-patrol-pocket-stitch-lace-ankle-boots/1EBG</t>
  </si>
  <si>
    <t>softinos shoes</t>
  </si>
  <si>
    <t>http://www.CBShoes.co.uk/shop/mens/school-shoes?p=view-all</t>
  </si>
  <si>
    <t>boys school shoes</t>
  </si>
  <si>
    <t>kickers sale</t>
  </si>
  <si>
    <t>ugg slippers sale</t>
  </si>
  <si>
    <t>vans toy story</t>
  </si>
  <si>
    <t>http://www.CBShoes.co.uk/shop/kids/ugg?p=view-all</t>
  </si>
  <si>
    <t>girls ugg boots sale</t>
  </si>
  <si>
    <t>yokono sandals</t>
  </si>
  <si>
    <t>fly london shoes</t>
  </si>
  <si>
    <t>ugg sale uk</t>
  </si>
  <si>
    <t>lelli kelly shoes</t>
  </si>
  <si>
    <t>http://www.CBShoes.co.uk/shop/womens/strive?p=view-all</t>
  </si>
  <si>
    <t>strive footwear</t>
  </si>
  <si>
    <t>http://www.CBShoes.co.uk/shop/kids/girls-school-shoes?p=view-all</t>
  </si>
  <si>
    <t>girls school shoes</t>
  </si>
  <si>
    <t>ugg australia sale</t>
  </si>
  <si>
    <t>http://www.CBShoes.co.uk/shop/womens/tamaris?p=view-all</t>
  </si>
  <si>
    <t>tamaris</t>
  </si>
  <si>
    <t>kids ugg boots</t>
  </si>
  <si>
    <t>kids converse sale</t>
  </si>
  <si>
    <t>fly london</t>
  </si>
  <si>
    <t>ugg boots uk sale</t>
  </si>
  <si>
    <t>lelli kelly boots</t>
  </si>
  <si>
    <t>kids hunter wellies sale</t>
  </si>
  <si>
    <t>http://www.CBShoes.co.uk/shop/kids/kickers?p=view-all</t>
  </si>
  <si>
    <t>kickers school shoes</t>
  </si>
  <si>
    <t>heavenly feet shoes</t>
  </si>
  <si>
    <t>fly shoes sale</t>
  </si>
  <si>
    <t>ruby shoo sale</t>
  </si>
  <si>
    <t>http://www.CBShoes.co.uk/</t>
  </si>
  <si>
    <t>shoe shops in stockport</t>
  </si>
  <si>
    <t>http://www.CBShoes.co.uk/shop/kids/heelys?p=view-all</t>
  </si>
  <si>
    <t>heelys argos</t>
  </si>
  <si>
    <t>school shoes sale</t>
  </si>
  <si>
    <t>http://www.CBShoes.co.uk/shop/kids/michael-kors?p=view-all</t>
  </si>
  <si>
    <t>michael kors kids shoes</t>
  </si>
  <si>
    <t>tamaris shoes</t>
  </si>
  <si>
    <t>http://www.CBShoes.co.uk/shop/kids/timberland?p=view-all</t>
  </si>
  <si>
    <t>kids timberland boots</t>
  </si>
  <si>
    <t>http://www.CBShoes.co.uk/shop/womens/irregular-choice?p=view-all</t>
  </si>
  <si>
    <t>irregular choice cinderella</t>
  </si>
  <si>
    <t>http://www.CBShoes.co.uk/shop/kids/converse?p=view-all</t>
  </si>
  <si>
    <t>velcro converse</t>
  </si>
  <si>
    <t>cheap lelli kelly shoes</t>
  </si>
  <si>
    <t>ugg uk sale</t>
  </si>
  <si>
    <t>lelli kelly sale clearance uk</t>
  </si>
  <si>
    <t>girls ugg boots</t>
  </si>
  <si>
    <t>school shoes</t>
  </si>
  <si>
    <t>converse velcro</t>
  </si>
  <si>
    <t>lelli kelly school shoes sale</t>
  </si>
  <si>
    <t>http://www.CBShoes.co.uk/item/ugg/shanleigh-braid-boots/QW0</t>
  </si>
  <si>
    <t>ugg shanleigh</t>
  </si>
  <si>
    <t>http://www.CBShoes.co.uk/shop/mens/paolo-vandini?p=view-all</t>
  </si>
  <si>
    <t>paolo vandini</t>
  </si>
  <si>
    <t>lelli kelly shoes sale clearance</t>
  </si>
  <si>
    <t>http://www.CBShoes.co.uk/shop/mens/homeys-slippers?p=view-all</t>
  </si>
  <si>
    <t>homeys slippers</t>
  </si>
  <si>
    <t>kids ugg boots sale</t>
  </si>
  <si>
    <t>lelli kelly stockists</t>
  </si>
  <si>
    <t>boys shoes sale</t>
  </si>
  <si>
    <t>childrens ugg boots</t>
  </si>
  <si>
    <t>boys ugg boots</t>
  </si>
  <si>
    <t>lily kelly</t>
  </si>
  <si>
    <t>toddler ugg boots</t>
  </si>
  <si>
    <t>school shoes for boys</t>
  </si>
  <si>
    <t>fly london shoes sale</t>
  </si>
  <si>
    <t>http://www.CBShoes.co.uk/item/ugg/irmah-wedge-knee-boots/1GP7U</t>
  </si>
  <si>
    <t>ugg irmah</t>
  </si>
  <si>
    <t>skechers twinkle toes sale</t>
  </si>
  <si>
    <t>fly shoes</t>
  </si>
  <si>
    <t>ugg boots</t>
  </si>
  <si>
    <t>http://www.CBShoes.co.uk/item/paolo-vandini/all-leather-gladstone-brogue-shoes/1KZ2</t>
  </si>
  <si>
    <t>jacks shoes</t>
  </si>
  <si>
    <t>school shoes for teenagers</t>
  </si>
  <si>
    <t>vans toy story uk</t>
  </si>
  <si>
    <t>http://www.CBShoes.co.uk/shop/womens/juju?p=view-all</t>
  </si>
  <si>
    <t>juju jellies</t>
  </si>
  <si>
    <t>fly london boots sale</t>
  </si>
  <si>
    <t>lelli kelly sale clearance</t>
  </si>
  <si>
    <t>childrens ugg boots sale</t>
  </si>
  <si>
    <t>http://www.CBShoes.co.uk/shop/sale/heavenly-feet?p=view-all</t>
  </si>
  <si>
    <t>heavenly feet sale</t>
  </si>
  <si>
    <t>boys school shoes sale</t>
  </si>
  <si>
    <t>ugg boots sale uk</t>
  </si>
  <si>
    <t>gabor shoes sale</t>
  </si>
  <si>
    <t>kickers boots</t>
  </si>
  <si>
    <t>lelli kelly sale uk</t>
  </si>
  <si>
    <t>heavenly shoes</t>
  </si>
  <si>
    <t>kids converse</t>
  </si>
  <si>
    <t>dr martens sale</t>
  </si>
  <si>
    <t>jade shoes</t>
  </si>
  <si>
    <t>heavenly feet boots</t>
  </si>
  <si>
    <t>yokono shoes uk</t>
  </si>
  <si>
    <t>boys kickers</t>
  </si>
  <si>
    <t>kids crocs sale</t>
  </si>
  <si>
    <t>kids uggs</t>
  </si>
  <si>
    <t>kids kickers</t>
  </si>
  <si>
    <t>kids wellies sale</t>
  </si>
  <si>
    <t>childrens uggs</t>
  </si>
  <si>
    <t>http://www.CBShoes.co.uk/item/converse/dainty-ballerina-flat-shoes-in-white/1HLAD</t>
  </si>
  <si>
    <t>converse ballerina</t>
  </si>
  <si>
    <t>cheap lelli kelly</t>
  </si>
  <si>
    <t>http://www.CBShoes.co.uk/item/converse/chuck-taylor-all-star-rubber-lace-boots/1HQWX</t>
  </si>
  <si>
    <t>yellow converse</t>
  </si>
  <si>
    <t>kids kickers sale</t>
  </si>
  <si>
    <t>kids uggs sale</t>
  </si>
  <si>
    <t>http://www.CBShoes.co.uk/shop/kids/dr-martens?p=view-all</t>
  </si>
  <si>
    <t>dr martens kids</t>
  </si>
  <si>
    <t>doc martens for kids</t>
  </si>
  <si>
    <t>http://www.CBShoes.co.uk/item/ugg/plumdale-fur-sheepskin-boots/TYD</t>
  </si>
  <si>
    <t>plumdale ugg boots</t>
  </si>
  <si>
    <t>yokono boots</t>
  </si>
  <si>
    <t>http://www.CBShoes.co.uk/item/ugg/grandle-calf-boots-in-java/1GOJ7</t>
  </si>
  <si>
    <t>ugg grandle</t>
  </si>
  <si>
    <t>http://www.CBShoes.co.uk/shop/womens/laceys?p=view-all</t>
  </si>
  <si>
    <t>kit shoes uk</t>
  </si>
  <si>
    <t>lelli kellys</t>
  </si>
  <si>
    <t>http://www.CBShoes.co.uk/shop/kids/deakins?p=view-all</t>
  </si>
  <si>
    <t>deakins shoes</t>
  </si>
  <si>
    <t>kids shoe sale</t>
  </si>
  <si>
    <t>heavenly feet shoes stockists</t>
  </si>
  <si>
    <t>ugg kids</t>
  </si>
  <si>
    <t>kids shoes sale</t>
  </si>
  <si>
    <t>kids dr martens</t>
  </si>
  <si>
    <t>lelly kellys</t>
  </si>
  <si>
    <t>toddler uggs</t>
  </si>
  <si>
    <t>lelly kelly shoes</t>
  </si>
  <si>
    <t>school shoes for girls</t>
  </si>
  <si>
    <t>lelli kelly clearance</t>
  </si>
  <si>
    <t>school shoes sale uk</t>
  </si>
  <si>
    <t>http://www.CBShoes.co.uk/shop/mens/loblan?p=view-all</t>
  </si>
  <si>
    <t>loblan cowboy boots</t>
  </si>
  <si>
    <t>lelly kelly</t>
  </si>
  <si>
    <t>kids doc martens</t>
  </si>
  <si>
    <t>irregular choice sale</t>
  </si>
  <si>
    <t>lelli kelly shoes sale</t>
  </si>
  <si>
    <t>doc martens kids</t>
  </si>
  <si>
    <t>fly sandals sale</t>
  </si>
  <si>
    <t>laceys shoes</t>
  </si>
  <si>
    <t>michael kors kids</t>
  </si>
  <si>
    <t>http://www.CBShoes.co.uk/item/vagabond/40040-brogue-chelsea-boots-in-black-patent/2FOOS</t>
  </si>
  <si>
    <t>black patent chelsea boots</t>
  </si>
  <si>
    <t>kids ugg boots uk</t>
  </si>
  <si>
    <t>lelli kelly high tops</t>
  </si>
  <si>
    <t>girls kickers sale</t>
  </si>
  <si>
    <t>http://www.CBShoes.co.uk/shop/womens/earth-spirit?p=view-all</t>
  </si>
  <si>
    <t>earth spirit shoes</t>
  </si>
  <si>
    <t>http://www.CBShoes.co.uk/shop/womens/hunter?p=view-all</t>
  </si>
  <si>
    <t>womens hunter wellies</t>
  </si>
  <si>
    <t>noira ugg boots</t>
  </si>
  <si>
    <t>girls pink ugg boots</t>
  </si>
  <si>
    <t>michael kors kids boots</t>
  </si>
  <si>
    <t>kids uggs on sale</t>
  </si>
  <si>
    <t>childrens ugg slippers</t>
  </si>
  <si>
    <t>childrens converse sale</t>
  </si>
  <si>
    <t>softinos uk</t>
  </si>
  <si>
    <t>ugg grandle boots</t>
  </si>
  <si>
    <t>http://www.CBShoes.co.uk/shop/womens/cara-london?p=view-all</t>
  </si>
  <si>
    <t>cara boots</t>
  </si>
  <si>
    <t>http://www.CBShoes.co.uk/shop/kids/hunter?p=view-all</t>
  </si>
  <si>
    <t>kids hunter wellies size 5</t>
  </si>
  <si>
    <t>http://www.CBShoes.co.uk/item/kickers/leather-kick-hi-kids-boots-in-black-patent/22R</t>
  </si>
  <si>
    <t>black patent kickers</t>
  </si>
  <si>
    <t>heavenly feet stockists</t>
  </si>
  <si>
    <t>buzz lightyear vans</t>
  </si>
  <si>
    <t>loblan boots</t>
  </si>
  <si>
    <t>heavenly feet sandals</t>
  </si>
  <si>
    <t>http://www.CBShoes.co.uk/item/ugg-australia/noira-buckle-calf-boots-in-black/QNL</t>
  </si>
  <si>
    <t>ugg australia noira buckle calf boots</t>
  </si>
  <si>
    <t>junior ugg boots</t>
  </si>
  <si>
    <t>kids velcro converse</t>
  </si>
  <si>
    <t>loblan</t>
  </si>
  <si>
    <t>cool school shoes</t>
  </si>
  <si>
    <t>lelli kelly sandals</t>
  </si>
  <si>
    <t>lelli kelly school shoes clearance</t>
  </si>
  <si>
    <t>children's kickers</t>
  </si>
  <si>
    <t>http://www.CBShoes.co.uk/shop/kids/toughees?p=view-all</t>
  </si>
  <si>
    <t>toughees shoes</t>
  </si>
  <si>
    <t>childrens doc martens</t>
  </si>
  <si>
    <t>lily kelly shoes</t>
  </si>
  <si>
    <t>shoe shops stockport</t>
  </si>
  <si>
    <t>http://www.CBShoes.co.uk/item/dr-martens/cassidy-skull-ankle-boots/1VZ7</t>
  </si>
  <si>
    <t>dr martens cassidy</t>
  </si>
  <si>
    <t>lelli kelly baby shoes</t>
  </si>
  <si>
    <t>cara london</t>
  </si>
  <si>
    <t>http://www.CBShoes.co.uk/item/converse/gladiator-mid-sandals/GL8Z</t>
  </si>
  <si>
    <t>converse gladiator sandals</t>
  </si>
  <si>
    <t>http://www.CBShoes.co.uk/item/base-london/saffron-chelsea-boots-in-black/1YXE</t>
  </si>
  <si>
    <t>base london saffron chelsea boots</t>
  </si>
  <si>
    <t>ugg sale kids</t>
  </si>
  <si>
    <t>kids ugg boots on sale</t>
  </si>
  <si>
    <t>lelli kelly shoes uk</t>
  </si>
  <si>
    <t>childrens kickers</t>
  </si>
  <si>
    <t>http://www.CBShoes.co.uk/shop/kids/vans?p=view-all</t>
  </si>
  <si>
    <t>vans for kids</t>
  </si>
  <si>
    <t>http://www.CBShoes.co.uk/item/ugg/lynnea-clog-ankle-boot/LQJ</t>
  </si>
  <si>
    <t>ugg lynnea</t>
  </si>
  <si>
    <t>http://www.CBShoes.co.uk/item/dr-martens/conrad-chelsea-boots/24VW</t>
  </si>
  <si>
    <t>dr martens conrad</t>
  </si>
  <si>
    <t>ju ju jellies</t>
  </si>
  <si>
    <t>school shoe sale</t>
  </si>
  <si>
    <t>pink ugg boots</t>
  </si>
  <si>
    <t>timberland shoes</t>
  </si>
  <si>
    <t>http://www.CBShoes.co.uk/shop/womens/timberland?p=view-all</t>
  </si>
  <si>
    <t>boys summer shoes</t>
  </si>
  <si>
    <t>leli kelly</t>
  </si>
  <si>
    <t>http://www.CBShoes.co.uk/item/vans/106-vulcanized-leather-lace-shoes-in-black/1LXW</t>
  </si>
  <si>
    <t>vans 106 vulcanized black</t>
  </si>
  <si>
    <t>http://www.CBShoes.co.uk/shop/womens/london-rebel?p=view-all</t>
  </si>
  <si>
    <t>london rebel</t>
  </si>
  <si>
    <t>boys kickers sale</t>
  </si>
  <si>
    <t>http://www.CBShoes.co.uk/item/converse/ballet-lace-pumps-in-white/2FJWM</t>
  </si>
  <si>
    <t>converse ballet lace</t>
  </si>
  <si>
    <t>heavenly feet reviews</t>
  </si>
  <si>
    <t>vans vulcanized black</t>
  </si>
  <si>
    <t>http://www.CBShoes.co.uk/item/irregular-choice/bloxy-t-bar-shoes/1GZ4K</t>
  </si>
  <si>
    <t>irregular choice bloxy</t>
  </si>
  <si>
    <t>kit shoes</t>
  </si>
  <si>
    <t>teenage school shoes</t>
  </si>
  <si>
    <t>lelli kelly school shoes uk</t>
  </si>
  <si>
    <t>cheap lelli kellys</t>
  </si>
  <si>
    <t>http://www.CBShoes.co.uk/item/ugg-australia/noira-buckle-calf-boots-in-brown/QP9</t>
  </si>
  <si>
    <t>lelli kelly sizes</t>
  </si>
  <si>
    <t>uggs kids</t>
  </si>
  <si>
    <t>http://www.CBShoes.co.uk/item/yoma/3194-flower-sandals/1HFEB</t>
  </si>
  <si>
    <t>yoma shoes</t>
  </si>
  <si>
    <t>http://www.CBShoes.co.uk/shop/mens/all-white-shoes?p=view-all</t>
  </si>
  <si>
    <t>white shoes</t>
  </si>
  <si>
    <t>http://www.CBShoes.co.uk/item/converse/chuck-taylor-all-star-hi-boots-in-red/1EXH</t>
  </si>
  <si>
    <t>red converse</t>
  </si>
  <si>
    <t>earth spirit boots</t>
  </si>
  <si>
    <t>noira ugg boots black</t>
  </si>
  <si>
    <t>lelli kellys sale</t>
  </si>
  <si>
    <t>http://www.CBShoes.co.uk/item/hush-puppies/vivianna-ankle-boots-in-red/MUD</t>
  </si>
  <si>
    <t>hush puppies vivianna</t>
  </si>
  <si>
    <t>lelli kelly shoes clearance</t>
  </si>
  <si>
    <t>strive shoes</t>
  </si>
  <si>
    <t>patent kickers</t>
  </si>
  <si>
    <t>baby hunter wellies</t>
  </si>
  <si>
    <t>laceys footwear</t>
  </si>
  <si>
    <t>trendy school shoes</t>
  </si>
  <si>
    <t>http://www.CBShoes.co.uk/shop/hers/oxygen?p=view-all</t>
  </si>
  <si>
    <t>oxygen boots</t>
  </si>
  <si>
    <t>kids hunter wellies</t>
  </si>
  <si>
    <t>lelli kelly baby</t>
  </si>
  <si>
    <t>http://www.CBShoes.co.uk/item/converse/allstar-platform-hi-wedge-shoes/23GC</t>
  </si>
  <si>
    <t>strawberry converse</t>
  </si>
  <si>
    <t>http://www.CBShoes.co.uk/shop/womens/salt-water?p=view-all</t>
  </si>
  <si>
    <t>saltwater sandals uk</t>
  </si>
  <si>
    <t>http://www.CBShoes.co.uk/item/dr-martens/barnie-chukka-boots/1WIR</t>
  </si>
  <si>
    <t>dr martens barnie</t>
  </si>
  <si>
    <t>http://www.CBShoes.co.uk/shop/hers/roadhogs?p=view-all</t>
  </si>
  <si>
    <t>roadhogs shoes</t>
  </si>
  <si>
    <t>http://www.CBShoes.co.uk/shop/womens/blink?p=view-all</t>
  </si>
  <si>
    <t>blink shoes</t>
  </si>
  <si>
    <t>ugg boots for kids</t>
  </si>
  <si>
    <t>http://www.CBShoes.co.uk/item/kickers/leather-kick-hi-baby-core-shoes-in-black-patent/1VV</t>
  </si>
  <si>
    <t>baby kickers</t>
  </si>
  <si>
    <t>lelli kelly trainers</t>
  </si>
  <si>
    <t>childrens timberland boots</t>
  </si>
  <si>
    <t>http://www.CBShoes.co.uk/shop/womens/dolcis?p=view-all</t>
  </si>
  <si>
    <t>dolcis shoes</t>
  </si>
  <si>
    <t>infant ugg boots</t>
  </si>
  <si>
    <t>strive sandals</t>
  </si>
  <si>
    <t>paolo vandini shoes</t>
  </si>
  <si>
    <t>girls kickers</t>
  </si>
  <si>
    <t>heavenly feet anti fatigue footwear</t>
  </si>
  <si>
    <t>homeys</t>
  </si>
  <si>
    <t>kickers shoes sale</t>
  </si>
  <si>
    <t>http://www.CBShoes.co.uk/item/irregular-choice/fresh-cut-grass-t-bar-heeled-shoes/1BED</t>
  </si>
  <si>
    <t>irregular choice fresh cut grass</t>
  </si>
  <si>
    <t>london fly</t>
  </si>
  <si>
    <t>fly of london</t>
  </si>
  <si>
    <t>http://www.CBShoes.co.uk/item/ugg/kids-leather-kensington-sheepskin-boots-in-black/6XZ</t>
  </si>
  <si>
    <t>kensington ugg boots size 5</t>
  </si>
  <si>
    <t>http://www.CBShoes.co.uk/shop/womens/skechers?p=view-all</t>
  </si>
  <si>
    <t>skechers slippers</t>
  </si>
  <si>
    <t>http://www.CBShoes.co.uk/item/dr-martens/persephone-heeled-ankle-boots-in-black/2FOMV</t>
  </si>
  <si>
    <t>dr martens persephone</t>
  </si>
  <si>
    <t>http://www.CBShoes.co.uk/item/dr-martens/salome-heeled-shoes-in-black/2FOVP</t>
  </si>
  <si>
    <t>dr martens salome</t>
  </si>
  <si>
    <t>lelli kelly pumps</t>
  </si>
  <si>
    <t>infant dr martens</t>
  </si>
  <si>
    <t>children's hunter wellies</t>
  </si>
  <si>
    <t>timberland kids boots</t>
  </si>
  <si>
    <t>lelli kelly uk</t>
  </si>
  <si>
    <t>skechers twinkle toes uk</t>
  </si>
  <si>
    <t>http://www.CBShoes.co.uk/item/irregular-choice/bloxy-t-bar-shoes/1HT2R</t>
  </si>
  <si>
    <t>http://www.CBShoes.co.uk/item/irregular-choice/bloxy-t-bar-shoes/1GZ5E</t>
  </si>
  <si>
    <t>http://www.CBShoes.co.uk/item/ugg/ellee-fur-top-boots-in-black/67G</t>
  </si>
  <si>
    <t>ugg elle boots</t>
  </si>
  <si>
    <t>http://www.CBShoes.co.uk/item/hush-puppies/janessa-flat-leather-pump-in-tan/16IO</t>
  </si>
  <si>
    <t>hush puppies janessa</t>
  </si>
  <si>
    <t>vans vulcanized</t>
  </si>
  <si>
    <t>kickers shoes</t>
  </si>
  <si>
    <t>http://www.CBShoes.co.uk/item/demar/kids-cat-wellies/C5PY</t>
  </si>
  <si>
    <t>demar wellies</t>
  </si>
  <si>
    <t>london fly boots</t>
  </si>
  <si>
    <t>lelli kelli</t>
  </si>
  <si>
    <t>baby doc martens</t>
  </si>
  <si>
    <t>dr martens school shoes</t>
  </si>
  <si>
    <t>childrens dr martens</t>
  </si>
  <si>
    <t>girls school shoes sale</t>
  </si>
  <si>
    <t>flylondon</t>
  </si>
  <si>
    <t>http://www.CBShoes.co.uk/item/deakins/kain-embossed-strap-boots-in-black/5OC</t>
  </si>
  <si>
    <t>deakins</t>
  </si>
  <si>
    <t>http://www.CBShoes.co.uk/item/igor/xerise-bow-wellingtons-in-fuschia-pink/1OTP</t>
  </si>
  <si>
    <t>wellies with bows</t>
  </si>
  <si>
    <t>http://www.CBShoes.co.uk/item/scholl/bimini-toe-post-sandals/20VB</t>
  </si>
  <si>
    <t>scholl bimini sandals</t>
  </si>
  <si>
    <t>toy story vans woody</t>
  </si>
  <si>
    <t>http://www.CBShoes.co.uk/item/ugg-australia/jocelin-fur-ankle-boots-in-espresso-brown/1H4BY</t>
  </si>
  <si>
    <t>ugg jocelin espresso</t>
  </si>
  <si>
    <t>http://www.CBShoes.co.uk/shop/sale/her/sandals?p=view-all</t>
  </si>
  <si>
    <t>sandals sale</t>
  </si>
  <si>
    <t>kickers sale uk</t>
  </si>
  <si>
    <t>earth spirit shoes clearance</t>
  </si>
  <si>
    <t>lilly kelly</t>
  </si>
  <si>
    <t>baby ugg boots uk</t>
  </si>
  <si>
    <t>girls doc martens</t>
  </si>
  <si>
    <t>http://www.CBShoes.co.uk/shop/womens/lunar?p=view-all</t>
  </si>
  <si>
    <t>lunar boots</t>
  </si>
  <si>
    <t>lelli</t>
  </si>
  <si>
    <t>kickers for sale</t>
  </si>
  <si>
    <t>nelly kelly shoes</t>
  </si>
  <si>
    <t>doc martin shoes</t>
  </si>
  <si>
    <t>ugg boots for women</t>
  </si>
  <si>
    <t>baby dr martens</t>
  </si>
  <si>
    <t>http://www.CBShoes.co.uk/item/paolo-vandini/kingston-lace-ankle-boots-in-black/2FHZV</t>
  </si>
  <si>
    <t>http://www.CBShoes.co.uk/item/vans/zapato-del-barco-canvas-boat-shoes/1OLY</t>
  </si>
  <si>
    <t>zapato del barco</t>
  </si>
  <si>
    <t>http://www.CBShoes.co.uk/shop/womens/vagabond?p=view-all</t>
  </si>
  <si>
    <t>vagabond boots</t>
  </si>
  <si>
    <t>leather ugg boots</t>
  </si>
  <si>
    <t>http://www.CBShoes.co.uk/shop/womens/adesso?p=view-all</t>
  </si>
  <si>
    <t>adesso shoes</t>
  </si>
  <si>
    <t>lelli kelly sale shoes</t>
  </si>
  <si>
    <t>http://www.CBShoes.co.uk/item/ugg-australia/anais-wedge-ankle-boots/1GM5F</t>
  </si>
  <si>
    <t>ugg australia anais wedge ankle boots</t>
  </si>
  <si>
    <t>http://www.CBShoes.co.uk/item/ugg-australia/beacon-pull-on-ankle-boots/1HN9</t>
  </si>
  <si>
    <t>ugg beacon</t>
  </si>
  <si>
    <t>vans 106 vulcanized black leather</t>
  </si>
  <si>
    <t>lelli kelly hi tops</t>
  </si>
  <si>
    <t>kickers kids shoes sale</t>
  </si>
  <si>
    <t>infant ugg boots sale</t>
  </si>
  <si>
    <t>noira ugg boots brown</t>
  </si>
  <si>
    <t>lelli kelly shoe sale</t>
  </si>
  <si>
    <t>art shoes sale</t>
  </si>
  <si>
    <t>kids school shoes sale</t>
  </si>
  <si>
    <t>toddlers kickers</t>
  </si>
  <si>
    <t>http://www.CBShoes.co.uk/item/skechers/10444-velcro-twinkle-toes-shoes-in-hot-pink-mulitcoloured/2FIPA</t>
  </si>
  <si>
    <t>skechers twinkle toes</t>
  </si>
  <si>
    <t>http://www.CBShoes.co.uk/item/dr-martens/polley-t-bar-shoes-in-black/1WBZ</t>
  </si>
  <si>
    <t>dr martens polley</t>
  </si>
  <si>
    <t>kids vans</t>
  </si>
  <si>
    <t>lelli kelli shoes</t>
  </si>
  <si>
    <t>fly london shoes uk</t>
  </si>
  <si>
    <t>juju jelly</t>
  </si>
  <si>
    <t>http://www.CBShoes.co.uk/item/timberland/greeley-waterproof-lace-shoes-in-brown/2G8AF</t>
  </si>
  <si>
    <t>timberland greeley</t>
  </si>
  <si>
    <t>fly london boots sale uk</t>
  </si>
  <si>
    <t>lellie kelly</t>
  </si>
  <si>
    <t>kids ugg</t>
  </si>
  <si>
    <t>ugg boots size 3</t>
  </si>
  <si>
    <t>fly of london shoes</t>
  </si>
  <si>
    <t>kids vans sale</t>
  </si>
  <si>
    <t>children's birkenstocks</t>
  </si>
  <si>
    <t>http://www.CBShoes.co.uk/shop/hers/marila?p=view-all</t>
  </si>
  <si>
    <t>marila sandals</t>
  </si>
  <si>
    <t>dr martens for kids</t>
  </si>
  <si>
    <t>hunter wellies kids</t>
  </si>
  <si>
    <t>cheap ugg boots for kids</t>
  </si>
  <si>
    <t>lelli kelly boots black patent</t>
  </si>
  <si>
    <t>cheap lelli kelly boots</t>
  </si>
  <si>
    <t>doc martens school shoes</t>
  </si>
  <si>
    <t>kids summer shoes</t>
  </si>
  <si>
    <t>fly sandals</t>
  </si>
  <si>
    <t>http://www.CBShoes.co.uk/item/kickers/kick-t-bar-kids-shoes-in-black-patent/1GK1V</t>
  </si>
  <si>
    <t>t bar kickers</t>
  </si>
  <si>
    <t>http://www.CBShoes.co.uk/item/ugg/ellee-ladies-boots/1GM8T</t>
  </si>
  <si>
    <t>http://www.CBShoes.co.uk/item/timberland/kids-8-inch-pull-on-boots-in-wheat/1HO34</t>
  </si>
  <si>
    <t>timberland pull on boots</t>
  </si>
  <si>
    <t>boys hunter wellies</t>
  </si>
  <si>
    <t>http://www.CBShoes.co.uk/item/ugg-australia/noira-buckle-calf-boots-in-acorn-tan/QOF</t>
  </si>
  <si>
    <t>converse velcro shoes</t>
  </si>
  <si>
    <t>boys kickers shoes</t>
  </si>
  <si>
    <t>juju boots</t>
  </si>
  <si>
    <t>girls doc martins</t>
  </si>
  <si>
    <t>lelli kelly magic shoes</t>
  </si>
  <si>
    <t>http://www.CBShoes.co.uk/shop/womens/dr-martens?p=view-all</t>
  </si>
  <si>
    <t>doc martens shoes</t>
  </si>
  <si>
    <t>boys timberland boots</t>
  </si>
  <si>
    <t>http://www.CBShoes.co.uk/item/converse/starplayer-ev-canvas-ox-pumps-in-navy/23X9</t>
  </si>
  <si>
    <t>converse star player ev</t>
  </si>
  <si>
    <t>baby ugg boots</t>
  </si>
  <si>
    <t>juju shoes</t>
  </si>
  <si>
    <t>http://www.CBShoes.co.uk/shop/womens/kickers?p=view-all</t>
  </si>
  <si>
    <t>womens kickers</t>
  </si>
  <si>
    <t>ladies kickers</t>
  </si>
  <si>
    <t>http://www.CBShoes.co.uk/item/converse/chuck-taylor-mens-street-hiker-boots-in-black/2FUUG</t>
  </si>
  <si>
    <t>converse hiker</t>
  </si>
  <si>
    <t>kicker boots</t>
  </si>
  <si>
    <t>kids hunter boots sale</t>
  </si>
  <si>
    <t>childrens hunter wellies</t>
  </si>
  <si>
    <t>loblan boots uk</t>
  </si>
  <si>
    <t>shoes manchester</t>
  </si>
  <si>
    <t>vans zapato del barco uk</t>
  </si>
  <si>
    <t>http://www.CBShoes.co.uk/item/ruby-shoo/willow-lace-heels/2FMFV</t>
  </si>
  <si>
    <t>ruby shoos</t>
  </si>
  <si>
    <t>velcro kickers</t>
  </si>
  <si>
    <t>sale school shoes</t>
  </si>
  <si>
    <t>kelly shoes</t>
  </si>
  <si>
    <t>school shoes for teenager</t>
  </si>
  <si>
    <t>nellie kelly shoes</t>
  </si>
  <si>
    <t>youth timberland boots</t>
  </si>
  <si>
    <t>girls dr martens</t>
  </si>
  <si>
    <t>girls hunter wellies</t>
  </si>
  <si>
    <t>boys sandals sale</t>
  </si>
  <si>
    <t>kids kicker boots</t>
  </si>
  <si>
    <t>fly shoes london</t>
  </si>
  <si>
    <t>http://www.CBShoes.co.uk/item/dr-martens/aimilie-triumph-boots/1GOD9</t>
  </si>
  <si>
    <t>dr martens aimilie</t>
  </si>
  <si>
    <t>juju jelly shoes</t>
  </si>
  <si>
    <t>http://www.CBShoes.co.uk/shop/womens/laura-vita?p=view-all</t>
  </si>
  <si>
    <t>laura vita shoes</t>
  </si>
  <si>
    <t>http://www.CBShoes.co.uk/shop/womens/sweet?p=view-all</t>
  </si>
  <si>
    <t>sweet shoes</t>
  </si>
  <si>
    <t>kickers boys</t>
  </si>
  <si>
    <t>kicker shoes</t>
  </si>
  <si>
    <t>shoe shops manchester</t>
  </si>
  <si>
    <t>http://www.CBShoes.co.uk/item/skechers/on-the-go-chugga-13653-go-walk-ankle-boots-in-black/1H1CX</t>
  </si>
  <si>
    <t>skechers chugga boots</t>
  </si>
  <si>
    <t>http://www.CBShoes.co.uk/shop/kids/hummel?p=view-all</t>
  </si>
  <si>
    <t>hummel trainers</t>
  </si>
  <si>
    <t>lelli kelly toddler shoes</t>
  </si>
  <si>
    <t>youth ugg boots</t>
  </si>
  <si>
    <t>plumdale ugg boots cheapest</t>
  </si>
  <si>
    <t>childrens hunter wellies size 5</t>
  </si>
  <si>
    <t>lelli kelly shoes sale clearance uk</t>
  </si>
  <si>
    <t>red lelli kelly boots</t>
  </si>
  <si>
    <t>boys velcro vans</t>
  </si>
  <si>
    <t>kids ugg sale</t>
  </si>
  <si>
    <t>older boys school shoes</t>
  </si>
  <si>
    <t>kids timberland boots sale</t>
  </si>
  <si>
    <t>http://www.CBShoes.co.uk/shop/his/desert-boots?p=view-all</t>
  </si>
  <si>
    <t>dr martens will desert boots</t>
  </si>
  <si>
    <t>http://www.CBShoes.co.uk/shop/kids/daisy-roots?p=view-all</t>
  </si>
  <si>
    <t>daisy roots shoes</t>
  </si>
  <si>
    <t>http://www.CBShoes.co.uk/item/ugg/grandle-calf-boots-in-black/1HLJW</t>
  </si>
  <si>
    <t>ugg kids sale</t>
  </si>
  <si>
    <t>http://www.CBShoes.co.uk/item/timberland/greeley-waterproof-lace-shoes-in-navy/2G8BF</t>
  </si>
  <si>
    <t>lelli kelly kids</t>
  </si>
  <si>
    <t>daisy roots</t>
  </si>
  <si>
    <t>womens ugg boots</t>
  </si>
  <si>
    <t>teens school shoes</t>
  </si>
  <si>
    <t>ugg boots kids</t>
  </si>
  <si>
    <t>http://www.CBShoes.co.uk/item/earth-spirit/yonkers-knee-boots/1HSWC</t>
  </si>
  <si>
    <t>earth spirit yonkers boots</t>
  </si>
  <si>
    <t>toddler converse sale</t>
  </si>
  <si>
    <t>skechers chugga</t>
  </si>
  <si>
    <t>http://www.CBShoes.co.uk/shop/womens/meduse?p=view-all</t>
  </si>
  <si>
    <t>meduse shoes</t>
  </si>
  <si>
    <t>http://www.CBShoes.co.uk/item/timberland/leather-27094-classic-6-inch-lace-ankle-boots-in-tan/1H2R</t>
  </si>
  <si>
    <t>timberland 27094</t>
  </si>
  <si>
    <t>lelli kelly girls boots</t>
  </si>
  <si>
    <t>kids birkenstocks sale</t>
  </si>
  <si>
    <t>lelli kelly trainers sale</t>
  </si>
  <si>
    <t>lelli kelly boot sale</t>
  </si>
  <si>
    <t>http://www.CBShoes.co.uk/item/dr-martens/fitzroy-brogue-lace-boot/1CNY</t>
  </si>
  <si>
    <t>dr martens fitzroy</t>
  </si>
  <si>
    <t>ugg for kids</t>
  </si>
  <si>
    <t>shoes for kids on sale</t>
  </si>
  <si>
    <t>girls uggs</t>
  </si>
  <si>
    <t>roadhog shoes</t>
  </si>
  <si>
    <t>childs ugg boots</t>
  </si>
  <si>
    <t>uggs for kids</t>
  </si>
  <si>
    <t>womens dr martens</t>
  </si>
  <si>
    <t>childrens ugg</t>
  </si>
  <si>
    <t>velcro converse toddler</t>
  </si>
  <si>
    <t>child ugg boots</t>
  </si>
  <si>
    <t>lelly kellies</t>
  </si>
  <si>
    <t>softinos boots</t>
  </si>
  <si>
    <t>baby uggs uk</t>
  </si>
  <si>
    <t>lunar sandals</t>
  </si>
  <si>
    <t>converse sale kids</t>
  </si>
  <si>
    <t>http://www.CBShoes.co.uk/shop/sale/her/boots?p=view-all</t>
  </si>
  <si>
    <t>ladies boots sale</t>
  </si>
  <si>
    <t>fly footwear</t>
  </si>
  <si>
    <t>juju jellys</t>
  </si>
  <si>
    <t>yellow hunter wellies</t>
  </si>
  <si>
    <t>kids hunter sale</t>
  </si>
  <si>
    <t>vans zapato</t>
  </si>
  <si>
    <t>childrens hunters</t>
  </si>
  <si>
    <t>ugg boots cheap</t>
  </si>
  <si>
    <t>http://www.CBShoes.co.uk/shop/womens/converse?p=view-all</t>
  </si>
  <si>
    <t>converse ballet pumps</t>
  </si>
  <si>
    <t>http://www.CBShoes.co.uk/shop/kids/baby-shoes?p=view-all</t>
  </si>
  <si>
    <t>oxygen shoes</t>
  </si>
  <si>
    <t>lellikelly</t>
  </si>
  <si>
    <t>toddler kickers</t>
  </si>
  <si>
    <t>http://www.CBShoes.co.uk/item/ugg/penelope-ankle-boots-in-black/2FTES</t>
  </si>
  <si>
    <t>ugg penelope</t>
  </si>
  <si>
    <t>tamaris boots</t>
  </si>
  <si>
    <t>lelli kelly size chart</t>
  </si>
  <si>
    <t>http://www.CBShoes.co.uk/item/earth-spirit/nevada-buckle-ankle-boots-in-brown/2FNOM</t>
  </si>
  <si>
    <t>http://www.CBShoes.co.uk/item/cat/leather-harding-lace-ankle-boots-in-dark-beige/1DR2</t>
  </si>
  <si>
    <t>caterpillar harding boots</t>
  </si>
  <si>
    <t>converse ballerina pumps</t>
  </si>
  <si>
    <t>http://www.CBShoes.co.uk/item/hush-puppies/vivianna-ankle-boots-in-tan/1XK6</t>
  </si>
  <si>
    <t>lelli kelli boots</t>
  </si>
  <si>
    <t>http://www.CBShoes.co.uk/item/vans/authentic-slim-dip-dye-trainers/1HIL4</t>
  </si>
  <si>
    <t>turquoise vans</t>
  </si>
  <si>
    <t>ugg toddler boots</t>
  </si>
  <si>
    <t>childrens ugg slippers uk</t>
  </si>
  <si>
    <t>zip converse</t>
  </si>
  <si>
    <t>converse ballerina flats</t>
  </si>
  <si>
    <t>converse ballet flats</t>
  </si>
  <si>
    <t>dr martens desert boots</t>
  </si>
  <si>
    <t>http://www.CBShoes.co.uk/item/vans/authentic-glitter-pumps/19A2</t>
  </si>
  <si>
    <t>silver glitter vans</t>
  </si>
  <si>
    <t>skechers on the go chugga</t>
  </si>
  <si>
    <t>velcro vans</t>
  </si>
  <si>
    <t>http://www.CBShoes.co.uk/shop/kids/lamborghini-kids?p=view-all</t>
  </si>
  <si>
    <t>lamborghini shoes</t>
  </si>
  <si>
    <t>converse kids sale</t>
  </si>
  <si>
    <t>http://www.CBShoes.co.uk/item/vans/slip-lo-pro-pumps/1V26</t>
  </si>
  <si>
    <t>vans slip on lo pro</t>
  </si>
  <si>
    <t>kickers on sale</t>
  </si>
  <si>
    <t>anti fatigue shoes</t>
  </si>
  <si>
    <t>kickers kids shoes</t>
  </si>
  <si>
    <t>cheap kids hunter wellies</t>
  </si>
  <si>
    <t>girls kickers school shoes</t>
  </si>
  <si>
    <t>fly london sandals sale</t>
  </si>
  <si>
    <t>http://www.CBShoes.co.uk/shop/hers/boots?p=view-all</t>
  </si>
  <si>
    <t>sweet boots</t>
  </si>
  <si>
    <t>boys converse</t>
  </si>
  <si>
    <t>http://www.CBShoes.co.uk/shop/kids/pod-footwear?p=view-all</t>
  </si>
  <si>
    <t>pod school shoes</t>
  </si>
  <si>
    <t>stylish school shoes</t>
  </si>
  <si>
    <t>children ugg boots</t>
  </si>
  <si>
    <t>lilli kelly</t>
  </si>
  <si>
    <t>fashionable school shoes</t>
  </si>
  <si>
    <t>kids hunter wellies sale uk</t>
  </si>
  <si>
    <t>kids dr martens boots</t>
  </si>
  <si>
    <t>black lelli kelly school shoes</t>
  </si>
  <si>
    <t>http://www.CBShoes.co.uk/item/fitfloptm/floretta-toe-post-sandals/1RVL</t>
  </si>
  <si>
    <t>fitflop floretta</t>
  </si>
  <si>
    <t>scholl bimini sandals uk</t>
  </si>
  <si>
    <t>lelli kelly cheap</t>
  </si>
  <si>
    <t>cheap childrens ugg boots uk</t>
  </si>
  <si>
    <t>jelly kelly shoes</t>
  </si>
  <si>
    <t>http://www.CBShoes.co.uk/item/rockport/umbwe-trailhiker-boots/21UP</t>
  </si>
  <si>
    <t>rockport umbwe boots black</t>
  </si>
  <si>
    <t>junior hunter wellies</t>
  </si>
  <si>
    <t>softinos shoes uk</t>
  </si>
  <si>
    <t>http://www.CBShoes.co.uk/item/dr-martens/will-lace-boots-in-black/1HICP</t>
  </si>
  <si>
    <t>ruby shoes sale</t>
  </si>
  <si>
    <t>laceys london</t>
  </si>
  <si>
    <t>mens school shoes</t>
  </si>
  <si>
    <t>school shoes boys</t>
  </si>
  <si>
    <t>boys uggs</t>
  </si>
  <si>
    <t>kids ugg slippers</t>
  </si>
  <si>
    <t>cheap uggs for kids</t>
  </si>
  <si>
    <t>http://www.CBShoes.co.uk/item/dr-martens/adrian-loafers-in-burgundy/1WNU</t>
  </si>
  <si>
    <t>dr martens adrian</t>
  </si>
  <si>
    <t>ugg boots size 2</t>
  </si>
  <si>
    <t>london fly shoes</t>
  </si>
  <si>
    <t>toughees</t>
  </si>
  <si>
    <t>http://www.CBShoes.co.uk/shop/mens/kickers?p=view-all</t>
  </si>
  <si>
    <t>mens kickers</t>
  </si>
  <si>
    <t>hunter wellies sale</t>
  </si>
  <si>
    <t>ugg boots womens</t>
  </si>
  <si>
    <t>kickers mens</t>
  </si>
  <si>
    <t>ugg kids boots</t>
  </si>
  <si>
    <t>vagabonds shoes</t>
  </si>
  <si>
    <t>rockport umbwe black</t>
  </si>
  <si>
    <t>crocs kids sale</t>
  </si>
  <si>
    <t>lelli kellis</t>
  </si>
  <si>
    <t>childrens ugg boots sale uk</t>
  </si>
  <si>
    <t>pediped sale uk</t>
  </si>
  <si>
    <t>lellie kelly shoes</t>
  </si>
  <si>
    <t>http://www.CBShoes.co.uk/item/london-rebel/cuba-heeled-chelsea-boots/10IA0</t>
  </si>
  <si>
    <t>london rebel cuban heel boot</t>
  </si>
  <si>
    <t>elly kelly shoes</t>
  </si>
  <si>
    <t>hunter wellies for kids sale</t>
  </si>
  <si>
    <t>childrens birkenstocks sale</t>
  </si>
  <si>
    <t>where can i buy lelli kelly shoes</t>
  </si>
  <si>
    <t>lelli kelly toddler</t>
  </si>
  <si>
    <t>lelli kelly dolly shoes</t>
  </si>
  <si>
    <t>lelli kellys uk</t>
  </si>
  <si>
    <t>baby hunter wellies size 5</t>
  </si>
  <si>
    <t>http://www.CBShoes.co.uk/shop/sale/his?p=view-all</t>
  </si>
  <si>
    <t>barbour shoes sale</t>
  </si>
  <si>
    <t>http://www.CBShoes.co.uk/about-us</t>
  </si>
  <si>
    <t>shoe shops in manchester city centre</t>
  </si>
  <si>
    <t>vans 106 black</t>
  </si>
  <si>
    <t>fly ladies boots</t>
  </si>
  <si>
    <t>http://www.CBShoes.co.uk/item/bed-of-roses/miss-scarlet-low-heel-button-shoe/13FM</t>
  </si>
  <si>
    <t>bed of roses shoes</t>
  </si>
  <si>
    <t>http://www.CBShoes.co.uk/item/timberland/mens-bradstreet-chukka-in-navy/2G5MJ</t>
  </si>
  <si>
    <t>timberland bradstreet chukka</t>
  </si>
  <si>
    <t>heavenlyfeet</t>
  </si>
  <si>
    <t>http://www.CBShoes.co.uk/shop/womens/ipanema?p=view-all</t>
  </si>
  <si>
    <t>ipanema sandals</t>
  </si>
  <si>
    <t>ugg biker boots</t>
  </si>
  <si>
    <t>http://www.CBShoes.co.uk/item/adesso/lizzie-weave-wedge-cross-bar-shoes-in-multicoloured/2FXQP</t>
  </si>
  <si>
    <t>http://www.CBShoes.co.uk/item/adesso/lottie-weave-bar-shoes-in-multicoloured/2FY14</t>
  </si>
  <si>
    <t>marila</t>
  </si>
  <si>
    <t>http://www.CBShoes.co.uk/item/converse/chuck-taylor-hollis-kids-boots/1H3QE</t>
  </si>
  <si>
    <t>converse hollis</t>
  </si>
  <si>
    <t>http://www.CBShoes.co.uk/item/lelli-kelly/zoo-lace-ankle-boots/Q8BZ</t>
  </si>
  <si>
    <t>lelli kelly zoo shoes</t>
  </si>
  <si>
    <t>toddler velcro converse</t>
  </si>
  <si>
    <t>twinkle toes sale</t>
  </si>
  <si>
    <t>http://www.CBShoes.co.uk/item/converse/chuck-taylor-allstar-knee-high-boots/1H3O3</t>
  </si>
  <si>
    <t>converse knee high boots</t>
  </si>
  <si>
    <t>http://www.CBShoes.co.uk/shop/mens/timberland?p=view-all</t>
  </si>
  <si>
    <t>timberland sandals</t>
  </si>
  <si>
    <t>school shoes for teens</t>
  </si>
  <si>
    <t>laura vita</t>
  </si>
  <si>
    <t>kids kickers shoes</t>
  </si>
  <si>
    <t>rockport umbwe</t>
  </si>
  <si>
    <t>paolo vandini brogues</t>
  </si>
  <si>
    <t>boys school shoes size 6</t>
  </si>
  <si>
    <t>http://www.CBShoes.co.uk/item/vans/authentic-lo-pro-gum-sole-vans/1HRAC</t>
  </si>
  <si>
    <t>vans gum sole</t>
  </si>
  <si>
    <t>http://www.CBShoes.co.uk/item/london-rebel/tidy-heeled-ankle-boots/1HNZ1</t>
  </si>
  <si>
    <t>red ankle boots uk</t>
  </si>
  <si>
    <t>http://www.CBShoes.co.uk/shop/sale/kids/trainers?p=view-all</t>
  </si>
  <si>
    <t>kids trainers sale</t>
  </si>
  <si>
    <t>gabor shoes footwear sale now</t>
  </si>
  <si>
    <t>tamaris sandals</t>
  </si>
  <si>
    <t>http://www.CBShoes.co.uk/item/vans/authentic-hello-kitty-adults/19AX</t>
  </si>
  <si>
    <t>hello kitty vans</t>
  </si>
  <si>
    <t>kids uggs boots</t>
  </si>
  <si>
    <t>cheap kids vans</t>
  </si>
  <si>
    <t>leather sheepskin boots</t>
  </si>
  <si>
    <t>http://www.CBShoes.co.uk/item/ugg/kids-leather-kensington-sheepskin-boots-in-toast/6Z4</t>
  </si>
  <si>
    <t>http://www.CBShoes.co.uk/item/juju/kids-babe-juju-jellies-in-white/2FC99</t>
  </si>
  <si>
    <t>white juju jellies</t>
  </si>
  <si>
    <t>http://www.CBShoes.co.uk/shop/kids/boots?p=view-all</t>
  </si>
  <si>
    <t>boys biker boots</t>
  </si>
  <si>
    <t>http://www.CBShoes.co.uk/item/dr-martens/carnaby-canvas-bar-shoes/1HIA4</t>
  </si>
  <si>
    <t>dr martens carnaby</t>
  </si>
  <si>
    <t>http://www.CBShoes.co.uk/item/mocks/mens-mocklite-driver-loafers/1H61V</t>
  </si>
  <si>
    <t>mens mocks</t>
  </si>
  <si>
    <t>fly shoes uk</t>
  </si>
  <si>
    <t>http://www.CBShoes.co.uk/item/birkenstock/gizeh-toe-post-sandals/1HENZ</t>
  </si>
  <si>
    <t>birkenstock toe post sandals</t>
  </si>
  <si>
    <t>black velcro converse</t>
  </si>
  <si>
    <t>toddler kicker boots</t>
  </si>
  <si>
    <t>dr martens childrens</t>
  </si>
  <si>
    <t>baby kickers crib shoes</t>
  </si>
  <si>
    <t>teen school shoes</t>
  </si>
  <si>
    <t>glitter vans</t>
  </si>
  <si>
    <t>http://www.CBShoes.co.uk/item/ugg-australia/etta-zip-knee-boots/TSG</t>
  </si>
  <si>
    <t>ugg etta boots</t>
  </si>
  <si>
    <t>boys birkenstock</t>
  </si>
  <si>
    <t>http://www.CBShoes.co.uk/item/sweet/bridge-knee-boots-in-tan/2FUBM</t>
  </si>
  <si>
    <t>children's shoes sale</t>
  </si>
  <si>
    <t>http://www.CBShoes.co.uk/item/fly-london/yoko-wedge-shoes-in-black/1YC6</t>
  </si>
  <si>
    <t>fly london yoko</t>
  </si>
  <si>
    <t>lelli kellies</t>
  </si>
  <si>
    <t>childrens wellies sale</t>
  </si>
  <si>
    <t>teenagers school shoes</t>
  </si>
  <si>
    <t>lelli kelly bailey boots</t>
  </si>
  <si>
    <t>black school shoes for teenagers</t>
  </si>
  <si>
    <t>http://www.CBShoes.co.uk/item/fitfloptm/walkstar-slide-sandals/XUC</t>
  </si>
  <si>
    <t>fitflop walkstar slide</t>
  </si>
  <si>
    <t>http://www.CBShoes.co.uk/item/fitfloptm/polar-sneakers/LUS</t>
  </si>
  <si>
    <t>fitflop polar sneaker</t>
  </si>
  <si>
    <t>skechers uk sale</t>
  </si>
  <si>
    <t>kids shoes on sale</t>
  </si>
  <si>
    <t>ugg boots for children</t>
  </si>
  <si>
    <t>cara shoes online</t>
  </si>
  <si>
    <t>shoe shop manchester</t>
  </si>
  <si>
    <t>michael kors shoes for kids</t>
  </si>
  <si>
    <t>homeys slippers sale</t>
  </si>
  <si>
    <t>kickers sandals</t>
  </si>
  <si>
    <t>http://www.CBShoes.co.uk/item/vans/authentic-crib-shoes/EVN</t>
  </si>
  <si>
    <t>vans crib shoes</t>
  </si>
  <si>
    <t>kids trainer sale</t>
  </si>
  <si>
    <t>toddler converse velcro</t>
  </si>
  <si>
    <t>timberland kids sale</t>
  </si>
  <si>
    <t>leli kelly shoes</t>
  </si>
  <si>
    <t>http://www.CBShoes.co.uk/item/yokono/022-side-lace-shoes-in-black/1GT2W</t>
  </si>
  <si>
    <t>side lace shoes</t>
  </si>
  <si>
    <t>boys birkenstocks</t>
  </si>
  <si>
    <t>kickers for boys</t>
  </si>
  <si>
    <t>skechers on the go chugga boots</t>
  </si>
  <si>
    <t>vans 106 vulcanized</t>
  </si>
  <si>
    <t>lilly kelly shoes</t>
  </si>
  <si>
    <t>http://www.CBShoes.co.uk/item/dr-martens/canvas-1460-flower-print-boots/K40</t>
  </si>
  <si>
    <t>floral dr martens</t>
  </si>
  <si>
    <t>cheap school shoes</t>
  </si>
  <si>
    <t>childrens ugg boots australia</t>
  </si>
  <si>
    <t>geox sale</t>
  </si>
  <si>
    <t>vans kids shoes</t>
  </si>
  <si>
    <t>http://www.CBShoes.co.uk/item/dr-martens/newton-soft-lace-dm-lites-boots-in-black/2GBCX</t>
  </si>
  <si>
    <t>dr martens newton</t>
  </si>
  <si>
    <t>http://www.CBShoes.co.uk/item/blink/701161-wedge-court-shoes/1B51</t>
  </si>
  <si>
    <t>wedge court shoes</t>
  </si>
  <si>
    <t>kids hunter boots</t>
  </si>
  <si>
    <t>dr martens kids boots</t>
  </si>
  <si>
    <t>dr martens conrad chelsea boot</t>
  </si>
  <si>
    <t>fly london shoes sale online</t>
  </si>
  <si>
    <t>lellie kellie</t>
  </si>
  <si>
    <t>lelli kelly black patent school shoes</t>
  </si>
  <si>
    <t>girls lelli kelly</t>
  </si>
  <si>
    <t>lelli kelly stockists uk</t>
  </si>
  <si>
    <t>kids pink ugg boots</t>
  </si>
  <si>
    <t>velcro kids converse</t>
  </si>
  <si>
    <t>kickers kids sale</t>
  </si>
  <si>
    <t>red lelli kelly shoes</t>
  </si>
  <si>
    <t>buy juju jellies</t>
  </si>
  <si>
    <t>ugg noira acorn</t>
  </si>
  <si>
    <t>kickers girls school shoes</t>
  </si>
  <si>
    <t>shoe shops in manchester</t>
  </si>
  <si>
    <t>earth spirit sandals uk</t>
  </si>
  <si>
    <t>http://www.CBShoes.co.uk/shop/hers/inuovo?p=view-all</t>
  </si>
  <si>
    <t>inuovo</t>
  </si>
  <si>
    <t>toddler ugg boots size 5</t>
  </si>
  <si>
    <t>ugg kids slippers</t>
  </si>
  <si>
    <t>black timberland boots kids</t>
  </si>
  <si>
    <t>nicholas deakins kids</t>
  </si>
  <si>
    <t>tamaris shoes uk</t>
  </si>
  <si>
    <t>vans kids</t>
  </si>
  <si>
    <t>uggs sale</t>
  </si>
  <si>
    <t>lellykelly</t>
  </si>
  <si>
    <t>timberland slippers</t>
  </si>
  <si>
    <t>converse for toddlers</t>
  </si>
  <si>
    <t>vans zapato del barco</t>
  </si>
  <si>
    <t>ugg slippers kids</t>
  </si>
  <si>
    <t>lelli kellie</t>
  </si>
  <si>
    <t>ugg baby</t>
  </si>
  <si>
    <t>http://www.CBShoes.co.uk/item/kickers/leather-kick-hi-kids-boots-in-white-patent/8SDV</t>
  </si>
  <si>
    <t>white kickers</t>
  </si>
  <si>
    <t>http://www.CBShoes.co.uk/shop/womens/el-naturalista?p=view-all</t>
  </si>
  <si>
    <t>el naturalista sale</t>
  </si>
  <si>
    <t>converse street hiker</t>
  </si>
  <si>
    <t>birkenstock sale clearance uk</t>
  </si>
  <si>
    <t>irregular choice clearance</t>
  </si>
  <si>
    <t>http://www.CBShoes.co.uk/shop/kids/girls-geox?p=view-all</t>
  </si>
  <si>
    <t>geox school shoes</t>
  </si>
  <si>
    <t>vandini shoes</t>
  </si>
  <si>
    <t>ladies ugg boots</t>
  </si>
  <si>
    <t>converse toddler velcro</t>
  </si>
  <si>
    <t>http://www.CBShoes.co.uk/item/converse/dainty-ballerina-flat-shoes-in-black/1HLA6</t>
  </si>
  <si>
    <t>converse dainty pumps</t>
  </si>
  <si>
    <t>womens doc martens</t>
  </si>
  <si>
    <t>http://www.CBShoes.co.uk/item/hunter/rubber-young-glitter-wellingtons-up-to-size-uk-5-in-fuschia/7M8</t>
  </si>
  <si>
    <t>pink glitter hunter wellies</t>
  </si>
  <si>
    <t>http://www.CBShoes.co.uk/item/yokono/mallorca-420-sandals-in-navy/2FEER</t>
  </si>
  <si>
    <t>childrens shoe sale</t>
  </si>
  <si>
    <t>http://www.CBShoes.co.uk/item/dr-martens/1460z-shimmer-lace-boots-in-purple/1HOKE</t>
  </si>
  <si>
    <t>purple shimmer doc martens</t>
  </si>
  <si>
    <t>http://www.CBShoes.co.uk/item/timberland/glastenbury-6-inch-lace-boots-in-black/2FK3P</t>
  </si>
  <si>
    <t>timberland glastenbury</t>
  </si>
  <si>
    <t>babies kickers</t>
  </si>
  <si>
    <t>kids school shoes</t>
  </si>
  <si>
    <t>kickers shoes for kids</t>
  </si>
  <si>
    <t>ellie kelly shoes</t>
  </si>
  <si>
    <t>deakins boots</t>
  </si>
  <si>
    <t>grey ugg boots</t>
  </si>
  <si>
    <t>dr martins kids</t>
  </si>
  <si>
    <t>cheap kids uggs</t>
  </si>
  <si>
    <t>homeys slippers mens</t>
  </si>
  <si>
    <t>my first kickers</t>
  </si>
  <si>
    <t>lacey shoes</t>
  </si>
  <si>
    <t>elle ugg boots</t>
  </si>
  <si>
    <t>infant timberland boots</t>
  </si>
  <si>
    <t>vans velcro</t>
  </si>
  <si>
    <t>school shoes uk</t>
  </si>
  <si>
    <t>hunter junior wellies</t>
  </si>
  <si>
    <t>nicholas deakins school shoes</t>
  </si>
  <si>
    <t>lelli kelly kids shoes</t>
  </si>
  <si>
    <t>http://www.CBShoes.co.uk/item/dr-martens/ramsey-creepers/1WCU</t>
  </si>
  <si>
    <t>dr martens creepers</t>
  </si>
  <si>
    <t>rockport umbwe boots</t>
  </si>
  <si>
    <t>kids timberlands</t>
  </si>
  <si>
    <t>vans del barco</t>
  </si>
  <si>
    <t>floral doc martens</t>
  </si>
  <si>
    <t>ju ju jelly shoes</t>
  </si>
  <si>
    <t>size 3 ugg boots</t>
  </si>
  <si>
    <t>http://www.CBShoes.co.uk/item/rocket-dog/beehive-lace-ankle-boots/1XNL</t>
  </si>
  <si>
    <t>rocket dog beehive</t>
  </si>
  <si>
    <t>http://www.CBShoes.co.uk/item/converse/chuck-taylor-allstar-hiker-2-hi-top-boots/1H462</t>
  </si>
  <si>
    <t>converse all star hiker</t>
  </si>
  <si>
    <t>converse kids velcro</t>
  </si>
  <si>
    <t>roadhog sandals</t>
  </si>
  <si>
    <t>hunter wellies kids size 5</t>
  </si>
  <si>
    <t>size 2 ugg boots</t>
  </si>
  <si>
    <t>youth uggs</t>
  </si>
  <si>
    <t>http://www.CBShoes.co.uk/item/hunter/kids-first-wellies/2FE23</t>
  </si>
  <si>
    <t>kids yellow wellies</t>
  </si>
  <si>
    <t>boys dr martens</t>
  </si>
  <si>
    <t>kids kicker shoes</t>
  </si>
  <si>
    <t>childrens doc martins</t>
  </si>
  <si>
    <t>http://www.CBShoes.co.uk/item/jake/7381-high-t-bar-shoes-in-burgundy/2FQQY</t>
  </si>
  <si>
    <t>burgundy t bar shoes</t>
  </si>
  <si>
    <t>http://www.CBShoes.co.uk/item/timberland/6667r-6-inch-cupsole-boots-in-wheat/1H0LS</t>
  </si>
  <si>
    <t>timberland cupsole boots</t>
  </si>
  <si>
    <t>lelli kelly children's shoes</t>
  </si>
  <si>
    <t>http://www.CBShoes.co.uk/item/kickers/leather-kick-hi-baby-core-shoes-in-blossom-pink/1RB</t>
  </si>
  <si>
    <t>pink kickers</t>
  </si>
  <si>
    <t>kids doc martins</t>
  </si>
  <si>
    <t>dr martens womens</t>
  </si>
  <si>
    <t>infant trainers sale</t>
  </si>
  <si>
    <t>dr martens will boot</t>
  </si>
  <si>
    <t>black wedge court shoes</t>
  </si>
  <si>
    <t>fly london sandals</t>
  </si>
  <si>
    <t>http://www.CBShoes.co.uk/item/converse/simple-slip-converse/1HLID</t>
  </si>
  <si>
    <t>converse simple slip</t>
  </si>
  <si>
    <t>http://www.CBShoes.co.uk/item/ugg/kids-callum-chelsea-boots-in-black/2FTG7</t>
  </si>
  <si>
    <t>ugg chelsea boots</t>
  </si>
  <si>
    <t>http://www.CBShoes.co.uk/shop/hers/jelly-shoes?p=view-all</t>
  </si>
  <si>
    <t>womens jelly shoes</t>
  </si>
  <si>
    <t>black lelli kelly boots</t>
  </si>
  <si>
    <t>black school shoes for teenage girls</t>
  </si>
  <si>
    <t>dr martens sale womens</t>
  </si>
  <si>
    <t>sale ugg boots</t>
  </si>
  <si>
    <t>dr martens floral</t>
  </si>
  <si>
    <t>toddler dr martens</t>
  </si>
  <si>
    <t>uggs sale uk</t>
  </si>
  <si>
    <t>http://www.CBShoes.co.uk/item/kickers/mens-kicklo-lace-shoes-in-black/HRZL</t>
  </si>
  <si>
    <t>kickers children's shoes</t>
  </si>
  <si>
    <t>http://www.CBShoes.co.uk/item/marila-shoes/737-ladies-flat-sandals-in-multicolour/2FX6J</t>
  </si>
  <si>
    <t>http://www.CBShoes.co.uk/item/marila-shoes/342-low-sandals/1HH12</t>
  </si>
  <si>
    <t>junior hunter wellies size 5</t>
  </si>
  <si>
    <t>http://www.CBShoes.co.uk/shop/kids/birkenstock?p=view-all</t>
  </si>
  <si>
    <t>ugg boots for kids on sale</t>
  </si>
  <si>
    <t>uggs for toddlers</t>
  </si>
  <si>
    <t>ugg boots size 1</t>
  </si>
  <si>
    <t>ugg youth</t>
  </si>
  <si>
    <t>http://www.CBShoes.co.uk/item/ugg-australia/barbarin-lace-calf-boots/1GOIC</t>
  </si>
  <si>
    <t>ugg barbarin calf boots</t>
  </si>
  <si>
    <t>baby ugg boots sale</t>
  </si>
  <si>
    <t>fly wedge boots</t>
  </si>
  <si>
    <t>http://www.CBShoes.co.uk/item/ugg/ithan-mens-slide-sandals/1HRO2</t>
  </si>
  <si>
    <t>mens sandals uk</t>
  </si>
  <si>
    <t>lellie kellys</t>
  </si>
  <si>
    <t>http://www.CBShoes.co.uk/item/converse/chuck-taylor-allstar-dainty-ox-shoes-in-turquoise/1HRRD</t>
  </si>
  <si>
    <t>converse turquoise</t>
  </si>
  <si>
    <t>http://www.CBShoes.co.uk/item/dolcis/olb154-buckle-knee-boots/1H4VQ</t>
  </si>
  <si>
    <t>dolcis boots</t>
  </si>
  <si>
    <t>http://www.CBShoes.co.uk/item/art/976-flat-sandals/1HEUT</t>
  </si>
  <si>
    <t>art sandals</t>
  </si>
  <si>
    <t>http://www.CBShoes.co.uk/item/vans/authentic-kids-lace-shoes-in-flamingo-pink/2FCL0</t>
  </si>
  <si>
    <t>flamingo vans</t>
  </si>
  <si>
    <t>cara footwear</t>
  </si>
  <si>
    <t>http://www.CBShoes.co.uk/item/vans/kids-authentic-hello-kitty-lace-shoes/248X</t>
  </si>
  <si>
    <t>pink hello kitty vans</t>
  </si>
  <si>
    <t>timberland boys boots</t>
  </si>
  <si>
    <t>fly london piat</t>
  </si>
  <si>
    <t>boys prada shoes</t>
  </si>
  <si>
    <t>ugg australia grandle buckle calf boots</t>
  </si>
  <si>
    <t>children's timberland boots</t>
  </si>
  <si>
    <t>http://www.CBShoes.co.uk/shop/womens/bussola</t>
  </si>
  <si>
    <t>bussola shoes uk</t>
  </si>
  <si>
    <t>shoes for teenage guys</t>
  </si>
  <si>
    <t>http://www.CBShoes.co.uk/item/converse/canvas-all-star-ox-kids-shoes/1HM0Q</t>
  </si>
  <si>
    <t>tie dye converse uk</t>
  </si>
  <si>
    <t>boys kicker shoes</t>
  </si>
  <si>
    <t>dr martens uk sale</t>
  </si>
  <si>
    <t>http://www.CBShoes.co.uk/shop/hers/all-black?p=view-all</t>
  </si>
  <si>
    <t>all black shoes</t>
  </si>
  <si>
    <t>ladies converse</t>
  </si>
  <si>
    <t>girls kicker boots</t>
  </si>
  <si>
    <t>twinkle toes shoes</t>
  </si>
  <si>
    <t>ugg waterproof boots</t>
  </si>
  <si>
    <t>mens ugg slippers sale</t>
  </si>
  <si>
    <t>http://www.CBShoes.co.uk/item/henri-lloyd/leather-drake-lace-shoes/1KN3</t>
  </si>
  <si>
    <t>henri lloyd shoes</t>
  </si>
  <si>
    <t>boys vans</t>
  </si>
  <si>
    <t>http://www.CBShoes.co.uk/item/dr-martens/louie-lace-ankle-boots/QNG1</t>
  </si>
  <si>
    <t>dr martens tattoo boots</t>
  </si>
  <si>
    <t>vans uk toy story</t>
  </si>
  <si>
    <t>converse for kids</t>
  </si>
  <si>
    <t>http://www.CBShoes.co.uk/shop/mens/superga?p=view-all</t>
  </si>
  <si>
    <t>superga mens</t>
  </si>
  <si>
    <t>ugg boot sale</t>
  </si>
  <si>
    <t>uggs uk sale</t>
  </si>
  <si>
    <t>http://www.CBShoes.co.uk/item/ugg-australia/emalie-wedge-ankle-boots-in-brown/1HMZB</t>
  </si>
  <si>
    <t>ugg wedge ankle boots</t>
  </si>
  <si>
    <t>http://www.CBShoes.co.uk/item/ugg-australia/anais-wedge-ankle-boots/1GM4L</t>
  </si>
  <si>
    <t>http://www.CBShoes.co.uk/item/ugg-australia/kids-leather-kensington-sheepskin-boots-in-black/6XZ</t>
  </si>
  <si>
    <t>black sheepskin boots</t>
  </si>
  <si>
    <t>http://www.CBShoes.co.uk/shop/womens/wolky?p=view-all</t>
  </si>
  <si>
    <t>wolky sandals uk</t>
  </si>
  <si>
    <t>blink trainers</t>
  </si>
  <si>
    <t>cheap kids shoes</t>
  </si>
  <si>
    <t>lelli kelly red shoes</t>
  </si>
  <si>
    <t>cheap fly shoes</t>
  </si>
  <si>
    <t>dr martens polley t bar</t>
  </si>
  <si>
    <t>geox shoes sale</t>
  </si>
  <si>
    <t>skechers sale uk</t>
  </si>
  <si>
    <t>lelli kelly shoe sizes</t>
  </si>
  <si>
    <t>children uggs</t>
  </si>
  <si>
    <t>nicolas deakins</t>
  </si>
  <si>
    <t>ruby shoo stockists</t>
  </si>
  <si>
    <t>ugg boots for babies</t>
  </si>
  <si>
    <t>vagabond shoes sale</t>
  </si>
  <si>
    <t>http://www.CBShoes.co.uk/shop/kids/sandals?p=view-all</t>
  </si>
  <si>
    <t>childrens timberland sandals</t>
  </si>
  <si>
    <t>childrens boots</t>
  </si>
  <si>
    <t>http://www.CBShoes.co.uk/item/crocs/mammoth-fur-clogs/1GQ5U</t>
  </si>
  <si>
    <t>mammoth crocs</t>
  </si>
  <si>
    <t>doc martens heels</t>
  </si>
  <si>
    <t>toddlers ugg boots</t>
  </si>
  <si>
    <t>baby boots</t>
  </si>
  <si>
    <t>ugg kensington black</t>
  </si>
  <si>
    <t>converse youth</t>
  </si>
  <si>
    <t>ugg boots kids sale</t>
  </si>
  <si>
    <t>http://www.CBShoes.co.uk/item/ugg/bailey-bomber-sheepskin-boots/PSF</t>
  </si>
  <si>
    <t>ugg bailey bomber</t>
  </si>
  <si>
    <t>http://www.CBShoes.co.uk/item/rocket-dog/beehive-lace-ankle-boots/1XMR</t>
  </si>
  <si>
    <t>boy ugg boots for toddlers</t>
  </si>
  <si>
    <t>http://www.CBShoes.co.uk/item/roadhogs/renata-flowers-mule-sandals/2FE7C</t>
  </si>
  <si>
    <t>http://www.CBShoes.co.uk/item/juju/babe-juju-jellies/1HMJZ</t>
  </si>
  <si>
    <t>juju jellies pink</t>
  </si>
  <si>
    <t>http://www.CBShoes.co.uk/item/ruby-rocks/mia-heeled-ankle-boots/20II</t>
  </si>
  <si>
    <t>ruby rocks shoes</t>
  </si>
  <si>
    <t>infant birkenstocks</t>
  </si>
  <si>
    <t>adult jelly shoes</t>
  </si>
  <si>
    <t>birkenstock toe post</t>
  </si>
  <si>
    <t>lelli kelly ballerina</t>
  </si>
  <si>
    <t>kickers baby</t>
  </si>
  <si>
    <t>http://www.CBShoes.co.uk/item/ugg/leather-rockville-buckle-boots/1HRI</t>
  </si>
  <si>
    <t>ugg rockville boots</t>
  </si>
  <si>
    <t>kids biker boots</t>
  </si>
  <si>
    <t>http://www.CBShoes.co.uk/item/ugg-australia/kids-harwell-biker-boots-in-black/1GGTQ</t>
  </si>
  <si>
    <t>pediped uk</t>
  </si>
  <si>
    <t>geox school shoes sale</t>
  </si>
  <si>
    <t>http://www.CBShoes.co.uk/item/roberto-botella/14735-heeled-ankle-boots/1HSSC</t>
  </si>
  <si>
    <t>roberto botella</t>
  </si>
  <si>
    <t>girls trainers sale</t>
  </si>
  <si>
    <t>laceys of london</t>
  </si>
  <si>
    <t>http://www.CBShoes.co.uk/item/roberto-botella/15248-diamante-sandals-in-nude/1HTAO</t>
  </si>
  <si>
    <t>ugg childrens slippers</t>
  </si>
  <si>
    <t>roadhogs sandals</t>
  </si>
  <si>
    <t>dr martens purple shimmer</t>
  </si>
  <si>
    <t>vulcanised vans</t>
  </si>
  <si>
    <t>white ugg boots</t>
  </si>
  <si>
    <t>ugg sutter boots</t>
  </si>
  <si>
    <t>kickers boots kids</t>
  </si>
  <si>
    <t>http://www.CBShoes.co.uk/item/dr-martens/leather-1461-plain-welt-shoes-in-willow-print/2FP0D</t>
  </si>
  <si>
    <t>dr martens willow</t>
  </si>
  <si>
    <t>paolo vandini boots</t>
  </si>
  <si>
    <t>children's boots sale</t>
  </si>
  <si>
    <t>childrens converse</t>
  </si>
  <si>
    <t>shoes art</t>
  </si>
  <si>
    <t>http://www.CBShoes.co.uk/item/vans/authentic-leather-lace-shoes-in-all-black/2FM2S</t>
  </si>
  <si>
    <t>vans authentic leather</t>
  </si>
  <si>
    <t>http://www.CBShoes.co.uk/item/heavenly-feet/walker-lace-ankle-boots/1HP3A</t>
  </si>
  <si>
    <t>walker boots</t>
  </si>
  <si>
    <t>http://www.CBShoes.co.uk/item/nicholas-deakins/leather-williams-badge-lace-ankle-boots/1EI9</t>
  </si>
  <si>
    <t>nicholas deakins boots</t>
  </si>
  <si>
    <t>http://www.CBShoes.co.uk/item/nicholas-deakins/rare-wallaby-lace-boots/2FEQF</t>
  </si>
  <si>
    <t>ladies hunter wellies</t>
  </si>
  <si>
    <t>http://www.CBShoes.co.uk/item/ugg-australia/tasmina-toe-post-sandals/LCLK</t>
  </si>
  <si>
    <t>ugg tasmina</t>
  </si>
  <si>
    <t>ladies timberland boots</t>
  </si>
  <si>
    <t>sheepskin leather boots</t>
  </si>
  <si>
    <t>boys school shoe</t>
  </si>
  <si>
    <t>http://www.CBShoes.co.uk/item/tigerbear-republik/hicky-espadrilles/1HPYT</t>
  </si>
  <si>
    <t>tigerbear republik</t>
  </si>
  <si>
    <t>infant shoe sale</t>
  </si>
  <si>
    <t>http://www.CBShoes.co.uk/item/rocket-dog/sidestep-cowboy-boots/1XV8</t>
  </si>
  <si>
    <t>rocket dog sidestep boots tan</t>
  </si>
  <si>
    <t>ugg childrens boots</t>
  </si>
  <si>
    <t>cheap kickers shoes for kids</t>
  </si>
  <si>
    <t>boys doc martens</t>
  </si>
  <si>
    <t>http://www.CBShoes.co.uk/item/vans/authentic-glitter-pumps/1998</t>
  </si>
  <si>
    <t>purple sparkly vans</t>
  </si>
  <si>
    <t>orange converse kids</t>
  </si>
  <si>
    <t>http://www.CBShoes.co.uk/item/dr-martens/moby-fisherman-sandals-in-white/2FFNG</t>
  </si>
  <si>
    <t>white fisherman sandals</t>
  </si>
  <si>
    <t>doc martens kids uk</t>
  </si>
  <si>
    <t>uggs for kids sale</t>
  </si>
  <si>
    <t>http://www.CBShoes.co.uk/item/vans/authentic-lo-mesh-lace-shoes/2FS6Y</t>
  </si>
  <si>
    <t>vans authentic cream</t>
  </si>
  <si>
    <t>http://www.CBShoes.co.uk/shop/kids/crocs?p=view-all</t>
  </si>
  <si>
    <t>kids crocs</t>
  </si>
  <si>
    <t>birkenstock kids</t>
  </si>
  <si>
    <t>michael kors trainers</t>
  </si>
  <si>
    <t>ugg kids uk</t>
  </si>
  <si>
    <t>paolo vandini sale</t>
  </si>
  <si>
    <t>birkenstocks for kids</t>
  </si>
  <si>
    <t>http://www.CBShoes.co.uk/shop/sale/her/trainers?p=view-all</t>
  </si>
  <si>
    <t>trainers sale</t>
  </si>
  <si>
    <t>ugg boots for toddlers</t>
  </si>
  <si>
    <t>converse ballerina shoes</t>
  </si>
  <si>
    <t>lunar shoes</t>
  </si>
  <si>
    <t>shoes for teenagers</t>
  </si>
  <si>
    <t>vans 106 vulcanised</t>
  </si>
  <si>
    <t>vans buzz lightyear</t>
  </si>
  <si>
    <t>crocs for kids</t>
  </si>
  <si>
    <t>http://www.CBShoes.co.uk/item/hunter/kids-welly-socks/CQ</t>
  </si>
  <si>
    <t>union jack wellies</t>
  </si>
  <si>
    <t>lunar sandals uk</t>
  </si>
  <si>
    <t>cinderella shoes irregular choice</t>
  </si>
  <si>
    <t>sale kickers</t>
  </si>
  <si>
    <t>hunter childrens wellies sale</t>
  </si>
  <si>
    <t>toddler doc martens</t>
  </si>
  <si>
    <t>black boys school shoes</t>
  </si>
  <si>
    <t>dr martens girls</t>
  </si>
  <si>
    <t>http://www.CBShoes.co.uk/item/yokono/008-wedge-sandals/1HERF</t>
  </si>
  <si>
    <t>http://www.CBShoes.co.uk/item/yokono/581-toe-loop-sandals-in-tan/1H5JE</t>
  </si>
  <si>
    <t>http://www.CBShoes.co.uk/item/hush-puppies/desert-boots-in-taupe-suede/1HFUH</t>
  </si>
  <si>
    <t>hush puppies boots</t>
  </si>
  <si>
    <t>http://www.CBShoes.co.uk/kids/peppa-pig?p=view-all</t>
  </si>
  <si>
    <t>peppa pig wellies</t>
  </si>
  <si>
    <t>http://www.CBShoes.co.uk/item/vans/106-vulcanized-canvas-lace-shoes/1WM5</t>
  </si>
  <si>
    <t>vans 106 vulcanized black suede</t>
  </si>
  <si>
    <t>childrens vans</t>
  </si>
  <si>
    <t>kickers for kids</t>
  </si>
  <si>
    <t>http://www.CBShoes.co.uk/shop/accessories/apparel/welly-socks?p=view-all</t>
  </si>
  <si>
    <t>hunter wellie socks</t>
  </si>
  <si>
    <t>kensington ugg boots</t>
  </si>
  <si>
    <t>http://www.CBShoes.co.uk/shop/womens/art?p=view-all</t>
  </si>
  <si>
    <t>art shoes uk</t>
  </si>
  <si>
    <t>106 vulcanized vans</t>
  </si>
  <si>
    <t>timberland boys sandals</t>
  </si>
  <si>
    <t>navy ugg boots</t>
  </si>
  <si>
    <t>heavenly shoes factory shop</t>
  </si>
  <si>
    <t>ugg boot sale uk</t>
  </si>
  <si>
    <t>ugg shoes</t>
  </si>
  <si>
    <t>converse slippers</t>
  </si>
  <si>
    <t>doc martens boots sale</t>
  </si>
  <si>
    <t>heavenly feet market harborough</t>
  </si>
  <si>
    <t>shoe shops trafford centre</t>
  </si>
  <si>
    <t>converse sandals</t>
  </si>
  <si>
    <t>dr marten biker boots</t>
  </si>
  <si>
    <t>http://www.CBShoes.co.uk/item/dr-martens/jiffy-infant-biker-boots-in-black/1HOI6</t>
  </si>
  <si>
    <t>http://www.CBShoes.co.uk/item/timberland/asphalt-trail-chelsea-boots-in-black/1H63J</t>
  </si>
  <si>
    <t>timberland asphalt trail</t>
  </si>
  <si>
    <t>baby uggs sale</t>
  </si>
  <si>
    <t>converse shoes for kids</t>
  </si>
  <si>
    <t>shoe shops in trafford centre</t>
  </si>
  <si>
    <t>http://www.CBShoes.co.uk/item/dr-martens/serena-fur-ankle-boots-in-tan/1HOLN</t>
  </si>
  <si>
    <t>dr martens serena tan</t>
  </si>
  <si>
    <t>toddler timberland boots</t>
  </si>
  <si>
    <t>timberland kids</t>
  </si>
  <si>
    <t>vans vulcanised</t>
  </si>
  <si>
    <t>green doc martens</t>
  </si>
  <si>
    <t>http://www.CBShoes.co.uk/shop/hers/sandals?p=view-all</t>
  </si>
  <si>
    <t>toe loop flip flops</t>
  </si>
  <si>
    <t>baby birkenstocks</t>
  </si>
  <si>
    <t>toddler vans sale</t>
  </si>
  <si>
    <t>uggs on sale</t>
  </si>
  <si>
    <t>timberland youth boots</t>
  </si>
  <si>
    <t>lunar charlotte sandals</t>
  </si>
  <si>
    <t>woody vans</t>
  </si>
  <si>
    <t>dr martens childrens boots sale</t>
  </si>
  <si>
    <t>http://www.CBShoes.co.uk/blog/2016/06/16/lelli-kelly-why-are-they-really-the-cutest-shoes-our-faq-guide/217</t>
  </si>
  <si>
    <t>lelli kelly advert</t>
  </si>
  <si>
    <t>fly boots stockists</t>
  </si>
  <si>
    <t>doc martins kids</t>
  </si>
  <si>
    <t>uggs ellee boots</t>
  </si>
  <si>
    <t>oxygen boots uk</t>
  </si>
  <si>
    <t>gum sole vans</t>
  </si>
  <si>
    <t>red kicker boots</t>
  </si>
  <si>
    <t>kickers girls</t>
  </si>
  <si>
    <t>kids orange converse</t>
  </si>
  <si>
    <t>http://www.CBShoes.co.uk/shop/kids/kids-juju?p=view-all</t>
  </si>
  <si>
    <t>baby juju jellies</t>
  </si>
  <si>
    <t>childrens uggs boots</t>
  </si>
  <si>
    <t>Year</t>
  </si>
  <si>
    <t>Visits</t>
  </si>
  <si>
    <t>Kids</t>
  </si>
  <si>
    <t>Ladies</t>
  </si>
  <si>
    <t>Mens</t>
  </si>
  <si>
    <t>Class</t>
  </si>
  <si>
    <t>Year and month</t>
  </si>
  <si>
    <t>Sales via the internet for 2018</t>
  </si>
  <si>
    <t>Sales via the Stores for 2018</t>
  </si>
  <si>
    <t>Website Hits by page  2018</t>
  </si>
  <si>
    <t>Keyword Analysis</t>
  </si>
  <si>
    <t>Hits via gender &amp; age 2018</t>
  </si>
  <si>
    <t>Hits via Tablet platforms 2018</t>
  </si>
  <si>
    <t>Hits via desktop platforms 2018</t>
  </si>
  <si>
    <t>Hits via mobile platforms 2018</t>
  </si>
  <si>
    <t>Website hits via different platforms 2018</t>
  </si>
  <si>
    <t xml:space="preserve"> </t>
  </si>
  <si>
    <t>Assets</t>
  </si>
  <si>
    <t>Cash &amp; Equivalents</t>
  </si>
  <si>
    <t>Trade Accounts Receivable</t>
  </si>
  <si>
    <t>Inventory</t>
  </si>
  <si>
    <t>Other Current Assets</t>
  </si>
  <si>
    <t>Total Current Assets</t>
  </si>
  <si>
    <t>Long-Term Investments</t>
  </si>
  <si>
    <t>Net Fixed Assets</t>
  </si>
  <si>
    <t>Intangible Assets</t>
  </si>
  <si>
    <t>Other Non-Current Assets</t>
  </si>
  <si>
    <t>Total Assets</t>
  </si>
  <si>
    <t>Liabilities</t>
  </si>
  <si>
    <t>Accounts Payable</t>
  </si>
  <si>
    <t>Notes Payable</t>
  </si>
  <si>
    <t>Accrued Liabilities</t>
  </si>
  <si>
    <t>Income Taxes Payable</t>
  </si>
  <si>
    <t>Current Portion of Long-Term Debt</t>
  </si>
  <si>
    <t>Total Current Liabilities</t>
  </si>
  <si>
    <t>Long-Term Debt</t>
  </si>
  <si>
    <t>Other Long-Term Liabilities</t>
  </si>
  <si>
    <t>Total Long-Term Liabilities</t>
  </si>
  <si>
    <t>Total Liabilities</t>
  </si>
  <si>
    <t>Retained Earnings</t>
  </si>
  <si>
    <t>Total Equity</t>
  </si>
  <si>
    <t>Total Liabilities and Equity</t>
  </si>
  <si>
    <t>% Variance</t>
  </si>
  <si>
    <t xml:space="preserve"> Variance</t>
  </si>
  <si>
    <t>£</t>
  </si>
  <si>
    <t>%</t>
  </si>
  <si>
    <t>Balance Sheet - Two-Year Comparison</t>
  </si>
  <si>
    <t>CB Shoes Ltd</t>
  </si>
  <si>
    <t>Sales</t>
  </si>
  <si>
    <t>Cost of Sales</t>
  </si>
  <si>
    <t>Gross Profit</t>
  </si>
  <si>
    <t>Operating Expenses</t>
  </si>
  <si>
    <t>Operating Profit</t>
  </si>
  <si>
    <t>Other Income</t>
  </si>
  <si>
    <t>Other Expenses</t>
  </si>
  <si>
    <t>Earnings Before Interest and Taxes</t>
  </si>
  <si>
    <t>Interest Expense</t>
  </si>
  <si>
    <t>Earnings Before Taxes</t>
  </si>
  <si>
    <t>Provision for Income Taxes</t>
  </si>
  <si>
    <t>Net Income</t>
  </si>
  <si>
    <t>P&amp;L Account</t>
  </si>
  <si>
    <t>RPC (revenue per click)</t>
  </si>
  <si>
    <t/>
  </si>
  <si>
    <t>a</t>
  </si>
  <si>
    <t>percentage of traffic</t>
  </si>
  <si>
    <t>Total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</si>
</sst>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mm/dd/yyyy"/>
    <numFmt numFmtId="166" formatCode="m/d/yyyy"/>
    <numFmt numFmtId="167" formatCode="m/d/yy"/>
    <numFmt numFmtId="168" formatCode="yyyy\-mm\-dd\ h:mm:ss"/>
    <numFmt numFmtId="169" formatCode="_(* #,##0_);_(* \(#,##0\);_(* &quot;-&quot;??_);_(@_)"/>
    <numFmt numFmtId="170" formatCode="0.0%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rgb="FFEEEEEE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3" fontId="1" fillId="0" borderId="0" xfId="0" applyNumberFormat="1" applyFont="1"/>
    <xf numFmtId="21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0" borderId="0" xfId="0" applyFont="1"/>
    <xf numFmtId="168" fontId="6" fillId="0" borderId="0" xfId="0" applyNumberFormat="1" applyFont="1"/>
    <xf numFmtId="0" fontId="6" fillId="0" borderId="0" xfId="0" quotePrefix="1" applyFont="1"/>
    <xf numFmtId="0" fontId="7" fillId="0" borderId="0" xfId="0" applyFont="1"/>
    <xf numFmtId="169" fontId="1" fillId="0" borderId="0" xfId="1" applyNumberFormat="1" applyFont="1" applyAlignment="1"/>
    <xf numFmtId="169" fontId="0" fillId="0" borderId="0" xfId="1" applyNumberFormat="1" applyFont="1" applyAlignment="1"/>
    <xf numFmtId="0" fontId="1" fillId="0" borderId="0" xfId="0" applyFont="1" applyAlignment="1">
      <alignment horizontal="right"/>
    </xf>
    <xf numFmtId="169" fontId="1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/>
    <xf numFmtId="0" fontId="10" fillId="0" borderId="0" xfId="0" applyFont="1"/>
    <xf numFmtId="17" fontId="1" fillId="0" borderId="0" xfId="0" applyNumberFormat="1" applyFont="1"/>
    <xf numFmtId="0" fontId="5" fillId="0" borderId="0" xfId="0" applyFont="1" applyAlignment="1">
      <alignment wrapText="1"/>
    </xf>
    <xf numFmtId="3" fontId="0" fillId="0" borderId="0" xfId="0" applyNumberFormat="1"/>
    <xf numFmtId="170" fontId="0" fillId="0" borderId="0" xfId="0" applyNumberFormat="1"/>
    <xf numFmtId="170" fontId="6" fillId="0" borderId="0" xfId="0" applyNumberFormat="1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1" xfId="0" applyBorder="1"/>
    <xf numFmtId="3" fontId="0" fillId="0" borderId="1" xfId="0" applyNumberFormat="1" applyBorder="1"/>
    <xf numFmtId="170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70" fontId="0" fillId="0" borderId="2" xfId="0" applyNumberFormat="1" applyBorder="1"/>
    <xf numFmtId="0" fontId="0" fillId="0" borderId="3" xfId="0" applyBorder="1"/>
    <xf numFmtId="3" fontId="0" fillId="0" borderId="3" xfId="0" applyNumberFormat="1" applyBorder="1"/>
    <xf numFmtId="170" fontId="0" fillId="0" borderId="3" xfId="0" applyNumberFormat="1" applyBorder="1"/>
    <xf numFmtId="0" fontId="11" fillId="0" borderId="0" xfId="0" applyFont="1"/>
    <xf numFmtId="0" fontId="12" fillId="0" borderId="0" xfId="0" applyFont="1"/>
    <xf numFmtId="169" fontId="0" fillId="0" borderId="0" xfId="0" applyNumberFormat="1"/>
    <xf numFmtId="0" fontId="0" fillId="0" borderId="0" xfId="0" quotePrefix="1"/>
    <xf numFmtId="0" fontId="1" fillId="0" borderId="0" xfId="0" applyFont="1" applyAlignment="1">
      <alignment vertical="top" wrapText="1"/>
    </xf>
    <xf numFmtId="0" fontId="0" fillId="0" borderId="0" xfId="0"/>
    <xf numFmtId="9" fontId="1" fillId="0" borderId="0" xfId="0" applyNumberFormat="1" applyFont="1"/>
    <xf numFmtId="9" fontId="0" fillId="0" borderId="0" xfId="0" applyNumberFormat="1"/>
    <xf numFmtId="9" fontId="1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bshoes.co.uk/shop/kids/ugg?p=view-all" TargetMode="External"/><Relationship Id="rId671" Type="http://schemas.openxmlformats.org/officeDocument/2006/relationships/hyperlink" Target="http://www.cbshoes.co.uk/shop/kids/ugg?p=view-all" TargetMode="External"/><Relationship Id="rId769" Type="http://schemas.openxmlformats.org/officeDocument/2006/relationships/hyperlink" Target="http://www.cbshoes.co.uk/shop/womens/cara-london?p=view-all" TargetMode="External"/><Relationship Id="rId21" Type="http://schemas.openxmlformats.org/officeDocument/2006/relationships/hyperlink" Target="http://www.cbshoes.co.uk/item/nicholas-deakins/leather-patrol-pocket-stitch-lace-ankle-boots/1EBG" TargetMode="External"/><Relationship Id="rId324" Type="http://schemas.openxmlformats.org/officeDocument/2006/relationships/hyperlink" Target="http://www.cbshoes.co.uk/shop/kids/kickers?p=view-all" TargetMode="External"/><Relationship Id="rId531" Type="http://schemas.openxmlformats.org/officeDocument/2006/relationships/hyperlink" Target="http://www.cbshoes.co.uk/shop/kids/ugg?p=view-all" TargetMode="External"/><Relationship Id="rId629" Type="http://schemas.openxmlformats.org/officeDocument/2006/relationships/hyperlink" Target="http://www.cbshoes.co.uk/shop/kids/kickers?p=view-all" TargetMode="External"/><Relationship Id="rId170" Type="http://schemas.openxmlformats.org/officeDocument/2006/relationships/hyperlink" Target="http://www.cbshoes.co.uk/shop/kids/lelli-kelly?p=view-all" TargetMode="External"/><Relationship Id="rId836" Type="http://schemas.openxmlformats.org/officeDocument/2006/relationships/hyperlink" Target="http://www.cbshoes.co.uk/item/ugg/leather-rockville-buckle-boots/1HRI" TargetMode="External"/><Relationship Id="rId268" Type="http://schemas.openxmlformats.org/officeDocument/2006/relationships/hyperlink" Target="http://www.cbshoes.co.uk/shop/kids/lelli-kelly?p=view-all" TargetMode="External"/><Relationship Id="rId475" Type="http://schemas.openxmlformats.org/officeDocument/2006/relationships/hyperlink" Target="http://www.cbshoes.co.uk/shop/kids/ugg?p=view-all" TargetMode="External"/><Relationship Id="rId682" Type="http://schemas.openxmlformats.org/officeDocument/2006/relationships/hyperlink" Target="http://www.cbshoes.co.uk/item/converse/dainty-ballerina-flat-shoes-in-black/1HLA6" TargetMode="External"/><Relationship Id="rId903" Type="http://schemas.openxmlformats.org/officeDocument/2006/relationships/hyperlink" Target="http://www.cbshoes.co.uk/shop/sale/kids?p=view-all" TargetMode="External"/><Relationship Id="rId32" Type="http://schemas.openxmlformats.org/officeDocument/2006/relationships/hyperlink" Target="http://www.cbshoes.co.uk/shop/womens/strive?p=view-all" TargetMode="External"/><Relationship Id="rId128" Type="http://schemas.openxmlformats.org/officeDocument/2006/relationships/hyperlink" Target="http://www.cbshoes.co.uk/shop/kids/kickers?p=view-all" TargetMode="External"/><Relationship Id="rId335" Type="http://schemas.openxmlformats.org/officeDocument/2006/relationships/hyperlink" Target="http://www.cbshoes.co.uk/shop/kids/lelli-kelly?p=view-all" TargetMode="External"/><Relationship Id="rId542" Type="http://schemas.openxmlformats.org/officeDocument/2006/relationships/hyperlink" Target="http://www.cbshoes.co.uk/shop/sale/kids?p=view-all" TargetMode="External"/><Relationship Id="rId181" Type="http://schemas.openxmlformats.org/officeDocument/2006/relationships/hyperlink" Target="http://www.cbshoes.co.uk/shop/kids/lelli-kelly?p=view-all" TargetMode="External"/><Relationship Id="rId402" Type="http://schemas.openxmlformats.org/officeDocument/2006/relationships/hyperlink" Target="http://www.cbshoes.co.uk/shop/kids/ugg?p=view-all" TargetMode="External"/><Relationship Id="rId847" Type="http://schemas.openxmlformats.org/officeDocument/2006/relationships/hyperlink" Target="http://www.cbshoes.co.uk/shop/hers/roadhogs?p=view-all" TargetMode="External"/><Relationship Id="rId279" Type="http://schemas.openxmlformats.org/officeDocument/2006/relationships/hyperlink" Target="http://www.cbshoes.co.uk/shop/womens/fly-london?p=view-all" TargetMode="External"/><Relationship Id="rId486" Type="http://schemas.openxmlformats.org/officeDocument/2006/relationships/hyperlink" Target="http://www.cbshoes.co.uk/shop/sale/kids?p=view-all" TargetMode="External"/><Relationship Id="rId693" Type="http://schemas.openxmlformats.org/officeDocument/2006/relationships/hyperlink" Target="http://www.cbshoes.co.uk/shop/kids/lelli-kelly?p=view-all" TargetMode="External"/><Relationship Id="rId707" Type="http://schemas.openxmlformats.org/officeDocument/2006/relationships/hyperlink" Target="http://www.cbshoes.co.uk/shop/kids/deakins?p=view-all" TargetMode="External"/><Relationship Id="rId914" Type="http://schemas.openxmlformats.org/officeDocument/2006/relationships/hyperlink" Target="http://www.cbshoes.co.uk/shop/kids/vans?p=view-all" TargetMode="External"/><Relationship Id="rId43" Type="http://schemas.openxmlformats.org/officeDocument/2006/relationships/hyperlink" Target="http://www.cbshoes.co.uk/shop/womens/heavenly-feet?p=view-all" TargetMode="External"/><Relationship Id="rId139" Type="http://schemas.openxmlformats.org/officeDocument/2006/relationships/hyperlink" Target="http://www.cbshoes.co.uk/shop/sale/kids?p=view-all" TargetMode="External"/><Relationship Id="rId346" Type="http://schemas.openxmlformats.org/officeDocument/2006/relationships/hyperlink" Target="http://www.cbshoes.co.uk/shop/kids/ugg?p=view-all" TargetMode="External"/><Relationship Id="rId553" Type="http://schemas.openxmlformats.org/officeDocument/2006/relationships/hyperlink" Target="http://www.cbshoes.co.uk/shop/sale/kids?p=view-all" TargetMode="External"/><Relationship Id="rId760" Type="http://schemas.openxmlformats.org/officeDocument/2006/relationships/hyperlink" Target="http://www.cbshoes.co.uk/about-us" TargetMode="External"/><Relationship Id="rId192" Type="http://schemas.openxmlformats.org/officeDocument/2006/relationships/hyperlink" Target="http://www.cbshoes.co.uk/item/base-london/saffron-chelsea-boots-in-black/1YXE" TargetMode="External"/><Relationship Id="rId206" Type="http://schemas.openxmlformats.org/officeDocument/2006/relationships/hyperlink" Target="http://www.cbshoes.co.uk/shop/kids/dr-martens?p=view-all" TargetMode="External"/><Relationship Id="rId413" Type="http://schemas.openxmlformats.org/officeDocument/2006/relationships/hyperlink" Target="http://www.cbshoes.co.uk/shop/kids/daisy-roots?p=view-all" TargetMode="External"/><Relationship Id="rId858" Type="http://schemas.openxmlformats.org/officeDocument/2006/relationships/hyperlink" Target="http://www.cbshoes.co.uk/shop/sale/her?p=view-all" TargetMode="External"/><Relationship Id="rId497" Type="http://schemas.openxmlformats.org/officeDocument/2006/relationships/hyperlink" Target="http://www.cbshoes.co.uk/shop/mens/school-shoes?p=view-all" TargetMode="External"/><Relationship Id="rId620" Type="http://schemas.openxmlformats.org/officeDocument/2006/relationships/hyperlink" Target="http://www.cbshoes.co.uk/shop/mens/homeys-slippers?p=view-all" TargetMode="External"/><Relationship Id="rId718" Type="http://schemas.openxmlformats.org/officeDocument/2006/relationships/hyperlink" Target="http://www.cbshoes.co.uk/shop/kids/converse?p=view-all" TargetMode="External"/><Relationship Id="rId925" Type="http://schemas.openxmlformats.org/officeDocument/2006/relationships/hyperlink" Target="http://www.cbshoes.co.uk/shop/sale/ugg-australia?p=view-all" TargetMode="External"/><Relationship Id="rId357" Type="http://schemas.openxmlformats.org/officeDocument/2006/relationships/hyperlink" Target="http://www.cbshoes.co.uk/shop/kids/hunter?p=view-all" TargetMode="External"/><Relationship Id="rId54" Type="http://schemas.openxmlformats.org/officeDocument/2006/relationships/hyperlink" Target="http://www.cbshoes.co.uk/shop/kids/timberland?p=view-all" TargetMode="External"/><Relationship Id="rId217" Type="http://schemas.openxmlformats.org/officeDocument/2006/relationships/hyperlink" Target="http://www.cbshoes.co.uk/shop/kids/lelli-kelly?p=view-all" TargetMode="External"/><Relationship Id="rId564" Type="http://schemas.openxmlformats.org/officeDocument/2006/relationships/hyperlink" Target="http://www.cbshoes.co.uk/item/lelli-kelly/zoo-lace-ankle-boots/Q8BZ" TargetMode="External"/><Relationship Id="rId771" Type="http://schemas.openxmlformats.org/officeDocument/2006/relationships/hyperlink" Target="http://www.cbshoes.co.uk/shop/kids/timberland?p=view-all" TargetMode="External"/><Relationship Id="rId869" Type="http://schemas.openxmlformats.org/officeDocument/2006/relationships/hyperlink" Target="http://www.cbshoes.co.uk/item/tigerbear-republik/hicky-espadrilles/1HPYT" TargetMode="External"/><Relationship Id="rId424" Type="http://schemas.openxmlformats.org/officeDocument/2006/relationships/hyperlink" Target="http://www.cbshoes.co.uk/item/skechers/on-the-go-chugga-13653-go-walk-ankle-boots-in-black/1H1CX" TargetMode="External"/><Relationship Id="rId631" Type="http://schemas.openxmlformats.org/officeDocument/2006/relationships/hyperlink" Target="http://www.cbshoes.co.uk/item/vans/106-vulcanized-leather-lace-shoes-in-black/1LXW" TargetMode="External"/><Relationship Id="rId729" Type="http://schemas.openxmlformats.org/officeDocument/2006/relationships/hyperlink" Target="http://www.cbshoes.co.uk/item/timberland/6667r-6-inch-cupsole-boots-in-wheat/1H0LS" TargetMode="External"/><Relationship Id="rId270" Type="http://schemas.openxmlformats.org/officeDocument/2006/relationships/hyperlink" Target="http://www.cbshoes.co.uk/item/irregular-choice/bloxy-t-bar-shoes/1HT2R" TargetMode="External"/><Relationship Id="rId936" Type="http://schemas.openxmlformats.org/officeDocument/2006/relationships/hyperlink" Target="http://www.cbshoes.co.uk/item/timberland/asphalt-trail-chelsea-boots-in-black/1H63J" TargetMode="External"/><Relationship Id="rId65" Type="http://schemas.openxmlformats.org/officeDocument/2006/relationships/hyperlink" Target="http://www.cbshoes.co.uk/item/ugg/shanleigh-braid-boots/QW0" TargetMode="External"/><Relationship Id="rId130" Type="http://schemas.openxmlformats.org/officeDocument/2006/relationships/hyperlink" Target="http://www.cbshoes.co.uk/shop/sale/kids?p=view-all" TargetMode="External"/><Relationship Id="rId368" Type="http://schemas.openxmlformats.org/officeDocument/2006/relationships/hyperlink" Target="http://www.cbshoes.co.uk/shop/womens/juju?p=view-all" TargetMode="External"/><Relationship Id="rId575" Type="http://schemas.openxmlformats.org/officeDocument/2006/relationships/hyperlink" Target="http://www.cbshoes.co.uk/shop/mens/school-shoes?p=view-all" TargetMode="External"/><Relationship Id="rId782" Type="http://schemas.openxmlformats.org/officeDocument/2006/relationships/hyperlink" Target="http://www.cbshoes.co.uk/shop/womens/converse?p=view-all" TargetMode="External"/><Relationship Id="rId228" Type="http://schemas.openxmlformats.org/officeDocument/2006/relationships/hyperlink" Target="http://www.cbshoes.co.uk/shop/sale/lelli-kelly?p=view-all" TargetMode="External"/><Relationship Id="rId435" Type="http://schemas.openxmlformats.org/officeDocument/2006/relationships/hyperlink" Target="http://www.cbshoes.co.uk/shop/hers/roadhogs?p=view-all" TargetMode="External"/><Relationship Id="rId642" Type="http://schemas.openxmlformats.org/officeDocument/2006/relationships/hyperlink" Target="http://www.cbshoes.co.uk/item/dr-martens/conrad-chelsea-boots/24VW" TargetMode="External"/><Relationship Id="rId281" Type="http://schemas.openxmlformats.org/officeDocument/2006/relationships/hyperlink" Target="http://www.cbshoes.co.uk/shop/kids/dr-martens?p=view-all" TargetMode="External"/><Relationship Id="rId502" Type="http://schemas.openxmlformats.org/officeDocument/2006/relationships/hyperlink" Target="http://www.cbshoes.co.uk/shop/sale/kids?p=view-all" TargetMode="External"/><Relationship Id="rId947" Type="http://schemas.openxmlformats.org/officeDocument/2006/relationships/hyperlink" Target="http://www.cbshoes.co.uk/shop/sale/kids?p=view-all" TargetMode="External"/><Relationship Id="rId76" Type="http://schemas.openxmlformats.org/officeDocument/2006/relationships/hyperlink" Target="http://www.cbshoes.co.uk/shop/kids/ugg?p=view-all" TargetMode="External"/><Relationship Id="rId141" Type="http://schemas.openxmlformats.org/officeDocument/2006/relationships/hyperlink" Target="http://www.cbshoes.co.uk/shop/kids/girls-school-shoes?p=view-all" TargetMode="External"/><Relationship Id="rId379" Type="http://schemas.openxmlformats.org/officeDocument/2006/relationships/hyperlink" Target="http://www.cbshoes.co.uk/shop/kids/kickers?p=view-all" TargetMode="External"/><Relationship Id="rId586" Type="http://schemas.openxmlformats.org/officeDocument/2006/relationships/hyperlink" Target="http://www.cbshoes.co.uk/item/juju/kids-babe-juju-jellies-in-white/2FC99" TargetMode="External"/><Relationship Id="rId793" Type="http://schemas.openxmlformats.org/officeDocument/2006/relationships/hyperlink" Target="http://www.cbshoes.co.uk/shop/kids/converse?p=view-all" TargetMode="External"/><Relationship Id="rId807" Type="http://schemas.openxmlformats.org/officeDocument/2006/relationships/hyperlink" Target="http://www.cbshoes.co.uk/shop/sale/kids?p=view-all" TargetMode="External"/><Relationship Id="rId7" Type="http://schemas.openxmlformats.org/officeDocument/2006/relationships/hyperlink" Target="http://www.cbshoes.co.uk/shop/womens/yokono?p=view-all" TargetMode="External"/><Relationship Id="rId239" Type="http://schemas.openxmlformats.org/officeDocument/2006/relationships/hyperlink" Target="http://www.cbshoes.co.uk/item/converse/allstar-platform-hi-wedge-shoes/23GC" TargetMode="External"/><Relationship Id="rId446" Type="http://schemas.openxmlformats.org/officeDocument/2006/relationships/hyperlink" Target="http://www.cbshoes.co.uk/shop/womens/lunar?p=view-all" TargetMode="External"/><Relationship Id="rId653" Type="http://schemas.openxmlformats.org/officeDocument/2006/relationships/hyperlink" Target="http://www.cbshoes.co.uk/item/ugg-australia/noira-buckle-calf-boots-in-acorn-tan/QOF" TargetMode="External"/><Relationship Id="rId292" Type="http://schemas.openxmlformats.org/officeDocument/2006/relationships/hyperlink" Target="http://www.cbshoes.co.uk/item/ugg-australia/jocelin-fur-ankle-boots-in-espresso-brown/1H4BY" TargetMode="External"/><Relationship Id="rId306" Type="http://schemas.openxmlformats.org/officeDocument/2006/relationships/hyperlink" Target="http://www.cbshoes.co.uk/shop/kids/dr-martens?p=view-all" TargetMode="External"/><Relationship Id="rId860" Type="http://schemas.openxmlformats.org/officeDocument/2006/relationships/hyperlink" Target="http://www.cbshoes.co.uk/item/heavenly-feet/walker-lace-ankle-boots/1HP3A" TargetMode="External"/><Relationship Id="rId958" Type="http://schemas.openxmlformats.org/officeDocument/2006/relationships/hyperlink" Target="http://www.cbshoes.co.uk/item/london-rebel/cuba-heeled-chelsea-boots/10IA0" TargetMode="External"/><Relationship Id="rId87" Type="http://schemas.openxmlformats.org/officeDocument/2006/relationships/hyperlink" Target="http://www.cbshoes.co.uk/" TargetMode="External"/><Relationship Id="rId513" Type="http://schemas.openxmlformats.org/officeDocument/2006/relationships/hyperlink" Target="http://www.cbshoes.co.uk/shop/womens/softinos?p=view-all" TargetMode="External"/><Relationship Id="rId597" Type="http://schemas.openxmlformats.org/officeDocument/2006/relationships/hyperlink" Target="http://www.cbshoes.co.uk/shop/mens/school-shoes?p=view-all" TargetMode="External"/><Relationship Id="rId720" Type="http://schemas.openxmlformats.org/officeDocument/2006/relationships/hyperlink" Target="http://www.cbshoes.co.uk/item/rocket-dog/beehive-lace-ankle-boots/1XNL" TargetMode="External"/><Relationship Id="rId818" Type="http://schemas.openxmlformats.org/officeDocument/2006/relationships/hyperlink" Target="http://www.cbshoes.co.uk/shop/womens/dr-martens?p=view-all" TargetMode="External"/><Relationship Id="rId152" Type="http://schemas.openxmlformats.org/officeDocument/2006/relationships/hyperlink" Target="http://www.cbshoes.co.uk/shop/kids/lelli-kelly?p=view-all" TargetMode="External"/><Relationship Id="rId457" Type="http://schemas.openxmlformats.org/officeDocument/2006/relationships/hyperlink" Target="http://www.cbshoes.co.uk/shop/womens/ugg?p=view-all" TargetMode="External"/><Relationship Id="rId664" Type="http://schemas.openxmlformats.org/officeDocument/2006/relationships/hyperlink" Target="http://www.cbshoes.co.uk/shop/kids/ugg?p=view-all" TargetMode="External"/><Relationship Id="rId871" Type="http://schemas.openxmlformats.org/officeDocument/2006/relationships/hyperlink" Target="http://www.cbshoes.co.uk/item/rocket-dog/sidestep-cowboy-boots/1XV8" TargetMode="External"/><Relationship Id="rId14" Type="http://schemas.openxmlformats.org/officeDocument/2006/relationships/hyperlink" Target="http://www.cbshoes.co.uk/shop/kids/lelli-kelly?p=view-all" TargetMode="External"/><Relationship Id="rId317" Type="http://schemas.openxmlformats.org/officeDocument/2006/relationships/hyperlink" Target="http://www.cbshoes.co.uk/shop/kids/lelli-kelly?p=view-all" TargetMode="External"/><Relationship Id="rId524" Type="http://schemas.openxmlformats.org/officeDocument/2006/relationships/hyperlink" Target="http://www.cbshoes.co.uk/shop/kids/ugg?p=view-all" TargetMode="External"/><Relationship Id="rId731" Type="http://schemas.openxmlformats.org/officeDocument/2006/relationships/hyperlink" Target="http://www.cbshoes.co.uk/item/kickers/leather-kick-hi-baby-core-shoes-in-blossom-pink/1RB" TargetMode="External"/><Relationship Id="rId98" Type="http://schemas.openxmlformats.org/officeDocument/2006/relationships/hyperlink" Target="http://www.cbshoes.co.uk/shop/kids/kickers?p=view-all" TargetMode="External"/><Relationship Id="rId163" Type="http://schemas.openxmlformats.org/officeDocument/2006/relationships/hyperlink" Target="http://www.cbshoes.co.uk/item/ugg/grandle-calf-boots-in-java/1GOJ7" TargetMode="External"/><Relationship Id="rId370" Type="http://schemas.openxmlformats.org/officeDocument/2006/relationships/hyperlink" Target="http://www.cbshoes.co.uk/shop/womens/kickers?p=view-all" TargetMode="External"/><Relationship Id="rId829" Type="http://schemas.openxmlformats.org/officeDocument/2006/relationships/hyperlink" Target="http://www.cbshoes.co.uk/item/juju/babe-juju-jellies/1HMJZ" TargetMode="External"/><Relationship Id="rId230" Type="http://schemas.openxmlformats.org/officeDocument/2006/relationships/hyperlink" Target="http://www.cbshoes.co.uk/shop/kids/lelli-kelly?p=view-all" TargetMode="External"/><Relationship Id="rId468" Type="http://schemas.openxmlformats.org/officeDocument/2006/relationships/hyperlink" Target="http://www.cbshoes.co.uk/item/earth-spirit/nevada-buckle-ankle-boots-in-brown/2FNOM" TargetMode="External"/><Relationship Id="rId675" Type="http://schemas.openxmlformats.org/officeDocument/2006/relationships/hyperlink" Target="http://www.cbshoes.co.uk/shop/sale/her?p=view-all" TargetMode="External"/><Relationship Id="rId882" Type="http://schemas.openxmlformats.org/officeDocument/2006/relationships/hyperlink" Target="http://www.cbshoes.co.uk/shop/kids/birkenstock?p=view-all" TargetMode="External"/><Relationship Id="rId25" Type="http://schemas.openxmlformats.org/officeDocument/2006/relationships/hyperlink" Target="http://www.cbshoes.co.uk/shop/sale/ugg-australia?p=view-all" TargetMode="External"/><Relationship Id="rId328" Type="http://schemas.openxmlformats.org/officeDocument/2006/relationships/hyperlink" Target="http://www.cbshoes.co.uk/item/dr-martens/polley-t-bar-shoes-in-black/1WBZ" TargetMode="External"/><Relationship Id="rId535" Type="http://schemas.openxmlformats.org/officeDocument/2006/relationships/hyperlink" Target="http://www.cbshoes.co.uk/shop/kids/lelli-kelly?p=view-all" TargetMode="External"/><Relationship Id="rId742" Type="http://schemas.openxmlformats.org/officeDocument/2006/relationships/hyperlink" Target="http://www.cbshoes.co.uk/shop/mens/school-shoes?p=view-all" TargetMode="External"/><Relationship Id="rId174" Type="http://schemas.openxmlformats.org/officeDocument/2006/relationships/hyperlink" Target="http://www.cbshoes.co.uk/item/ugg-australia/noira-buckle-calf-boots-in-black/QNL" TargetMode="External"/><Relationship Id="rId381" Type="http://schemas.openxmlformats.org/officeDocument/2006/relationships/hyperlink" Target="http://www.cbshoes.co.uk/shop/kids/lelli-kelly?p=view-all" TargetMode="External"/><Relationship Id="rId602" Type="http://schemas.openxmlformats.org/officeDocument/2006/relationships/hyperlink" Target="http://www.cbshoes.co.uk/item/sweet/bridge-knee-boots-in-tan/2FUBM" TargetMode="External"/><Relationship Id="rId241" Type="http://schemas.openxmlformats.org/officeDocument/2006/relationships/hyperlink" Target="http://www.cbshoes.co.uk/item/dr-martens/barnie-chukka-boots/1WIR" TargetMode="External"/><Relationship Id="rId479" Type="http://schemas.openxmlformats.org/officeDocument/2006/relationships/hyperlink" Target="http://www.cbshoes.co.uk/item/converse/dainty-ballerina-flat-shoes-in-white/1HLAD" TargetMode="External"/><Relationship Id="rId686" Type="http://schemas.openxmlformats.org/officeDocument/2006/relationships/hyperlink" Target="http://www.cbshoes.co.uk/item/yokono/mallorca-420-sandals-in-navy/2FEER" TargetMode="External"/><Relationship Id="rId893" Type="http://schemas.openxmlformats.org/officeDocument/2006/relationships/hyperlink" Target="http://www.cbshoes.co.uk/shop/womens/lunar?p=view-all" TargetMode="External"/><Relationship Id="rId907" Type="http://schemas.openxmlformats.org/officeDocument/2006/relationships/hyperlink" Target="http://www.cbshoes.co.uk/shop/mens/school-shoes?p=view-all" TargetMode="External"/><Relationship Id="rId36" Type="http://schemas.openxmlformats.org/officeDocument/2006/relationships/hyperlink" Target="http://www.cbshoes.co.uk/shop/kids/ugg?p=view-all" TargetMode="External"/><Relationship Id="rId339" Type="http://schemas.openxmlformats.org/officeDocument/2006/relationships/hyperlink" Target="http://www.cbshoes.co.uk/item/irregular-choice/fresh-cut-grass-t-bar-heeled-shoes/1BED" TargetMode="External"/><Relationship Id="rId546" Type="http://schemas.openxmlformats.org/officeDocument/2006/relationships/hyperlink" Target="http://www.cbshoes.co.uk/shop/kids/lelli-kelly?p=view-all" TargetMode="External"/><Relationship Id="rId753" Type="http://schemas.openxmlformats.org/officeDocument/2006/relationships/hyperlink" Target="http://www.cbshoes.co.uk/shop/kids/birkenstock?p=view-all" TargetMode="External"/><Relationship Id="rId101" Type="http://schemas.openxmlformats.org/officeDocument/2006/relationships/hyperlink" Target="http://www.cbshoes.co.uk/shop/kids/converse?p=view-all" TargetMode="External"/><Relationship Id="rId185" Type="http://schemas.openxmlformats.org/officeDocument/2006/relationships/hyperlink" Target="http://www.cbshoes.co.uk/shop/kids/lelli-kelly?p=view-all" TargetMode="External"/><Relationship Id="rId406" Type="http://schemas.openxmlformats.org/officeDocument/2006/relationships/hyperlink" Target="http://www.cbshoes.co.uk/shop/sale/kids?p=view-all" TargetMode="External"/><Relationship Id="rId960" Type="http://schemas.openxmlformats.org/officeDocument/2006/relationships/hyperlink" Target="http://www.cbshoes.co.uk/shop/kids/ugg?p=view-all" TargetMode="External"/><Relationship Id="rId392" Type="http://schemas.openxmlformats.org/officeDocument/2006/relationships/hyperlink" Target="http://www.cbshoes.co.uk/shop/womens/juju?p=view-all" TargetMode="External"/><Relationship Id="rId613" Type="http://schemas.openxmlformats.org/officeDocument/2006/relationships/hyperlink" Target="http://www.cbshoes.co.uk/shop/sale/kids?p=view-all" TargetMode="External"/><Relationship Id="rId697" Type="http://schemas.openxmlformats.org/officeDocument/2006/relationships/hyperlink" Target="http://www.cbshoes.co.uk/shop/kids/dr-martens?p=view-all" TargetMode="External"/><Relationship Id="rId820" Type="http://schemas.openxmlformats.org/officeDocument/2006/relationships/hyperlink" Target="http://www.cbshoes.co.uk/item/dr-martens/ramsey-creepers/1WCU" TargetMode="External"/><Relationship Id="rId918" Type="http://schemas.openxmlformats.org/officeDocument/2006/relationships/hyperlink" Target="http://www.cbshoes.co.uk/shop/womens/art?p=view-all" TargetMode="External"/><Relationship Id="rId252" Type="http://schemas.openxmlformats.org/officeDocument/2006/relationships/hyperlink" Target="http://www.cbshoes.co.uk/shop/mens/paolo-vandini?p=view-all" TargetMode="External"/><Relationship Id="rId47" Type="http://schemas.openxmlformats.org/officeDocument/2006/relationships/hyperlink" Target="http://www.cbshoes.co.uk/shop/kids/heelys?p=view-all" TargetMode="External"/><Relationship Id="rId112" Type="http://schemas.openxmlformats.org/officeDocument/2006/relationships/hyperlink" Target="http://www.cbshoes.co.uk/shop/kids/ugg?p=view-all" TargetMode="External"/><Relationship Id="rId557" Type="http://schemas.openxmlformats.org/officeDocument/2006/relationships/hyperlink" Target="http://www.cbshoes.co.uk/shop/womens/heavenly-feet?p=view-all" TargetMode="External"/><Relationship Id="rId764" Type="http://schemas.openxmlformats.org/officeDocument/2006/relationships/hyperlink" Target="http://www.cbshoes.co.uk/shop/sale/her?p=view-all" TargetMode="External"/><Relationship Id="rId196" Type="http://schemas.openxmlformats.org/officeDocument/2006/relationships/hyperlink" Target="http://www.cbshoes.co.uk/shop/kids/kickers?p=view-all" TargetMode="External"/><Relationship Id="rId417" Type="http://schemas.openxmlformats.org/officeDocument/2006/relationships/hyperlink" Target="http://www.cbshoes.co.uk/shop/kids/lelli-kelly?p=view-all" TargetMode="External"/><Relationship Id="rId624" Type="http://schemas.openxmlformats.org/officeDocument/2006/relationships/hyperlink" Target="http://www.cbshoes.co.uk/shop/kids/converse?p=view-all" TargetMode="External"/><Relationship Id="rId831" Type="http://schemas.openxmlformats.org/officeDocument/2006/relationships/hyperlink" Target="http://www.cbshoes.co.uk/shop/sale/kids?p=view-all" TargetMode="External"/><Relationship Id="rId263" Type="http://schemas.openxmlformats.org/officeDocument/2006/relationships/hyperlink" Target="http://www.cbshoes.co.uk/item/dr-martens/salome-heeled-shoes-in-black/2FOVP" TargetMode="External"/><Relationship Id="rId470" Type="http://schemas.openxmlformats.org/officeDocument/2006/relationships/hyperlink" Target="http://www.cbshoes.co.uk/item/converse/dainty-ballerina-flat-shoes-in-white/1HLAD" TargetMode="External"/><Relationship Id="rId929" Type="http://schemas.openxmlformats.org/officeDocument/2006/relationships/hyperlink" Target="http://www.cbshoes.co.uk/shop/kids/dr-martens?p=view-all" TargetMode="External"/><Relationship Id="rId58" Type="http://schemas.openxmlformats.org/officeDocument/2006/relationships/hyperlink" Target="http://www.cbshoes.co.uk/shop/sale/ugg-australia?p=view-all" TargetMode="External"/><Relationship Id="rId123" Type="http://schemas.openxmlformats.org/officeDocument/2006/relationships/hyperlink" Target="http://www.cbshoes.co.uk/shop/womens/laceys?p=view-all" TargetMode="External"/><Relationship Id="rId330" Type="http://schemas.openxmlformats.org/officeDocument/2006/relationships/hyperlink" Target="http://www.cbshoes.co.uk/shop/kids/lelli-kelly?p=view-all" TargetMode="External"/><Relationship Id="rId568" Type="http://schemas.openxmlformats.org/officeDocument/2006/relationships/hyperlink" Target="http://www.cbshoes.co.uk/item/converse/chuck-taylor-allstar-knee-high-boots/1H3O3" TargetMode="External"/><Relationship Id="rId775" Type="http://schemas.openxmlformats.org/officeDocument/2006/relationships/hyperlink" Target="http://www.cbshoes.co.uk/shop/kids/timberland?p=view-all" TargetMode="External"/><Relationship Id="rId428" Type="http://schemas.openxmlformats.org/officeDocument/2006/relationships/hyperlink" Target="http://www.cbshoes.co.uk/shop/sale/kids?p=view-all" TargetMode="External"/><Relationship Id="rId635" Type="http://schemas.openxmlformats.org/officeDocument/2006/relationships/hyperlink" Target="http://www.cbshoes.co.uk/shop/kids/ugg?p=view-all" TargetMode="External"/><Relationship Id="rId842" Type="http://schemas.openxmlformats.org/officeDocument/2006/relationships/hyperlink" Target="http://www.cbshoes.co.uk/shop/sale/kids?p=view-all" TargetMode="External"/><Relationship Id="rId274" Type="http://schemas.openxmlformats.org/officeDocument/2006/relationships/hyperlink" Target="http://www.cbshoes.co.uk/item/hush-puppies/janessa-flat-leather-pump-in-tan/16IO" TargetMode="External"/><Relationship Id="rId481" Type="http://schemas.openxmlformats.org/officeDocument/2006/relationships/hyperlink" Target="http://www.cbshoes.co.uk/shop/his/desert-boots?p=view-all" TargetMode="External"/><Relationship Id="rId702" Type="http://schemas.openxmlformats.org/officeDocument/2006/relationships/hyperlink" Target="http://www.cbshoes.co.uk/shop/kids/ugg?p=view-all" TargetMode="External"/><Relationship Id="rId69" Type="http://schemas.openxmlformats.org/officeDocument/2006/relationships/hyperlink" Target="http://www.cbshoes.co.uk/shop/kids/ugg?p=view-all" TargetMode="External"/><Relationship Id="rId134" Type="http://schemas.openxmlformats.org/officeDocument/2006/relationships/hyperlink" Target="http://www.cbshoes.co.uk/shop/kids/ugg?p=view-all" TargetMode="External"/><Relationship Id="rId579" Type="http://schemas.openxmlformats.org/officeDocument/2006/relationships/hyperlink" Target="http://www.cbshoes.co.uk/shop/sale/her?p=view-all" TargetMode="External"/><Relationship Id="rId786" Type="http://schemas.openxmlformats.org/officeDocument/2006/relationships/hyperlink" Target="http://www.cbshoes.co.uk/item/paolo-vandini/all-leather-gladstone-brogue-shoes/1KZ2" TargetMode="External"/><Relationship Id="rId341" Type="http://schemas.openxmlformats.org/officeDocument/2006/relationships/hyperlink" Target="http://www.cbshoes.co.uk/shop/kids/vans?p=view-all" TargetMode="External"/><Relationship Id="rId439" Type="http://schemas.openxmlformats.org/officeDocument/2006/relationships/hyperlink" Target="http://www.cbshoes.co.uk/shop/womens/dr-martens?p=view-all" TargetMode="External"/><Relationship Id="rId646" Type="http://schemas.openxmlformats.org/officeDocument/2006/relationships/hyperlink" Target="http://www.cbshoes.co.uk/shop/kids/lelli-kelly?p=view-all" TargetMode="External"/><Relationship Id="rId201" Type="http://schemas.openxmlformats.org/officeDocument/2006/relationships/hyperlink" Target="http://www.cbshoes.co.uk/shop/sale/kids?p=view-all" TargetMode="External"/><Relationship Id="rId285" Type="http://schemas.openxmlformats.org/officeDocument/2006/relationships/hyperlink" Target="http://www.cbshoes.co.uk/shop/sale/kids?p=view-all" TargetMode="External"/><Relationship Id="rId506" Type="http://schemas.openxmlformats.org/officeDocument/2006/relationships/hyperlink" Target="http://www.cbshoes.co.uk/item/scholl/bimini-toe-post-sandals/20VB" TargetMode="External"/><Relationship Id="rId853" Type="http://schemas.openxmlformats.org/officeDocument/2006/relationships/hyperlink" Target="http://www.cbshoes.co.uk/shop/sale/lelli-kelly?p=view-all" TargetMode="External"/><Relationship Id="rId492" Type="http://schemas.openxmlformats.org/officeDocument/2006/relationships/hyperlink" Target="http://www.cbshoes.co.uk/shop/kids/girls-school-shoes?p=view-all" TargetMode="External"/><Relationship Id="rId713" Type="http://schemas.openxmlformats.org/officeDocument/2006/relationships/hyperlink" Target="http://www.cbshoes.co.uk/item/dr-martens/canvas-1460-flower-print-boots/K40" TargetMode="External"/><Relationship Id="rId797" Type="http://schemas.openxmlformats.org/officeDocument/2006/relationships/hyperlink" Target="http://www.cbshoes.co.uk/item/ugg-australia/emalie-wedge-ankle-boots-in-brown/1HMZB" TargetMode="External"/><Relationship Id="rId920" Type="http://schemas.openxmlformats.org/officeDocument/2006/relationships/hyperlink" Target="http://www.cbshoes.co.uk/shop/kids/sandals?p=view-all" TargetMode="External"/><Relationship Id="rId145" Type="http://schemas.openxmlformats.org/officeDocument/2006/relationships/hyperlink" Target="http://www.cbshoes.co.uk/shop/sale/lelli-kelly?p=view-all" TargetMode="External"/><Relationship Id="rId352" Type="http://schemas.openxmlformats.org/officeDocument/2006/relationships/hyperlink" Target="http://www.cbshoes.co.uk/shop/womens/fly-london?p=view-all" TargetMode="External"/><Relationship Id="rId212" Type="http://schemas.openxmlformats.org/officeDocument/2006/relationships/hyperlink" Target="http://www.cbshoes.co.uk/shop/womens/heavenly-feet?p=view-all" TargetMode="External"/><Relationship Id="rId657" Type="http://schemas.openxmlformats.org/officeDocument/2006/relationships/hyperlink" Target="http://www.cbshoes.co.uk/shop/hers/inuovo?p=view-all" TargetMode="External"/><Relationship Id="rId864" Type="http://schemas.openxmlformats.org/officeDocument/2006/relationships/hyperlink" Target="http://www.cbshoes.co.uk/shop/womens/hunter?p=view-all" TargetMode="External"/><Relationship Id="rId296" Type="http://schemas.openxmlformats.org/officeDocument/2006/relationships/hyperlink" Target="http://www.cbshoes.co.uk/shop/sale/kids?p=view-all" TargetMode="External"/><Relationship Id="rId517" Type="http://schemas.openxmlformats.org/officeDocument/2006/relationships/hyperlink" Target="http://www.cbshoes.co.uk/shop/mens/school-shoes?p=view-all" TargetMode="External"/><Relationship Id="rId724" Type="http://schemas.openxmlformats.org/officeDocument/2006/relationships/hyperlink" Target="http://www.cbshoes.co.uk/item/hunter/kids-first-wellies/2FE23" TargetMode="External"/><Relationship Id="rId931" Type="http://schemas.openxmlformats.org/officeDocument/2006/relationships/hyperlink" Target="http://www.cbshoes.co.uk/" TargetMode="External"/><Relationship Id="rId60" Type="http://schemas.openxmlformats.org/officeDocument/2006/relationships/hyperlink" Target="http://www.cbshoes.co.uk/shop/kids/ugg?p=view-all" TargetMode="External"/><Relationship Id="rId156" Type="http://schemas.openxmlformats.org/officeDocument/2006/relationships/hyperlink" Target="http://www.cbshoes.co.uk/shop/womens/ugg?p=view-all" TargetMode="External"/><Relationship Id="rId363" Type="http://schemas.openxmlformats.org/officeDocument/2006/relationships/hyperlink" Target="http://www.cbshoes.co.uk/shop/kids/lelli-kelly?p=view-all" TargetMode="External"/><Relationship Id="rId570" Type="http://schemas.openxmlformats.org/officeDocument/2006/relationships/hyperlink" Target="http://www.cbshoes.co.uk/shop/mens/school-shoes?p=view-all" TargetMode="External"/><Relationship Id="rId223" Type="http://schemas.openxmlformats.org/officeDocument/2006/relationships/hyperlink" Target="http://www.cbshoes.co.uk/item/yoma/3194-flower-sandals/1HFEB" TargetMode="External"/><Relationship Id="rId430" Type="http://schemas.openxmlformats.org/officeDocument/2006/relationships/hyperlink" Target="http://www.cbshoes.co.uk/shop/sale/lelli-kelly?p=view-all" TargetMode="External"/><Relationship Id="rId668" Type="http://schemas.openxmlformats.org/officeDocument/2006/relationships/hyperlink" Target="http://www.cbshoes.co.uk/item/vans/zapato-del-barco-canvas-boat-shoes/1OLY" TargetMode="External"/><Relationship Id="rId875" Type="http://schemas.openxmlformats.org/officeDocument/2006/relationships/hyperlink" Target="http://www.cbshoes.co.uk/item/vans/authentic-glitter-pumps/1998" TargetMode="External"/><Relationship Id="rId18" Type="http://schemas.openxmlformats.org/officeDocument/2006/relationships/hyperlink" Target="http://www.cbshoes.co.uk/shop/womens/fly-london?p=view-all" TargetMode="External"/><Relationship Id="rId528" Type="http://schemas.openxmlformats.org/officeDocument/2006/relationships/hyperlink" Target="http://www.cbshoes.co.uk/shop/sale/kids?p=view-all" TargetMode="External"/><Relationship Id="rId735" Type="http://schemas.openxmlformats.org/officeDocument/2006/relationships/hyperlink" Target="http://www.cbshoes.co.uk/shop/his/desert-boots?p=view-all" TargetMode="External"/><Relationship Id="rId942" Type="http://schemas.openxmlformats.org/officeDocument/2006/relationships/hyperlink" Target="http://www.cbshoes.co.uk/shop/kids/timberland?p=view-all" TargetMode="External"/><Relationship Id="rId167" Type="http://schemas.openxmlformats.org/officeDocument/2006/relationships/hyperlink" Target="http://www.cbshoes.co.uk/shop/sale/her?p=view-all" TargetMode="External"/><Relationship Id="rId374" Type="http://schemas.openxmlformats.org/officeDocument/2006/relationships/hyperlink" Target="http://www.cbshoes.co.uk/shop/kids/hunter?p=view-all" TargetMode="External"/><Relationship Id="rId581" Type="http://schemas.openxmlformats.org/officeDocument/2006/relationships/hyperlink" Target="http://www.cbshoes.co.uk/item/vans/authentic-hello-kitty-adults/19AX" TargetMode="External"/><Relationship Id="rId71" Type="http://schemas.openxmlformats.org/officeDocument/2006/relationships/hyperlink" Target="http://www.cbshoes.co.uk/shop/sale/kids?p=view-all" TargetMode="External"/><Relationship Id="rId234" Type="http://schemas.openxmlformats.org/officeDocument/2006/relationships/hyperlink" Target="http://www.cbshoes.co.uk/shop/womens/laceys?p=view-all" TargetMode="External"/><Relationship Id="rId679" Type="http://schemas.openxmlformats.org/officeDocument/2006/relationships/hyperlink" Target="http://www.cbshoes.co.uk/shop/womens/ugg?p=view-all" TargetMode="External"/><Relationship Id="rId802" Type="http://schemas.openxmlformats.org/officeDocument/2006/relationships/hyperlink" Target="http://www.cbshoes.co.uk/shop/sale/kids?p=view-all" TargetMode="External"/><Relationship Id="rId886" Type="http://schemas.openxmlformats.org/officeDocument/2006/relationships/hyperlink" Target="http://www.cbshoes.co.uk/item/paolo-vandini/all-leather-gladstone-brogue-shoes/1KZ2" TargetMode="External"/><Relationship Id="rId2" Type="http://schemas.openxmlformats.org/officeDocument/2006/relationships/hyperlink" Target="http://www.cbshoes.co.uk/shop/sale/ugg-australia?p=view-all" TargetMode="External"/><Relationship Id="rId29" Type="http://schemas.openxmlformats.org/officeDocument/2006/relationships/hyperlink" Target="http://www.cbshoes.co.uk/shop/womens/fly-london?p=view-all" TargetMode="External"/><Relationship Id="rId441" Type="http://schemas.openxmlformats.org/officeDocument/2006/relationships/hyperlink" Target="http://www.cbshoes.co.uk/shop/kids/converse?p=view-all" TargetMode="External"/><Relationship Id="rId539" Type="http://schemas.openxmlformats.org/officeDocument/2006/relationships/hyperlink" Target="http://www.cbshoes.co.uk/item/london-rebel/cuba-heeled-chelsea-boots/10IA0" TargetMode="External"/><Relationship Id="rId746" Type="http://schemas.openxmlformats.org/officeDocument/2006/relationships/hyperlink" Target="http://www.cbshoes.co.uk/shop/kids/dr-martens?p=view-all" TargetMode="External"/><Relationship Id="rId178" Type="http://schemas.openxmlformats.org/officeDocument/2006/relationships/hyperlink" Target="http://www.cbshoes.co.uk/shop/mens/school-shoes?p=view-all" TargetMode="External"/><Relationship Id="rId301" Type="http://schemas.openxmlformats.org/officeDocument/2006/relationships/hyperlink" Target="http://www.cbshoes.co.uk/shop/kids/lelli-kelly?p=view-all" TargetMode="External"/><Relationship Id="rId953" Type="http://schemas.openxmlformats.org/officeDocument/2006/relationships/hyperlink" Target="http://www.cbshoes.co.uk/shop/kids/dr-martens?p=view-all" TargetMode="External"/><Relationship Id="rId82" Type="http://schemas.openxmlformats.org/officeDocument/2006/relationships/hyperlink" Target="http://www.cbshoes.co.uk/shop/sale/kids?p=view-all" TargetMode="External"/><Relationship Id="rId385" Type="http://schemas.openxmlformats.org/officeDocument/2006/relationships/hyperlink" Target="http://www.cbshoes.co.uk/shop/kids/dr-martens?p=view-all" TargetMode="External"/><Relationship Id="rId592" Type="http://schemas.openxmlformats.org/officeDocument/2006/relationships/hyperlink" Target="http://www.cbshoes.co.uk/shop/womens/converse?p=view-all" TargetMode="External"/><Relationship Id="rId606" Type="http://schemas.openxmlformats.org/officeDocument/2006/relationships/hyperlink" Target="http://www.cbshoes.co.uk/item/vans/106-vulcanized-leather-lace-shoes-in-black/1LXW" TargetMode="External"/><Relationship Id="rId813" Type="http://schemas.openxmlformats.org/officeDocument/2006/relationships/hyperlink" Target="http://www.cbshoes.co.uk/shop/kids/ugg?p=view-all" TargetMode="External"/><Relationship Id="rId245" Type="http://schemas.openxmlformats.org/officeDocument/2006/relationships/hyperlink" Target="http://www.cbshoes.co.uk/item/kickers/leather-kick-hi-baby-core-shoes-in-black-patent/1VV" TargetMode="External"/><Relationship Id="rId452" Type="http://schemas.openxmlformats.org/officeDocument/2006/relationships/hyperlink" Target="http://www.cbshoes.co.uk/shop/womens/juju?p=view-all" TargetMode="External"/><Relationship Id="rId897" Type="http://schemas.openxmlformats.org/officeDocument/2006/relationships/hyperlink" Target="http://www.cbshoes.co.uk/item/converse/dainty-ballerina-flat-shoes-in-white/1HLAD" TargetMode="External"/><Relationship Id="rId105" Type="http://schemas.openxmlformats.org/officeDocument/2006/relationships/hyperlink" Target="http://www.cbshoes.co.uk/shop/kids/kickers?p=view-all" TargetMode="External"/><Relationship Id="rId312" Type="http://schemas.openxmlformats.org/officeDocument/2006/relationships/hyperlink" Target="http://www.cbshoes.co.uk/shop/womens/adesso?p=view-all" TargetMode="External"/><Relationship Id="rId757" Type="http://schemas.openxmlformats.org/officeDocument/2006/relationships/hyperlink" Target="http://www.cbshoes.co.uk/shop/kids/ugg?p=view-all" TargetMode="External"/><Relationship Id="rId964" Type="http://schemas.openxmlformats.org/officeDocument/2006/relationships/hyperlink" Target="http://www.cbshoes.co.uk/shop/kids/kickers?p=view-all" TargetMode="External"/><Relationship Id="rId93" Type="http://schemas.openxmlformats.org/officeDocument/2006/relationships/hyperlink" Target="http://www.cbshoes.co.uk/shop/kids/ugg?p=view-all" TargetMode="External"/><Relationship Id="rId189" Type="http://schemas.openxmlformats.org/officeDocument/2006/relationships/hyperlink" Target="http://www.cbshoes.co.uk/shop/kids/lelli-kelly?p=view-all" TargetMode="External"/><Relationship Id="rId396" Type="http://schemas.openxmlformats.org/officeDocument/2006/relationships/hyperlink" Target="http://www.cbshoes.co.uk/shop/kids/kickers?p=view-all" TargetMode="External"/><Relationship Id="rId617" Type="http://schemas.openxmlformats.org/officeDocument/2006/relationships/hyperlink" Target="http://www.cbshoes.co.uk/" TargetMode="External"/><Relationship Id="rId824" Type="http://schemas.openxmlformats.org/officeDocument/2006/relationships/hyperlink" Target="http://www.cbshoes.co.uk/shop/kids/ugg?p=view-all" TargetMode="External"/><Relationship Id="rId256" Type="http://schemas.openxmlformats.org/officeDocument/2006/relationships/hyperlink" Target="http://www.cbshoes.co.uk/shop/sale/kids?p=view-all" TargetMode="External"/><Relationship Id="rId463" Type="http://schemas.openxmlformats.org/officeDocument/2006/relationships/hyperlink" Target="http://www.cbshoes.co.uk/shop/kids/kickers?p=view-all" TargetMode="External"/><Relationship Id="rId670" Type="http://schemas.openxmlformats.org/officeDocument/2006/relationships/hyperlink" Target="http://www.cbshoes.co.uk/shop/kids/lelli-kelly?p=view-all" TargetMode="External"/><Relationship Id="rId116" Type="http://schemas.openxmlformats.org/officeDocument/2006/relationships/hyperlink" Target="http://www.cbshoes.co.uk/shop/sale/kids?p=view-all" TargetMode="External"/><Relationship Id="rId323" Type="http://schemas.openxmlformats.org/officeDocument/2006/relationships/hyperlink" Target="http://www.cbshoes.co.uk/shop/sale/kids?p=view-all" TargetMode="External"/><Relationship Id="rId530" Type="http://schemas.openxmlformats.org/officeDocument/2006/relationships/hyperlink" Target="http://www.cbshoes.co.uk/shop/mens/kickers?p=view-all" TargetMode="External"/><Relationship Id="rId768" Type="http://schemas.openxmlformats.org/officeDocument/2006/relationships/hyperlink" Target="http://www.cbshoes.co.uk/item/vans/authentic-kids-lace-shoes-in-flamingo-pink/2FCL0" TargetMode="External"/><Relationship Id="rId20" Type="http://schemas.openxmlformats.org/officeDocument/2006/relationships/hyperlink" Target="http://www.cbshoes.co.uk/item/nicholas-deakins/jonast-2-round-toe-lace-boots/1HNY3" TargetMode="External"/><Relationship Id="rId628" Type="http://schemas.openxmlformats.org/officeDocument/2006/relationships/hyperlink" Target="http://www.cbshoes.co.uk/shop/sale/kids?p=view-all" TargetMode="External"/><Relationship Id="rId835" Type="http://schemas.openxmlformats.org/officeDocument/2006/relationships/hyperlink" Target="http://www.cbshoes.co.uk/item/kickers/leather-kick-hi-baby-core-shoes-in-black-patent/1VV" TargetMode="External"/><Relationship Id="rId267" Type="http://schemas.openxmlformats.org/officeDocument/2006/relationships/hyperlink" Target="http://www.cbshoes.co.uk/shop/kids/timberland?p=view-all" TargetMode="External"/><Relationship Id="rId474" Type="http://schemas.openxmlformats.org/officeDocument/2006/relationships/hyperlink" Target="http://www.cbshoes.co.uk/item/vans/authentic-slim-dip-dye-trainers/1HIL4" TargetMode="External"/><Relationship Id="rId127" Type="http://schemas.openxmlformats.org/officeDocument/2006/relationships/hyperlink" Target="http://www.cbshoes.co.uk/shop/womens/heavenly-feet?p=view-all" TargetMode="External"/><Relationship Id="rId681" Type="http://schemas.openxmlformats.org/officeDocument/2006/relationships/hyperlink" Target="http://www.cbshoes.co.uk/shop/kids/converse?p=view-all" TargetMode="External"/><Relationship Id="rId779" Type="http://schemas.openxmlformats.org/officeDocument/2006/relationships/hyperlink" Target="http://www.cbshoes.co.uk/shop/sale/kids?p=view-all" TargetMode="External"/><Relationship Id="rId902" Type="http://schemas.openxmlformats.org/officeDocument/2006/relationships/hyperlink" Target="http://www.cbshoes.co.uk/shop/sale/her?p=view-all" TargetMode="External"/><Relationship Id="rId31" Type="http://schemas.openxmlformats.org/officeDocument/2006/relationships/hyperlink" Target="http://www.cbshoes.co.uk/shop/kids/lelli-kelly?p=view-all" TargetMode="External"/><Relationship Id="rId334" Type="http://schemas.openxmlformats.org/officeDocument/2006/relationships/hyperlink" Target="http://www.cbshoes.co.uk/shop/sale/her?p=view-all" TargetMode="External"/><Relationship Id="rId541" Type="http://schemas.openxmlformats.org/officeDocument/2006/relationships/hyperlink" Target="http://www.cbshoes.co.uk/shop/kids/lelli-kelly?p=view-all" TargetMode="External"/><Relationship Id="rId639" Type="http://schemas.openxmlformats.org/officeDocument/2006/relationships/hyperlink" Target="http://www.cbshoes.co.uk/item/blink/701161-wedge-court-shoes/1B51" TargetMode="External"/><Relationship Id="rId180" Type="http://schemas.openxmlformats.org/officeDocument/2006/relationships/hyperlink" Target="http://www.cbshoes.co.uk/shop/kids/kickers?p=view-all" TargetMode="External"/><Relationship Id="rId278" Type="http://schemas.openxmlformats.org/officeDocument/2006/relationships/hyperlink" Target="http://www.cbshoes.co.uk/item/demar/kids-cat-wellies/C5PY" TargetMode="External"/><Relationship Id="rId401" Type="http://schemas.openxmlformats.org/officeDocument/2006/relationships/hyperlink" Target="http://www.cbshoes.co.uk/shop/kids/lelli-kelly?p=view-all" TargetMode="External"/><Relationship Id="rId846" Type="http://schemas.openxmlformats.org/officeDocument/2006/relationships/hyperlink" Target="http://www.cbshoes.co.uk/shop/kids/ugg?p=view-all" TargetMode="External"/><Relationship Id="rId485" Type="http://schemas.openxmlformats.org/officeDocument/2006/relationships/hyperlink" Target="http://www.cbshoes.co.uk/shop/kids/lamborghini-kids?p=view-all" TargetMode="External"/><Relationship Id="rId692" Type="http://schemas.openxmlformats.org/officeDocument/2006/relationships/hyperlink" Target="http://www.cbshoes.co.uk/shop/kids/kickers?p=view-all" TargetMode="External"/><Relationship Id="rId706" Type="http://schemas.openxmlformats.org/officeDocument/2006/relationships/hyperlink" Target="http://www.cbshoes.co.uk/shop/kids/hunter?p=view-all" TargetMode="External"/><Relationship Id="rId913" Type="http://schemas.openxmlformats.org/officeDocument/2006/relationships/hyperlink" Target="http://www.cbshoes.co.uk/item/vans/106-vulcanized-canvas-lace-shoes/1WM5" TargetMode="External"/><Relationship Id="rId42" Type="http://schemas.openxmlformats.org/officeDocument/2006/relationships/hyperlink" Target="http://www.cbshoes.co.uk/shop/kids/kickers?p=view-all" TargetMode="External"/><Relationship Id="rId138" Type="http://schemas.openxmlformats.org/officeDocument/2006/relationships/hyperlink" Target="http://www.cbshoes.co.uk/shop/sale/kids?p=view-all" TargetMode="External"/><Relationship Id="rId345" Type="http://schemas.openxmlformats.org/officeDocument/2006/relationships/hyperlink" Target="http://www.cbshoes.co.uk/shop/kids/hunter?p=view-all" TargetMode="External"/><Relationship Id="rId552" Type="http://schemas.openxmlformats.org/officeDocument/2006/relationships/hyperlink" Target="http://www.cbshoes.co.uk/item/vans/106-vulcanized-leather-lace-shoes-in-black/1LXW" TargetMode="External"/><Relationship Id="rId191" Type="http://schemas.openxmlformats.org/officeDocument/2006/relationships/hyperlink" Target="http://www.cbshoes.co.uk/item/converse/gladiator-mid-sandals/GL8Z" TargetMode="External"/><Relationship Id="rId205" Type="http://schemas.openxmlformats.org/officeDocument/2006/relationships/hyperlink" Target="http://www.cbshoes.co.uk/shop/sale/kids?p=view-all" TargetMode="External"/><Relationship Id="rId412" Type="http://schemas.openxmlformats.org/officeDocument/2006/relationships/hyperlink" Target="http://www.cbshoes.co.uk/shop/his/desert-boots?p=view-all" TargetMode="External"/><Relationship Id="rId857" Type="http://schemas.openxmlformats.org/officeDocument/2006/relationships/hyperlink" Target="http://www.cbshoes.co.uk/shop/kids/converse?p=view-all" TargetMode="External"/><Relationship Id="rId289" Type="http://schemas.openxmlformats.org/officeDocument/2006/relationships/hyperlink" Target="http://www.cbshoes.co.uk/shop/sale/kids?p=view-all" TargetMode="External"/><Relationship Id="rId496" Type="http://schemas.openxmlformats.org/officeDocument/2006/relationships/hyperlink" Target="http://www.cbshoes.co.uk/shop/kids/pod-footwear?p=view-all" TargetMode="External"/><Relationship Id="rId717" Type="http://schemas.openxmlformats.org/officeDocument/2006/relationships/hyperlink" Target="http://www.cbshoes.co.uk/item/converse/chuck-taylor-allstar-hiker-2-hi-top-boots/1H462" TargetMode="External"/><Relationship Id="rId924" Type="http://schemas.openxmlformats.org/officeDocument/2006/relationships/hyperlink" Target="http://www.cbshoes.co.uk/shop/womens/heavenly-feet?p=view-all" TargetMode="External"/><Relationship Id="rId53" Type="http://schemas.openxmlformats.org/officeDocument/2006/relationships/hyperlink" Target="http://www.cbshoes.co.uk/shop/womens/tamaris?p=view-all" TargetMode="External"/><Relationship Id="rId149" Type="http://schemas.openxmlformats.org/officeDocument/2006/relationships/hyperlink" Target="http://www.cbshoes.co.uk/shop/kids/michael-kors?p=view-all" TargetMode="External"/><Relationship Id="rId356" Type="http://schemas.openxmlformats.org/officeDocument/2006/relationships/hyperlink" Target="http://www.cbshoes.co.uk/item/timberland/kids-8-inch-pull-on-boots-in-wheat/1HO34" TargetMode="External"/><Relationship Id="rId563" Type="http://schemas.openxmlformats.org/officeDocument/2006/relationships/hyperlink" Target="http://www.cbshoes.co.uk/item/converse/chuck-taylor-hollis-kids-boots/1H3QE" TargetMode="External"/><Relationship Id="rId770" Type="http://schemas.openxmlformats.org/officeDocument/2006/relationships/hyperlink" Target="http://www.cbshoes.co.uk/item/vans/kids-authentic-hello-kitty-lace-shoes/248X" TargetMode="External"/><Relationship Id="rId216" Type="http://schemas.openxmlformats.org/officeDocument/2006/relationships/hyperlink" Target="http://www.cbshoes.co.uk/shop/mens/school-shoes?p=view-all" TargetMode="External"/><Relationship Id="rId423" Type="http://schemas.openxmlformats.org/officeDocument/2006/relationships/hyperlink" Target="http://www.cbshoes.co.uk/shop/sale/kids?p=view-all" TargetMode="External"/><Relationship Id="rId868" Type="http://schemas.openxmlformats.org/officeDocument/2006/relationships/hyperlink" Target="http://www.cbshoes.co.uk/shop/mens/school-shoes?p=view-all" TargetMode="External"/><Relationship Id="rId630" Type="http://schemas.openxmlformats.org/officeDocument/2006/relationships/hyperlink" Target="http://www.cbshoes.co.uk/item/skechers/on-the-go-chugga-13653-go-walk-ankle-boots-in-black/1H1CX" TargetMode="External"/><Relationship Id="rId728" Type="http://schemas.openxmlformats.org/officeDocument/2006/relationships/hyperlink" Target="http://www.cbshoes.co.uk/item/jake/7381-high-t-bar-shoes-in-burgundy/2FQQY" TargetMode="External"/><Relationship Id="rId935" Type="http://schemas.openxmlformats.org/officeDocument/2006/relationships/hyperlink" Target="http://www.cbshoes.co.uk/item/dr-martens/jiffy-infant-biker-boots-in-black/1HOI6" TargetMode="External"/><Relationship Id="rId64" Type="http://schemas.openxmlformats.org/officeDocument/2006/relationships/hyperlink" Target="http://www.cbshoes.co.uk/shop/kids/lelli-kelly?p=view-all" TargetMode="External"/><Relationship Id="rId367" Type="http://schemas.openxmlformats.org/officeDocument/2006/relationships/hyperlink" Target="http://www.cbshoes.co.uk/shop/kids/ugg?p=view-all" TargetMode="External"/><Relationship Id="rId574" Type="http://schemas.openxmlformats.org/officeDocument/2006/relationships/hyperlink" Target="http://www.cbshoes.co.uk/shop/mens/paolo-vandini?p=view-all" TargetMode="External"/><Relationship Id="rId227" Type="http://schemas.openxmlformats.org/officeDocument/2006/relationships/hyperlink" Target="http://www.cbshoes.co.uk/shop/womens/ugg?p=view-all" TargetMode="External"/><Relationship Id="rId781" Type="http://schemas.openxmlformats.org/officeDocument/2006/relationships/hyperlink" Target="http://www.cbshoes.co.uk/shop/hers/all-black?p=view-all" TargetMode="External"/><Relationship Id="rId879" Type="http://schemas.openxmlformats.org/officeDocument/2006/relationships/hyperlink" Target="http://www.cbshoes.co.uk/shop/kids/ugg?p=view-all" TargetMode="External"/><Relationship Id="rId434" Type="http://schemas.openxmlformats.org/officeDocument/2006/relationships/hyperlink" Target="http://www.cbshoes.co.uk/shop/kids/ugg?p=view-all" TargetMode="External"/><Relationship Id="rId641" Type="http://schemas.openxmlformats.org/officeDocument/2006/relationships/hyperlink" Target="http://www.cbshoes.co.uk/shop/kids/dr-martens?p=view-all" TargetMode="External"/><Relationship Id="rId739" Type="http://schemas.openxmlformats.org/officeDocument/2006/relationships/hyperlink" Target="http://www.cbshoes.co.uk/item/ugg/kids-callum-chelsea-boots-in-black/2FTG7" TargetMode="External"/><Relationship Id="rId280" Type="http://schemas.openxmlformats.org/officeDocument/2006/relationships/hyperlink" Target="http://www.cbshoes.co.uk/shop/kids/lelli-kelly?p=view-all" TargetMode="External"/><Relationship Id="rId501" Type="http://schemas.openxmlformats.org/officeDocument/2006/relationships/hyperlink" Target="http://www.cbshoes.co.uk/shop/mens/school-shoes?p=view-all" TargetMode="External"/><Relationship Id="rId946" Type="http://schemas.openxmlformats.org/officeDocument/2006/relationships/hyperlink" Target="http://www.cbshoes.co.uk/shop/hers/sandals?p=view-all" TargetMode="External"/><Relationship Id="rId75" Type="http://schemas.openxmlformats.org/officeDocument/2006/relationships/hyperlink" Target="http://www.cbshoes.co.uk/shop/kids/lelli-kelly?p=view-all" TargetMode="External"/><Relationship Id="rId140" Type="http://schemas.openxmlformats.org/officeDocument/2006/relationships/hyperlink" Target="http://www.cbshoes.co.uk/shop/mens/loblan?p=view-all" TargetMode="External"/><Relationship Id="rId378" Type="http://schemas.openxmlformats.org/officeDocument/2006/relationships/hyperlink" Target="http://www.cbshoes.co.uk/item/ruby-shoo/willow-lace-heels/2FMFV" TargetMode="External"/><Relationship Id="rId585" Type="http://schemas.openxmlformats.org/officeDocument/2006/relationships/hyperlink" Target="http://www.cbshoes.co.uk/item/ugg/kids-leather-kensington-sheepskin-boots-in-toast/6Z4" TargetMode="External"/><Relationship Id="rId792" Type="http://schemas.openxmlformats.org/officeDocument/2006/relationships/hyperlink" Target="http://www.cbshoes.co.uk/shop/kids/toy-story-vans?p=view-all" TargetMode="External"/><Relationship Id="rId806" Type="http://schemas.openxmlformats.org/officeDocument/2006/relationships/hyperlink" Target="http://www.cbshoes.co.uk/item/dr-martens/polley-t-bar-shoes-in-black/1WBZ" TargetMode="External"/><Relationship Id="rId6" Type="http://schemas.openxmlformats.org/officeDocument/2006/relationships/hyperlink" Target="http://www.cbshoes.co.uk/shop/sale/kids?p=view-all" TargetMode="External"/><Relationship Id="rId238" Type="http://schemas.openxmlformats.org/officeDocument/2006/relationships/hyperlink" Target="http://www.cbshoes.co.uk/shop/kids/lelli-kelly?p=view-all" TargetMode="External"/><Relationship Id="rId445" Type="http://schemas.openxmlformats.org/officeDocument/2006/relationships/hyperlink" Target="http://www.cbshoes.co.uk/shop/kids/ugg?p=view-all" TargetMode="External"/><Relationship Id="rId652" Type="http://schemas.openxmlformats.org/officeDocument/2006/relationships/hyperlink" Target="http://www.cbshoes.co.uk/shop/womens/juju?p=view-all" TargetMode="External"/><Relationship Id="rId291" Type="http://schemas.openxmlformats.org/officeDocument/2006/relationships/hyperlink" Target="http://www.cbshoes.co.uk/shop/kids/toy-story-vans?p=view-all" TargetMode="External"/><Relationship Id="rId305" Type="http://schemas.openxmlformats.org/officeDocument/2006/relationships/hyperlink" Target="http://www.cbshoes.co.uk/shop/womens/ugg?p=view-all" TargetMode="External"/><Relationship Id="rId512" Type="http://schemas.openxmlformats.org/officeDocument/2006/relationships/hyperlink" Target="http://www.cbshoes.co.uk/shop/kids/hunter?p=view-all" TargetMode="External"/><Relationship Id="rId957" Type="http://schemas.openxmlformats.org/officeDocument/2006/relationships/hyperlink" Target="http://www.cbshoes.co.uk/shop/kids/hunter?p=view-all" TargetMode="External"/><Relationship Id="rId86" Type="http://schemas.openxmlformats.org/officeDocument/2006/relationships/hyperlink" Target="http://www.cbshoes.co.uk/shop/kids/lelli-kelly?p=view-all" TargetMode="External"/><Relationship Id="rId151" Type="http://schemas.openxmlformats.org/officeDocument/2006/relationships/hyperlink" Target="http://www.cbshoes.co.uk/shop/kids/ugg?p=view-all" TargetMode="External"/><Relationship Id="rId389" Type="http://schemas.openxmlformats.org/officeDocument/2006/relationships/hyperlink" Target="http://www.cbshoes.co.uk/shop/kids/kickers?p=view-all" TargetMode="External"/><Relationship Id="rId596" Type="http://schemas.openxmlformats.org/officeDocument/2006/relationships/hyperlink" Target="http://www.cbshoes.co.uk/shop/kids/baby-shoes?p=view-all" TargetMode="External"/><Relationship Id="rId817" Type="http://schemas.openxmlformats.org/officeDocument/2006/relationships/hyperlink" Target="http://www.cbshoes.co.uk/item/crocs/mammoth-fur-clogs/1GQ5U" TargetMode="External"/><Relationship Id="rId249" Type="http://schemas.openxmlformats.org/officeDocument/2006/relationships/hyperlink" Target="http://www.cbshoes.co.uk/shop/womens/dolcis?p=view-all" TargetMode="External"/><Relationship Id="rId456" Type="http://schemas.openxmlformats.org/officeDocument/2006/relationships/hyperlink" Target="http://www.cbshoes.co.uk/shop/kids/hunter?p=view-all" TargetMode="External"/><Relationship Id="rId663" Type="http://schemas.openxmlformats.org/officeDocument/2006/relationships/hyperlink" Target="http://www.cbshoes.co.uk/shop/kids/vans?p=view-all" TargetMode="External"/><Relationship Id="rId870" Type="http://schemas.openxmlformats.org/officeDocument/2006/relationships/hyperlink" Target="http://www.cbshoes.co.uk/shop/sale/kids?p=view-all" TargetMode="External"/><Relationship Id="rId13" Type="http://schemas.openxmlformats.org/officeDocument/2006/relationships/hyperlink" Target="http://www.cbshoes.co.uk/shop/womens/softinos?p=view-all" TargetMode="External"/><Relationship Id="rId109" Type="http://schemas.openxmlformats.org/officeDocument/2006/relationships/hyperlink" Target="http://www.cbshoes.co.uk/shop/kids/ugg?p=view-all" TargetMode="External"/><Relationship Id="rId316" Type="http://schemas.openxmlformats.org/officeDocument/2006/relationships/hyperlink" Target="http://www.cbshoes.co.uk/item/vans/106-vulcanized-leather-lace-shoes-in-black/1LXW" TargetMode="External"/><Relationship Id="rId523" Type="http://schemas.openxmlformats.org/officeDocument/2006/relationships/hyperlink" Target="http://www.cbshoes.co.uk/item/converse/allstar-platform-hi-wedge-shoes/23GC" TargetMode="External"/><Relationship Id="rId97" Type="http://schemas.openxmlformats.org/officeDocument/2006/relationships/hyperlink" Target="http://www.cbshoes.co.uk/shop/sale/her?p=view-all" TargetMode="External"/><Relationship Id="rId730" Type="http://schemas.openxmlformats.org/officeDocument/2006/relationships/hyperlink" Target="http://www.cbshoes.co.uk/shop/kids/lelli-kelly?p=view-all" TargetMode="External"/><Relationship Id="rId828" Type="http://schemas.openxmlformats.org/officeDocument/2006/relationships/hyperlink" Target="http://www.cbshoes.co.uk/item/roadhogs/renata-flowers-mule-sandals/2FE7C" TargetMode="External"/><Relationship Id="rId162" Type="http://schemas.openxmlformats.org/officeDocument/2006/relationships/hyperlink" Target="http://www.cbshoes.co.uk/shop/womens/softinos?p=view-all" TargetMode="External"/><Relationship Id="rId467" Type="http://schemas.openxmlformats.org/officeDocument/2006/relationships/hyperlink" Target="http://www.cbshoes.co.uk/shop/kids/lelli-kelly?p=view-all" TargetMode="External"/><Relationship Id="rId674" Type="http://schemas.openxmlformats.org/officeDocument/2006/relationships/hyperlink" Target="http://www.cbshoes.co.uk/item/converse/chuck-taylor-mens-street-hiker-boots-in-black/2FUUG" TargetMode="External"/><Relationship Id="rId881" Type="http://schemas.openxmlformats.org/officeDocument/2006/relationships/hyperlink" Target="http://www.cbshoes.co.uk/shop/kids/crocs?p=view-all" TargetMode="External"/><Relationship Id="rId24" Type="http://schemas.openxmlformats.org/officeDocument/2006/relationships/hyperlink" Target="http://www.cbshoes.co.uk/shop/sale/kids?p=view-all" TargetMode="External"/><Relationship Id="rId327" Type="http://schemas.openxmlformats.org/officeDocument/2006/relationships/hyperlink" Target="http://www.cbshoes.co.uk/shop/kids/hunter?p=view-all" TargetMode="External"/><Relationship Id="rId534" Type="http://schemas.openxmlformats.org/officeDocument/2006/relationships/hyperlink" Target="http://www.cbshoes.co.uk/shop/sale/kids?p=view-all" TargetMode="External"/><Relationship Id="rId741" Type="http://schemas.openxmlformats.org/officeDocument/2006/relationships/hyperlink" Target="http://www.cbshoes.co.uk/shop/kids/lelli-kelly?p=view-all" TargetMode="External"/><Relationship Id="rId839" Type="http://schemas.openxmlformats.org/officeDocument/2006/relationships/hyperlink" Target="http://www.cbshoes.co.uk/shop/sale/kids?p=view-all" TargetMode="External"/><Relationship Id="rId173" Type="http://schemas.openxmlformats.org/officeDocument/2006/relationships/hyperlink" Target="http://www.cbshoes.co.uk/shop/womens/heavenly-feet?p=view-all" TargetMode="External"/><Relationship Id="rId380" Type="http://schemas.openxmlformats.org/officeDocument/2006/relationships/hyperlink" Target="http://www.cbshoes.co.uk/shop/sale/kids?p=view-all" TargetMode="External"/><Relationship Id="rId601" Type="http://schemas.openxmlformats.org/officeDocument/2006/relationships/hyperlink" Target="http://www.cbshoes.co.uk/shop/sale/kids?p=view-all" TargetMode="External"/><Relationship Id="rId240" Type="http://schemas.openxmlformats.org/officeDocument/2006/relationships/hyperlink" Target="http://www.cbshoes.co.uk/shop/womens/salt-water?p=view-all" TargetMode="External"/><Relationship Id="rId478" Type="http://schemas.openxmlformats.org/officeDocument/2006/relationships/hyperlink" Target="http://www.cbshoes.co.uk/shop/womens/converse?p=view-all" TargetMode="External"/><Relationship Id="rId685" Type="http://schemas.openxmlformats.org/officeDocument/2006/relationships/hyperlink" Target="http://www.cbshoes.co.uk/item/hunter/rubber-young-glitter-wellingtons-up-to-size-uk-5-in-fuschia/7M8" TargetMode="External"/><Relationship Id="rId892" Type="http://schemas.openxmlformats.org/officeDocument/2006/relationships/hyperlink" Target="http://www.cbshoes.co.uk/shop/womens/converse?p=view-all" TargetMode="External"/><Relationship Id="rId906" Type="http://schemas.openxmlformats.org/officeDocument/2006/relationships/hyperlink" Target="http://www.cbshoes.co.uk/shop/mens/timberland?p=view-all" TargetMode="External"/><Relationship Id="rId35" Type="http://schemas.openxmlformats.org/officeDocument/2006/relationships/hyperlink" Target="http://www.cbshoes.co.uk/shop/womens/tamaris?p=view-all" TargetMode="External"/><Relationship Id="rId100" Type="http://schemas.openxmlformats.org/officeDocument/2006/relationships/hyperlink" Target="http://www.cbshoes.co.uk/shop/womens/heavenly-feet?p=view-all" TargetMode="External"/><Relationship Id="rId338" Type="http://schemas.openxmlformats.org/officeDocument/2006/relationships/hyperlink" Target="http://www.cbshoes.co.uk/shop/kids/ugg?p=view-all" TargetMode="External"/><Relationship Id="rId545" Type="http://schemas.openxmlformats.org/officeDocument/2006/relationships/hyperlink" Target="http://www.cbshoes.co.uk/shop/kids/lelli-kelly?p=view-all" TargetMode="External"/><Relationship Id="rId752" Type="http://schemas.openxmlformats.org/officeDocument/2006/relationships/hyperlink" Target="http://www.cbshoes.co.uk/shop/kids/hunter?p=view-all" TargetMode="External"/><Relationship Id="rId184" Type="http://schemas.openxmlformats.org/officeDocument/2006/relationships/hyperlink" Target="http://www.cbshoes.co.uk/shop/kids/dr-martens?p=view-all" TargetMode="External"/><Relationship Id="rId391" Type="http://schemas.openxmlformats.org/officeDocument/2006/relationships/hyperlink" Target="http://www.cbshoes.co.uk/item/dr-martens/aimilie-triumph-boots/1GOD9" TargetMode="External"/><Relationship Id="rId405" Type="http://schemas.openxmlformats.org/officeDocument/2006/relationships/hyperlink" Target="http://www.cbshoes.co.uk/shop/kids/lelli-kelly?p=view-all" TargetMode="External"/><Relationship Id="rId612" Type="http://schemas.openxmlformats.org/officeDocument/2006/relationships/hyperlink" Target="http://www.cbshoes.co.uk/item/fitfloptm/polar-sneakers/LUS" TargetMode="External"/><Relationship Id="rId251" Type="http://schemas.openxmlformats.org/officeDocument/2006/relationships/hyperlink" Target="http://www.cbshoes.co.uk/shop/womens/strive?p=view-all" TargetMode="External"/><Relationship Id="rId489" Type="http://schemas.openxmlformats.org/officeDocument/2006/relationships/hyperlink" Target="http://www.cbshoes.co.uk/shop/womens/heavenly-feet?p=view-all" TargetMode="External"/><Relationship Id="rId696" Type="http://schemas.openxmlformats.org/officeDocument/2006/relationships/hyperlink" Target="http://www.cbshoes.co.uk/shop/womens/ugg?p=view-all" TargetMode="External"/><Relationship Id="rId917" Type="http://schemas.openxmlformats.org/officeDocument/2006/relationships/hyperlink" Target="http://www.cbshoes.co.uk/item/ugg/kids-leather-kensington-sheepskin-boots-in-toast/6Z4" TargetMode="External"/><Relationship Id="rId46" Type="http://schemas.openxmlformats.org/officeDocument/2006/relationships/hyperlink" Target="http://www.cbshoes.co.uk/" TargetMode="External"/><Relationship Id="rId349" Type="http://schemas.openxmlformats.org/officeDocument/2006/relationships/hyperlink" Target="http://www.cbshoes.co.uk/shop/kids/dr-martens?p=view-all" TargetMode="External"/><Relationship Id="rId556" Type="http://schemas.openxmlformats.org/officeDocument/2006/relationships/hyperlink" Target="http://www.cbshoes.co.uk/item/timberland/mens-bradstreet-chukka-in-navy/2G5MJ" TargetMode="External"/><Relationship Id="rId763" Type="http://schemas.openxmlformats.org/officeDocument/2006/relationships/hyperlink" Target="http://www.cbshoes.co.uk/shop/kids/lelli-kelly?p=view-all" TargetMode="External"/><Relationship Id="rId111" Type="http://schemas.openxmlformats.org/officeDocument/2006/relationships/hyperlink" Target="http://www.cbshoes.co.uk/shop/sale/kids?p=view-all" TargetMode="External"/><Relationship Id="rId195" Type="http://schemas.openxmlformats.org/officeDocument/2006/relationships/hyperlink" Target="http://www.cbshoes.co.uk/shop/kids/lelli-kelly?p=view-all" TargetMode="External"/><Relationship Id="rId209" Type="http://schemas.openxmlformats.org/officeDocument/2006/relationships/hyperlink" Target="http://www.cbshoes.co.uk/shop/womens/london-rebel?p=view-all" TargetMode="External"/><Relationship Id="rId416" Type="http://schemas.openxmlformats.org/officeDocument/2006/relationships/hyperlink" Target="http://www.cbshoes.co.uk/item/timberland/greeley-waterproof-lace-shoes-in-navy/2G8BF" TargetMode="External"/><Relationship Id="rId623" Type="http://schemas.openxmlformats.org/officeDocument/2006/relationships/hyperlink" Target="http://www.cbshoes.co.uk/shop/sale/kids?p=view-all" TargetMode="External"/><Relationship Id="rId830" Type="http://schemas.openxmlformats.org/officeDocument/2006/relationships/hyperlink" Target="http://www.cbshoes.co.uk/item/ruby-rocks/mia-heeled-ankle-boots/20II" TargetMode="External"/><Relationship Id="rId928" Type="http://schemas.openxmlformats.org/officeDocument/2006/relationships/hyperlink" Target="http://www.cbshoes.co.uk/shop/womens/tamaris?p=view-all" TargetMode="External"/><Relationship Id="rId57" Type="http://schemas.openxmlformats.org/officeDocument/2006/relationships/hyperlink" Target="http://www.cbshoes.co.uk/shop/sale/kids?p=view-all" TargetMode="External"/><Relationship Id="rId262" Type="http://schemas.openxmlformats.org/officeDocument/2006/relationships/hyperlink" Target="http://www.cbshoes.co.uk/item/dr-martens/persephone-heeled-ankle-boots-in-black/2FOMV" TargetMode="External"/><Relationship Id="rId567" Type="http://schemas.openxmlformats.org/officeDocument/2006/relationships/hyperlink" Target="http://www.cbshoes.co.uk/shop/sale/kids?p=view-all" TargetMode="External"/><Relationship Id="rId122" Type="http://schemas.openxmlformats.org/officeDocument/2006/relationships/hyperlink" Target="http://www.cbshoes.co.uk/item/ugg/grandle-calf-boots-in-java/1GOJ7" TargetMode="External"/><Relationship Id="rId774" Type="http://schemas.openxmlformats.org/officeDocument/2006/relationships/hyperlink" Target="http://www.cbshoes.co.uk/shop/womens/ugg?p=view-all" TargetMode="External"/><Relationship Id="rId427" Type="http://schemas.openxmlformats.org/officeDocument/2006/relationships/hyperlink" Target="http://www.cbshoes.co.uk/shop/kids/lelli-kelly?p=view-all" TargetMode="External"/><Relationship Id="rId634" Type="http://schemas.openxmlformats.org/officeDocument/2006/relationships/hyperlink" Target="http://www.cbshoes.co.uk/shop/sale/kids?p=view-all" TargetMode="External"/><Relationship Id="rId841" Type="http://schemas.openxmlformats.org/officeDocument/2006/relationships/hyperlink" Target="http://www.cbshoes.co.uk/item/roberto-botella/14735-heeled-ankle-boots/1HSSC" TargetMode="External"/><Relationship Id="rId273" Type="http://schemas.openxmlformats.org/officeDocument/2006/relationships/hyperlink" Target="http://www.cbshoes.co.uk/item/ugg/ellee-fur-top-boots-in-black/67G" TargetMode="External"/><Relationship Id="rId480" Type="http://schemas.openxmlformats.org/officeDocument/2006/relationships/hyperlink" Target="http://www.cbshoes.co.uk/shop/womens/converse?p=view-all" TargetMode="External"/><Relationship Id="rId701" Type="http://schemas.openxmlformats.org/officeDocument/2006/relationships/hyperlink" Target="http://www.cbshoes.co.uk/shop/womens/laceys?p=view-all" TargetMode="External"/><Relationship Id="rId939" Type="http://schemas.openxmlformats.org/officeDocument/2006/relationships/hyperlink" Target="http://www.cbshoes.co.uk/" TargetMode="External"/><Relationship Id="rId68" Type="http://schemas.openxmlformats.org/officeDocument/2006/relationships/hyperlink" Target="http://www.cbshoes.co.uk/shop/mens/homeys-slippers?p=view-all" TargetMode="External"/><Relationship Id="rId133" Type="http://schemas.openxmlformats.org/officeDocument/2006/relationships/hyperlink" Target="http://www.cbshoes.co.uk/shop/womens/heavenly-feet?p=view-all" TargetMode="External"/><Relationship Id="rId340" Type="http://schemas.openxmlformats.org/officeDocument/2006/relationships/hyperlink" Target="http://www.cbshoes.co.uk/shop/womens/fly-london?p=view-all" TargetMode="External"/><Relationship Id="rId578" Type="http://schemas.openxmlformats.org/officeDocument/2006/relationships/hyperlink" Target="http://www.cbshoes.co.uk/shop/sale/kids/trainers?p=view-all" TargetMode="External"/><Relationship Id="rId785" Type="http://schemas.openxmlformats.org/officeDocument/2006/relationships/hyperlink" Target="http://www.cbshoes.co.uk/shop/sale/kids?p=view-all" TargetMode="External"/><Relationship Id="rId200" Type="http://schemas.openxmlformats.org/officeDocument/2006/relationships/hyperlink" Target="http://www.cbshoes.co.uk/shop/womens/juju?p=view-all" TargetMode="External"/><Relationship Id="rId438" Type="http://schemas.openxmlformats.org/officeDocument/2006/relationships/hyperlink" Target="http://www.cbshoes.co.uk/shop/kids/ugg?p=view-all" TargetMode="External"/><Relationship Id="rId645" Type="http://schemas.openxmlformats.org/officeDocument/2006/relationships/hyperlink" Target="http://www.cbshoes.co.uk/shop/kids/lelli-kelly?p=view-all" TargetMode="External"/><Relationship Id="rId852" Type="http://schemas.openxmlformats.org/officeDocument/2006/relationships/hyperlink" Target="http://www.cbshoes.co.uk/shop/kids/kickers?p=view-all" TargetMode="External"/><Relationship Id="rId284" Type="http://schemas.openxmlformats.org/officeDocument/2006/relationships/hyperlink" Target="http://www.cbshoes.co.uk/shop/kids/dr-martens?p=view-all" TargetMode="External"/><Relationship Id="rId491" Type="http://schemas.openxmlformats.org/officeDocument/2006/relationships/hyperlink" Target="http://www.cbshoes.co.uk/shop/sale/kids?p=view-all" TargetMode="External"/><Relationship Id="rId505" Type="http://schemas.openxmlformats.org/officeDocument/2006/relationships/hyperlink" Target="http://www.cbshoes.co.uk/item/fitfloptm/floretta-toe-post-sandals/1RVL" TargetMode="External"/><Relationship Id="rId712" Type="http://schemas.openxmlformats.org/officeDocument/2006/relationships/hyperlink" Target="http://www.cbshoes.co.uk/item/vans/zapato-del-barco-canvas-boat-shoes/1OLY" TargetMode="External"/><Relationship Id="rId79" Type="http://schemas.openxmlformats.org/officeDocument/2006/relationships/hyperlink" Target="http://www.cbshoes.co.uk/shop/sale/her?p=view-all" TargetMode="External"/><Relationship Id="rId144" Type="http://schemas.openxmlformats.org/officeDocument/2006/relationships/hyperlink" Target="http://www.cbshoes.co.uk/shop/sale/her?p=view-all" TargetMode="External"/><Relationship Id="rId589" Type="http://schemas.openxmlformats.org/officeDocument/2006/relationships/hyperlink" Target="http://www.cbshoes.co.uk/item/mocks/mens-mocklite-driver-loafers/1H61V" TargetMode="External"/><Relationship Id="rId796" Type="http://schemas.openxmlformats.org/officeDocument/2006/relationships/hyperlink" Target="http://www.cbshoes.co.uk/shop/sale/ugg-australia?p=view-all" TargetMode="External"/><Relationship Id="rId351" Type="http://schemas.openxmlformats.org/officeDocument/2006/relationships/hyperlink" Target="http://www.cbshoes.co.uk/shop/kids/vans?p=view-all" TargetMode="External"/><Relationship Id="rId449" Type="http://schemas.openxmlformats.org/officeDocument/2006/relationships/hyperlink" Target="http://www.cbshoes.co.uk/shop/sale/her/boots?p=view-all" TargetMode="External"/><Relationship Id="rId656" Type="http://schemas.openxmlformats.org/officeDocument/2006/relationships/hyperlink" Target="http://www.cbshoes.co.uk/shop/womens/earth-spirit?p=view-all" TargetMode="External"/><Relationship Id="rId863" Type="http://schemas.openxmlformats.org/officeDocument/2006/relationships/hyperlink" Target="http://www.cbshoes.co.uk/item/nicholas-deakins/rare-wallaby-lace-boots/2FEQF" TargetMode="External"/><Relationship Id="rId211" Type="http://schemas.openxmlformats.org/officeDocument/2006/relationships/hyperlink" Target="http://www.cbshoes.co.uk/item/converse/ballet-lace-pumps-in-white/2FJWM" TargetMode="External"/><Relationship Id="rId295" Type="http://schemas.openxmlformats.org/officeDocument/2006/relationships/hyperlink" Target="http://www.cbshoes.co.uk/shop/sale/her?p=view-all" TargetMode="External"/><Relationship Id="rId309" Type="http://schemas.openxmlformats.org/officeDocument/2006/relationships/hyperlink" Target="http://www.cbshoes.co.uk/item/vans/zapato-del-barco-canvas-boat-shoes/1OLY" TargetMode="External"/><Relationship Id="rId516" Type="http://schemas.openxmlformats.org/officeDocument/2006/relationships/hyperlink" Target="http://www.cbshoes.co.uk/shop/womens/laceys?p=view-all" TargetMode="External"/><Relationship Id="rId723" Type="http://schemas.openxmlformats.org/officeDocument/2006/relationships/hyperlink" Target="http://www.cbshoes.co.uk/shop/kids/ugg?p=view-all" TargetMode="External"/><Relationship Id="rId930" Type="http://schemas.openxmlformats.org/officeDocument/2006/relationships/hyperlink" Target="http://www.cbshoes.co.uk/shop/womens/heavenly-feet?p=view-all" TargetMode="External"/><Relationship Id="rId155" Type="http://schemas.openxmlformats.org/officeDocument/2006/relationships/hyperlink" Target="http://www.cbshoes.co.uk/shop/womens/hunter?p=view-all" TargetMode="External"/><Relationship Id="rId362" Type="http://schemas.openxmlformats.org/officeDocument/2006/relationships/hyperlink" Target="http://www.cbshoes.co.uk/shop/kids/dr-martens?p=view-all" TargetMode="External"/><Relationship Id="rId222" Type="http://schemas.openxmlformats.org/officeDocument/2006/relationships/hyperlink" Target="http://www.cbshoes.co.uk/shop/kids/ugg?p=view-all" TargetMode="External"/><Relationship Id="rId667" Type="http://schemas.openxmlformats.org/officeDocument/2006/relationships/hyperlink" Target="http://www.cbshoes.co.uk/shop/kids/converse?p=view-all" TargetMode="External"/><Relationship Id="rId874" Type="http://schemas.openxmlformats.org/officeDocument/2006/relationships/hyperlink" Target="http://www.cbshoes.co.uk/shop/kids/dr-martens?p=view-all" TargetMode="External"/><Relationship Id="rId17" Type="http://schemas.openxmlformats.org/officeDocument/2006/relationships/hyperlink" Target="http://www.cbshoes.co.uk/item/nicholas-deakins/jonast-2-round-toe-lace-boots/1HNY3" TargetMode="External"/><Relationship Id="rId527" Type="http://schemas.openxmlformats.org/officeDocument/2006/relationships/hyperlink" Target="http://www.cbshoes.co.uk/shop/mens/kickers?p=view-all" TargetMode="External"/><Relationship Id="rId734" Type="http://schemas.openxmlformats.org/officeDocument/2006/relationships/hyperlink" Target="http://www.cbshoes.co.uk/shop/sale/kids/trainers?p=view-all" TargetMode="External"/><Relationship Id="rId941" Type="http://schemas.openxmlformats.org/officeDocument/2006/relationships/hyperlink" Target="http://www.cbshoes.co.uk/item/dr-martens/serena-fur-ankle-boots-in-tan/1HOLN" TargetMode="External"/><Relationship Id="rId70" Type="http://schemas.openxmlformats.org/officeDocument/2006/relationships/hyperlink" Target="http://www.cbshoes.co.uk/shop/kids/lelli-kelly?p=view-all" TargetMode="External"/><Relationship Id="rId166" Type="http://schemas.openxmlformats.org/officeDocument/2006/relationships/hyperlink" Target="http://www.cbshoes.co.uk/item/kickers/leather-kick-hi-kids-boots-in-black-patent/22R" TargetMode="External"/><Relationship Id="rId373" Type="http://schemas.openxmlformats.org/officeDocument/2006/relationships/hyperlink" Target="http://www.cbshoes.co.uk/shop/sale/kids?p=view-all" TargetMode="External"/><Relationship Id="rId580" Type="http://schemas.openxmlformats.org/officeDocument/2006/relationships/hyperlink" Target="http://www.cbshoes.co.uk/shop/womens/tamaris?p=view-all" TargetMode="External"/><Relationship Id="rId801" Type="http://schemas.openxmlformats.org/officeDocument/2006/relationships/hyperlink" Target="http://www.cbshoes.co.uk/shop/womens/blink?p=view-all" TargetMode="External"/><Relationship Id="rId1" Type="http://schemas.openxmlformats.org/officeDocument/2006/relationships/hyperlink" Target="http://www.cbshoes.co.uk/shop/kids/toy-story-vans?p=view-all" TargetMode="External"/><Relationship Id="rId233" Type="http://schemas.openxmlformats.org/officeDocument/2006/relationships/hyperlink" Target="http://www.cbshoes.co.uk/shop/kids/hunter?p=view-all" TargetMode="External"/><Relationship Id="rId440" Type="http://schemas.openxmlformats.org/officeDocument/2006/relationships/hyperlink" Target="http://www.cbshoes.co.uk/shop/kids/ugg?p=view-all" TargetMode="External"/><Relationship Id="rId678" Type="http://schemas.openxmlformats.org/officeDocument/2006/relationships/hyperlink" Target="http://www.cbshoes.co.uk/shop/mens/paolo-vandini?p=view-all" TargetMode="External"/><Relationship Id="rId885" Type="http://schemas.openxmlformats.org/officeDocument/2006/relationships/hyperlink" Target="http://www.cbshoes.co.uk/shop/kids/ugg?p=view-all" TargetMode="External"/><Relationship Id="rId28" Type="http://schemas.openxmlformats.org/officeDocument/2006/relationships/hyperlink" Target="http://www.cbshoes.co.uk/shop/womens/yokono?p=view-all" TargetMode="External"/><Relationship Id="rId300" Type="http://schemas.openxmlformats.org/officeDocument/2006/relationships/hyperlink" Target="http://www.cbshoes.co.uk/shop/womens/lunar?p=view-all" TargetMode="External"/><Relationship Id="rId538" Type="http://schemas.openxmlformats.org/officeDocument/2006/relationships/hyperlink" Target="http://www.cbshoes.co.uk/shop/kids/lelli-kelly?p=view-all" TargetMode="External"/><Relationship Id="rId745" Type="http://schemas.openxmlformats.org/officeDocument/2006/relationships/hyperlink" Target="http://www.cbshoes.co.uk/item/dr-martens/canvas-1460-flower-print-boots/K40" TargetMode="External"/><Relationship Id="rId952" Type="http://schemas.openxmlformats.org/officeDocument/2006/relationships/hyperlink" Target="http://www.cbshoes.co.uk/shop/kids/toy-story-vans?p=view-all" TargetMode="External"/><Relationship Id="rId81" Type="http://schemas.openxmlformats.org/officeDocument/2006/relationships/hyperlink" Target="http://www.cbshoes.co.uk/shop/mens/school-shoes?p=view-all" TargetMode="External"/><Relationship Id="rId177" Type="http://schemas.openxmlformats.org/officeDocument/2006/relationships/hyperlink" Target="http://www.cbshoes.co.uk/shop/mens/loblan?p=view-all" TargetMode="External"/><Relationship Id="rId384" Type="http://schemas.openxmlformats.org/officeDocument/2006/relationships/hyperlink" Target="http://www.cbshoes.co.uk/shop/kids/timberland?p=view-all" TargetMode="External"/><Relationship Id="rId591" Type="http://schemas.openxmlformats.org/officeDocument/2006/relationships/hyperlink" Target="http://www.cbshoes.co.uk/item/birkenstock/gizeh-toe-post-sandals/1HENZ" TargetMode="External"/><Relationship Id="rId605" Type="http://schemas.openxmlformats.org/officeDocument/2006/relationships/hyperlink" Target="http://www.cbshoes.co.uk/shop/kids/lelli-kelly?p=view-all" TargetMode="External"/><Relationship Id="rId812" Type="http://schemas.openxmlformats.org/officeDocument/2006/relationships/hyperlink" Target="http://www.cbshoes.co.uk/shop/sale/her?p=view-all" TargetMode="External"/><Relationship Id="rId244" Type="http://schemas.openxmlformats.org/officeDocument/2006/relationships/hyperlink" Target="http://www.cbshoes.co.uk/shop/kids/ugg?p=view-all" TargetMode="External"/><Relationship Id="rId689" Type="http://schemas.openxmlformats.org/officeDocument/2006/relationships/hyperlink" Target="http://www.cbshoes.co.uk/item/timberland/glastenbury-6-inch-lace-boots-in-black/2FK3P" TargetMode="External"/><Relationship Id="rId896" Type="http://schemas.openxmlformats.org/officeDocument/2006/relationships/hyperlink" Target="http://www.cbshoes.co.uk/shop/kids/toy-story-vans?p=view-all" TargetMode="External"/><Relationship Id="rId39" Type="http://schemas.openxmlformats.org/officeDocument/2006/relationships/hyperlink" Target="http://www.cbshoes.co.uk/shop/sale/ugg-australia?p=view-all" TargetMode="External"/><Relationship Id="rId451" Type="http://schemas.openxmlformats.org/officeDocument/2006/relationships/hyperlink" Target="http://www.cbshoes.co.uk/shop/sale/kids?p=view-all" TargetMode="External"/><Relationship Id="rId549" Type="http://schemas.openxmlformats.org/officeDocument/2006/relationships/hyperlink" Target="http://www.cbshoes.co.uk/shop/kids/hunter?p=view-all" TargetMode="External"/><Relationship Id="rId756" Type="http://schemas.openxmlformats.org/officeDocument/2006/relationships/hyperlink" Target="http://www.cbshoes.co.uk/shop/kids/ugg?p=view-all" TargetMode="External"/><Relationship Id="rId104" Type="http://schemas.openxmlformats.org/officeDocument/2006/relationships/hyperlink" Target="http://www.cbshoes.co.uk/shop/womens/heavenly-feet?p=view-all" TargetMode="External"/><Relationship Id="rId188" Type="http://schemas.openxmlformats.org/officeDocument/2006/relationships/hyperlink" Target="http://www.cbshoes.co.uk/shop/kids/lelli-kelly?p=view-all" TargetMode="External"/><Relationship Id="rId311" Type="http://schemas.openxmlformats.org/officeDocument/2006/relationships/hyperlink" Target="http://www.cbshoes.co.uk/shop/womens/ugg?p=view-all" TargetMode="External"/><Relationship Id="rId395" Type="http://schemas.openxmlformats.org/officeDocument/2006/relationships/hyperlink" Target="http://www.cbshoes.co.uk/shop/kids/kickers?p=view-all" TargetMode="External"/><Relationship Id="rId409" Type="http://schemas.openxmlformats.org/officeDocument/2006/relationships/hyperlink" Target="http://www.cbshoes.co.uk/shop/kids/ugg?p=view-all" TargetMode="External"/><Relationship Id="rId963" Type="http://schemas.openxmlformats.org/officeDocument/2006/relationships/hyperlink" Target="http://www.cbshoes.co.uk/shop/kids/kickers?p=view-all" TargetMode="External"/><Relationship Id="rId92" Type="http://schemas.openxmlformats.org/officeDocument/2006/relationships/hyperlink" Target="http://www.cbshoes.co.uk/shop/sale/kids?p=view-all" TargetMode="External"/><Relationship Id="rId213" Type="http://schemas.openxmlformats.org/officeDocument/2006/relationships/hyperlink" Target="http://www.cbshoes.co.uk/item/vans/106-vulcanized-leather-lace-shoes-in-black/1LXW" TargetMode="External"/><Relationship Id="rId420" Type="http://schemas.openxmlformats.org/officeDocument/2006/relationships/hyperlink" Target="http://www.cbshoes.co.uk/shop/mens/school-shoes?p=view-all" TargetMode="External"/><Relationship Id="rId616" Type="http://schemas.openxmlformats.org/officeDocument/2006/relationships/hyperlink" Target="http://www.cbshoes.co.uk/shop/hers/boots?p=view-all" TargetMode="External"/><Relationship Id="rId658" Type="http://schemas.openxmlformats.org/officeDocument/2006/relationships/hyperlink" Target="http://www.cbshoes.co.uk/shop/kids/ugg?p=view-all" TargetMode="External"/><Relationship Id="rId823" Type="http://schemas.openxmlformats.org/officeDocument/2006/relationships/hyperlink" Target="http://www.cbshoes.co.uk/shop/kids/converse?p=view-all" TargetMode="External"/><Relationship Id="rId865" Type="http://schemas.openxmlformats.org/officeDocument/2006/relationships/hyperlink" Target="http://www.cbshoes.co.uk/item/ugg-australia/tasmina-toe-post-sandals/LCLK" TargetMode="External"/><Relationship Id="rId255" Type="http://schemas.openxmlformats.org/officeDocument/2006/relationships/hyperlink" Target="http://www.cbshoes.co.uk/shop/mens/homeys-slippers?p=view-all" TargetMode="External"/><Relationship Id="rId297" Type="http://schemas.openxmlformats.org/officeDocument/2006/relationships/hyperlink" Target="http://www.cbshoes.co.uk/shop/kids/lelli-kelly?p=view-all" TargetMode="External"/><Relationship Id="rId462" Type="http://schemas.openxmlformats.org/officeDocument/2006/relationships/hyperlink" Target="http://www.cbshoes.co.uk/shop/kids/lelli-kelly?p=view-all" TargetMode="External"/><Relationship Id="rId518" Type="http://schemas.openxmlformats.org/officeDocument/2006/relationships/hyperlink" Target="http://www.cbshoes.co.uk/shop/mens/school-shoes?p=view-all" TargetMode="External"/><Relationship Id="rId725" Type="http://schemas.openxmlformats.org/officeDocument/2006/relationships/hyperlink" Target="http://www.cbshoes.co.uk/shop/kids/dr-martens?p=view-all" TargetMode="External"/><Relationship Id="rId932" Type="http://schemas.openxmlformats.org/officeDocument/2006/relationships/hyperlink" Target="http://www.cbshoes.co.uk/item/converse/gladiator-mid-sandals/GL8Z" TargetMode="External"/><Relationship Id="rId115" Type="http://schemas.openxmlformats.org/officeDocument/2006/relationships/hyperlink" Target="http://www.cbshoes.co.uk/item/converse/chuck-taylor-all-star-rubber-lace-boots/1HQWX" TargetMode="External"/><Relationship Id="rId157" Type="http://schemas.openxmlformats.org/officeDocument/2006/relationships/hyperlink" Target="http://www.cbshoes.co.uk/shop/kids/ugg?p=view-all" TargetMode="External"/><Relationship Id="rId322" Type="http://schemas.openxmlformats.org/officeDocument/2006/relationships/hyperlink" Target="http://www.cbshoes.co.uk/shop/sale/her?p=view-all" TargetMode="External"/><Relationship Id="rId364" Type="http://schemas.openxmlformats.org/officeDocument/2006/relationships/hyperlink" Target="http://www.cbshoes.co.uk/shop/womens/dr-martens?p=view-all" TargetMode="External"/><Relationship Id="rId767" Type="http://schemas.openxmlformats.org/officeDocument/2006/relationships/hyperlink" Target="http://www.cbshoes.co.uk/item/art/976-flat-sandals/1HEUT" TargetMode="External"/><Relationship Id="rId61" Type="http://schemas.openxmlformats.org/officeDocument/2006/relationships/hyperlink" Target="http://www.cbshoes.co.uk/shop/kids/girls-school-shoes?p=view-all" TargetMode="External"/><Relationship Id="rId199" Type="http://schemas.openxmlformats.org/officeDocument/2006/relationships/hyperlink" Target="http://www.cbshoes.co.uk/item/dr-martens/conrad-chelsea-boots/24VW" TargetMode="External"/><Relationship Id="rId571" Type="http://schemas.openxmlformats.org/officeDocument/2006/relationships/hyperlink" Target="http://www.cbshoes.co.uk/shop/womens/laura-vita?p=view-all" TargetMode="External"/><Relationship Id="rId627" Type="http://schemas.openxmlformats.org/officeDocument/2006/relationships/hyperlink" Target="http://www.cbshoes.co.uk/item/yokono/022-side-lace-shoes-in-black/1GT2W" TargetMode="External"/><Relationship Id="rId669" Type="http://schemas.openxmlformats.org/officeDocument/2006/relationships/hyperlink" Target="http://www.cbshoes.co.uk/shop/kids/ugg?p=view-all" TargetMode="External"/><Relationship Id="rId834" Type="http://schemas.openxmlformats.org/officeDocument/2006/relationships/hyperlink" Target="http://www.cbshoes.co.uk/shop/kids/lelli-kelly?p=view-all" TargetMode="External"/><Relationship Id="rId876" Type="http://schemas.openxmlformats.org/officeDocument/2006/relationships/hyperlink" Target="http://www.cbshoes.co.uk/shop/kids/converse?p=view-all" TargetMode="External"/><Relationship Id="rId19" Type="http://schemas.openxmlformats.org/officeDocument/2006/relationships/hyperlink" Target="http://www.cbshoes.co.uk/shop/kids/lelli-kelly?p=view-all" TargetMode="External"/><Relationship Id="rId224" Type="http://schemas.openxmlformats.org/officeDocument/2006/relationships/hyperlink" Target="http://www.cbshoes.co.uk/shop/mens/all-white-shoes?p=view-all" TargetMode="External"/><Relationship Id="rId266" Type="http://schemas.openxmlformats.org/officeDocument/2006/relationships/hyperlink" Target="http://www.cbshoes.co.uk/shop/kids/hunter?p=view-all" TargetMode="External"/><Relationship Id="rId431" Type="http://schemas.openxmlformats.org/officeDocument/2006/relationships/hyperlink" Target="http://www.cbshoes.co.uk/item/dr-martens/fitzroy-brogue-lace-boot/1CNY" TargetMode="External"/><Relationship Id="rId473" Type="http://schemas.openxmlformats.org/officeDocument/2006/relationships/hyperlink" Target="http://www.cbshoes.co.uk/item/deakins/kain-embossed-strap-boots-in-black/5OC" TargetMode="External"/><Relationship Id="rId529" Type="http://schemas.openxmlformats.org/officeDocument/2006/relationships/hyperlink" Target="http://www.cbshoes.co.uk/shop/womens/ugg?p=view-all" TargetMode="External"/><Relationship Id="rId680" Type="http://schemas.openxmlformats.org/officeDocument/2006/relationships/hyperlink" Target="http://www.cbshoes.co.uk/item/paolo-vandini/all-leather-gladstone-brogue-shoes/1KZ2" TargetMode="External"/><Relationship Id="rId736" Type="http://schemas.openxmlformats.org/officeDocument/2006/relationships/hyperlink" Target="http://www.cbshoes.co.uk/item/blink/701161-wedge-court-shoes/1B51" TargetMode="External"/><Relationship Id="rId901" Type="http://schemas.openxmlformats.org/officeDocument/2006/relationships/hyperlink" Target="http://www.cbshoes.co.uk/shop/womens/irregular-choice?p=view-all" TargetMode="External"/><Relationship Id="rId30" Type="http://schemas.openxmlformats.org/officeDocument/2006/relationships/hyperlink" Target="http://www.cbshoes.co.uk/shop/sale/ugg-australia?p=view-all" TargetMode="External"/><Relationship Id="rId126" Type="http://schemas.openxmlformats.org/officeDocument/2006/relationships/hyperlink" Target="http://www.cbshoes.co.uk/shop/sale/kids?p=view-all" TargetMode="External"/><Relationship Id="rId168" Type="http://schemas.openxmlformats.org/officeDocument/2006/relationships/hyperlink" Target="http://www.cbshoes.co.uk/shop/womens/heavenly-feet?p=view-all" TargetMode="External"/><Relationship Id="rId333" Type="http://schemas.openxmlformats.org/officeDocument/2006/relationships/hyperlink" Target="http://www.cbshoes.co.uk/item/timberland/greeley-waterproof-lace-shoes-in-brown/2G8AF" TargetMode="External"/><Relationship Id="rId540" Type="http://schemas.openxmlformats.org/officeDocument/2006/relationships/hyperlink" Target="http://www.cbshoes.co.uk/shop/kids/lelli-kelly?p=view-all" TargetMode="External"/><Relationship Id="rId778" Type="http://schemas.openxmlformats.org/officeDocument/2006/relationships/hyperlink" Target="http://www.cbshoes.co.uk/item/converse/canvas-all-star-ox-kids-shoes/1HM0Q" TargetMode="External"/><Relationship Id="rId943" Type="http://schemas.openxmlformats.org/officeDocument/2006/relationships/hyperlink" Target="http://www.cbshoes.co.uk/shop/kids/timberland?p=view-all" TargetMode="External"/><Relationship Id="rId72" Type="http://schemas.openxmlformats.org/officeDocument/2006/relationships/hyperlink" Target="http://www.cbshoes.co.uk/shop/kids/ugg?p=view-all" TargetMode="External"/><Relationship Id="rId375" Type="http://schemas.openxmlformats.org/officeDocument/2006/relationships/hyperlink" Target="http://www.cbshoes.co.uk/shop/mens/loblan?p=view-all" TargetMode="External"/><Relationship Id="rId582" Type="http://schemas.openxmlformats.org/officeDocument/2006/relationships/hyperlink" Target="http://www.cbshoes.co.uk/shop/kids/ugg?p=view-all" TargetMode="External"/><Relationship Id="rId638" Type="http://schemas.openxmlformats.org/officeDocument/2006/relationships/hyperlink" Target="http://www.cbshoes.co.uk/item/dr-martens/newton-soft-lace-dm-lites-boots-in-black/2GBCX" TargetMode="External"/><Relationship Id="rId803" Type="http://schemas.openxmlformats.org/officeDocument/2006/relationships/hyperlink" Target="http://www.cbshoes.co.uk/shop/sale/kids?p=view-all" TargetMode="External"/><Relationship Id="rId845" Type="http://schemas.openxmlformats.org/officeDocument/2006/relationships/hyperlink" Target="http://www.cbshoes.co.uk/item/roberto-botella/15248-diamante-sandals-in-nude/1HTAO" TargetMode="External"/><Relationship Id="rId3" Type="http://schemas.openxmlformats.org/officeDocument/2006/relationships/hyperlink" Target="http://www.cbshoes.co.uk/shop/womens/heavenly-feet?p=view-all" TargetMode="External"/><Relationship Id="rId235" Type="http://schemas.openxmlformats.org/officeDocument/2006/relationships/hyperlink" Target="http://www.cbshoes.co.uk/shop/mens/school-shoes?p=view-all" TargetMode="External"/><Relationship Id="rId277" Type="http://schemas.openxmlformats.org/officeDocument/2006/relationships/hyperlink" Target="http://www.cbshoes.co.uk/shop/sale/kids?p=view-all" TargetMode="External"/><Relationship Id="rId400" Type="http://schemas.openxmlformats.org/officeDocument/2006/relationships/hyperlink" Target="http://www.cbshoes.co.uk/shop/sale/kids?p=view-all" TargetMode="External"/><Relationship Id="rId442" Type="http://schemas.openxmlformats.org/officeDocument/2006/relationships/hyperlink" Target="http://www.cbshoes.co.uk/shop/kids/ugg?p=view-all" TargetMode="External"/><Relationship Id="rId484" Type="http://schemas.openxmlformats.org/officeDocument/2006/relationships/hyperlink" Target="http://www.cbshoes.co.uk/shop/kids/vans?p=view-all" TargetMode="External"/><Relationship Id="rId705" Type="http://schemas.openxmlformats.org/officeDocument/2006/relationships/hyperlink" Target="http://www.cbshoes.co.uk/shop/kids/girls-school-shoes?p=view-all" TargetMode="External"/><Relationship Id="rId887" Type="http://schemas.openxmlformats.org/officeDocument/2006/relationships/hyperlink" Target="http://www.cbshoes.co.uk/shop/kids/birkenstock?p=view-all" TargetMode="External"/><Relationship Id="rId137" Type="http://schemas.openxmlformats.org/officeDocument/2006/relationships/hyperlink" Target="http://www.cbshoes.co.uk/shop/sale/kids?p=view-all" TargetMode="External"/><Relationship Id="rId302" Type="http://schemas.openxmlformats.org/officeDocument/2006/relationships/hyperlink" Target="http://www.cbshoes.co.uk/shop/sale/kids?p=view-all" TargetMode="External"/><Relationship Id="rId344" Type="http://schemas.openxmlformats.org/officeDocument/2006/relationships/hyperlink" Target="http://www.cbshoes.co.uk/shop/kids/dr-martens?p=view-all" TargetMode="External"/><Relationship Id="rId691" Type="http://schemas.openxmlformats.org/officeDocument/2006/relationships/hyperlink" Target="http://www.cbshoes.co.uk/shop/mens/school-shoes?p=view-all" TargetMode="External"/><Relationship Id="rId747" Type="http://schemas.openxmlformats.org/officeDocument/2006/relationships/hyperlink" Target="http://www.cbshoes.co.uk/shop/sale/ugg-australia?p=view-all" TargetMode="External"/><Relationship Id="rId789" Type="http://schemas.openxmlformats.org/officeDocument/2006/relationships/hyperlink" Target="http://www.cbshoes.co.uk/item/henri-lloyd/leather-drake-lace-shoes/1KN3" TargetMode="External"/><Relationship Id="rId912" Type="http://schemas.openxmlformats.org/officeDocument/2006/relationships/hyperlink" Target="http://www.cbshoes.co.uk/kids/peppa-pig?p=view-all" TargetMode="External"/><Relationship Id="rId954" Type="http://schemas.openxmlformats.org/officeDocument/2006/relationships/hyperlink" Target="http://www.cbshoes.co.uk/blog/2016/06/16/lelli-kelly-why-are-they-really-the-cutest-shoes-our-faq-guide/217" TargetMode="External"/><Relationship Id="rId41" Type="http://schemas.openxmlformats.org/officeDocument/2006/relationships/hyperlink" Target="http://www.cbshoes.co.uk/shop/sale/kids?p=view-all" TargetMode="External"/><Relationship Id="rId83" Type="http://schemas.openxmlformats.org/officeDocument/2006/relationships/hyperlink" Target="http://www.cbshoes.co.uk/shop/womens/fly-london?p=view-all" TargetMode="External"/><Relationship Id="rId179" Type="http://schemas.openxmlformats.org/officeDocument/2006/relationships/hyperlink" Target="http://www.cbshoes.co.uk/shop/kids/lelli-kelly?p=view-all" TargetMode="External"/><Relationship Id="rId386" Type="http://schemas.openxmlformats.org/officeDocument/2006/relationships/hyperlink" Target="http://www.cbshoes.co.uk/shop/kids/hunter?p=view-all" TargetMode="External"/><Relationship Id="rId551" Type="http://schemas.openxmlformats.org/officeDocument/2006/relationships/hyperlink" Target="http://www.cbshoes.co.uk/about-us" TargetMode="External"/><Relationship Id="rId593" Type="http://schemas.openxmlformats.org/officeDocument/2006/relationships/hyperlink" Target="http://www.cbshoes.co.uk/shop/kids/converse?p=view-all" TargetMode="External"/><Relationship Id="rId607" Type="http://schemas.openxmlformats.org/officeDocument/2006/relationships/hyperlink" Target="http://www.cbshoes.co.uk/shop/sale/kids?p=view-all" TargetMode="External"/><Relationship Id="rId649" Type="http://schemas.openxmlformats.org/officeDocument/2006/relationships/hyperlink" Target="http://www.cbshoes.co.uk/shop/kids/converse?p=view-all" TargetMode="External"/><Relationship Id="rId814" Type="http://schemas.openxmlformats.org/officeDocument/2006/relationships/hyperlink" Target="http://www.cbshoes.co.uk/shop/sale/her?p=view-all" TargetMode="External"/><Relationship Id="rId856" Type="http://schemas.openxmlformats.org/officeDocument/2006/relationships/hyperlink" Target="http://www.cbshoes.co.uk/shop/sale/kids?p=view-all" TargetMode="External"/><Relationship Id="rId190" Type="http://schemas.openxmlformats.org/officeDocument/2006/relationships/hyperlink" Target="http://www.cbshoes.co.uk/shop/womens/cara-london?p=view-all" TargetMode="External"/><Relationship Id="rId204" Type="http://schemas.openxmlformats.org/officeDocument/2006/relationships/hyperlink" Target="http://www.cbshoes.co.uk/shop/womens/timberland?p=view-all" TargetMode="External"/><Relationship Id="rId246" Type="http://schemas.openxmlformats.org/officeDocument/2006/relationships/hyperlink" Target="http://www.cbshoes.co.uk/shop/sale/kids?p=view-all" TargetMode="External"/><Relationship Id="rId288" Type="http://schemas.openxmlformats.org/officeDocument/2006/relationships/hyperlink" Target="http://www.cbshoes.co.uk/item/igor/xerise-bow-wellingtons-in-fuschia-pink/1OTP" TargetMode="External"/><Relationship Id="rId411" Type="http://schemas.openxmlformats.org/officeDocument/2006/relationships/hyperlink" Target="http://www.cbshoes.co.uk/shop/kids/timberland?p=view-all" TargetMode="External"/><Relationship Id="rId453" Type="http://schemas.openxmlformats.org/officeDocument/2006/relationships/hyperlink" Target="http://www.cbshoes.co.uk/shop/kids/hunter?p=view-all" TargetMode="External"/><Relationship Id="rId509" Type="http://schemas.openxmlformats.org/officeDocument/2006/relationships/hyperlink" Target="http://www.cbshoes.co.uk/shop/kids/lelli-kelly?p=view-all" TargetMode="External"/><Relationship Id="rId660" Type="http://schemas.openxmlformats.org/officeDocument/2006/relationships/hyperlink" Target="http://www.cbshoes.co.uk/shop/kids/timberland?p=view-all" TargetMode="External"/><Relationship Id="rId898" Type="http://schemas.openxmlformats.org/officeDocument/2006/relationships/hyperlink" Target="http://www.cbshoes.co.uk/shop/kids/crocs?p=view-all" TargetMode="External"/><Relationship Id="rId106" Type="http://schemas.openxmlformats.org/officeDocument/2006/relationships/hyperlink" Target="http://www.cbshoes.co.uk/shop/womens/yokono?p=view-all" TargetMode="External"/><Relationship Id="rId313" Type="http://schemas.openxmlformats.org/officeDocument/2006/relationships/hyperlink" Target="http://www.cbshoes.co.uk/shop/sale/lelli-kelly?p=view-all" TargetMode="External"/><Relationship Id="rId495" Type="http://schemas.openxmlformats.org/officeDocument/2006/relationships/hyperlink" Target="http://www.cbshoes.co.uk/shop/kids/converse?p=view-all" TargetMode="External"/><Relationship Id="rId716" Type="http://schemas.openxmlformats.org/officeDocument/2006/relationships/hyperlink" Target="http://www.cbshoes.co.uk/item/rocket-dog/beehive-lace-ankle-boots/1XNL" TargetMode="External"/><Relationship Id="rId758" Type="http://schemas.openxmlformats.org/officeDocument/2006/relationships/hyperlink" Target="http://www.cbshoes.co.uk/item/ugg-australia/barbarin-lace-calf-boots/1GOIC" TargetMode="External"/><Relationship Id="rId923" Type="http://schemas.openxmlformats.org/officeDocument/2006/relationships/hyperlink" Target="http://www.cbshoes.co.uk/shop/kids/kickers?p=view-all" TargetMode="External"/><Relationship Id="rId965" Type="http://schemas.openxmlformats.org/officeDocument/2006/relationships/hyperlink" Target="http://www.cbshoes.co.uk/shop/kids/converse?p=view-all" TargetMode="External"/><Relationship Id="rId10" Type="http://schemas.openxmlformats.org/officeDocument/2006/relationships/hyperlink" Target="http://www.cbshoes.co.uk/shop/womens/fly-london?p=view-all" TargetMode="External"/><Relationship Id="rId52" Type="http://schemas.openxmlformats.org/officeDocument/2006/relationships/hyperlink" Target="http://www.cbshoes.co.uk/shop/kids/ugg?p=view-all" TargetMode="External"/><Relationship Id="rId94" Type="http://schemas.openxmlformats.org/officeDocument/2006/relationships/hyperlink" Target="http://www.cbshoes.co.uk/shop/sale/heavenly-feet?p=view-all" TargetMode="External"/><Relationship Id="rId148" Type="http://schemas.openxmlformats.org/officeDocument/2006/relationships/hyperlink" Target="http://www.cbshoes.co.uk/shop/womens/laceys?p=view-all" TargetMode="External"/><Relationship Id="rId355" Type="http://schemas.openxmlformats.org/officeDocument/2006/relationships/hyperlink" Target="http://www.cbshoes.co.uk/item/ugg/ellee-ladies-boots/1GM8T" TargetMode="External"/><Relationship Id="rId397" Type="http://schemas.openxmlformats.org/officeDocument/2006/relationships/hyperlink" Target="http://www.cbshoes.co.uk/" TargetMode="External"/><Relationship Id="rId520" Type="http://schemas.openxmlformats.org/officeDocument/2006/relationships/hyperlink" Target="http://www.cbshoes.co.uk/shop/kids/ugg?p=view-all" TargetMode="External"/><Relationship Id="rId562" Type="http://schemas.openxmlformats.org/officeDocument/2006/relationships/hyperlink" Target="http://www.cbshoes.co.uk/shop/hers/marila?p=view-all" TargetMode="External"/><Relationship Id="rId618" Type="http://schemas.openxmlformats.org/officeDocument/2006/relationships/hyperlink" Target="http://www.cbshoes.co.uk/item/converse/dainty-ballerina-flat-shoes-in-white/1HLAD" TargetMode="External"/><Relationship Id="rId825" Type="http://schemas.openxmlformats.org/officeDocument/2006/relationships/hyperlink" Target="http://www.cbshoes.co.uk/item/ugg/bailey-bomber-sheepskin-boots/PSF" TargetMode="External"/><Relationship Id="rId215" Type="http://schemas.openxmlformats.org/officeDocument/2006/relationships/hyperlink" Target="http://www.cbshoes.co.uk/shop/womens/laceys?p=view-all" TargetMode="External"/><Relationship Id="rId257" Type="http://schemas.openxmlformats.org/officeDocument/2006/relationships/hyperlink" Target="http://www.cbshoes.co.uk/item/irregular-choice/fresh-cut-grass-t-bar-heeled-shoes/1BED" TargetMode="External"/><Relationship Id="rId422" Type="http://schemas.openxmlformats.org/officeDocument/2006/relationships/hyperlink" Target="http://www.cbshoes.co.uk/item/earth-spirit/yonkers-knee-boots/1HSWC" TargetMode="External"/><Relationship Id="rId464" Type="http://schemas.openxmlformats.org/officeDocument/2006/relationships/hyperlink" Target="http://www.cbshoes.co.uk/item/ugg/penelope-ankle-boots-in-black/2FTES" TargetMode="External"/><Relationship Id="rId867" Type="http://schemas.openxmlformats.org/officeDocument/2006/relationships/hyperlink" Target="http://www.cbshoes.co.uk/item/ugg-australia/kids-leather-kensington-sheepskin-boots-in-black/6XZ" TargetMode="External"/><Relationship Id="rId299" Type="http://schemas.openxmlformats.org/officeDocument/2006/relationships/hyperlink" Target="http://www.cbshoes.co.uk/shop/kids/dr-martens?p=view-all" TargetMode="External"/><Relationship Id="rId727" Type="http://schemas.openxmlformats.org/officeDocument/2006/relationships/hyperlink" Target="http://www.cbshoes.co.uk/shop/kids/dr-martens?p=view-all" TargetMode="External"/><Relationship Id="rId934" Type="http://schemas.openxmlformats.org/officeDocument/2006/relationships/hyperlink" Target="http://www.cbshoes.co.uk/shop/kids/dr-martens?p=view-all" TargetMode="External"/><Relationship Id="rId63" Type="http://schemas.openxmlformats.org/officeDocument/2006/relationships/hyperlink" Target="http://www.cbshoes.co.uk/shop/kids/converse?p=view-all" TargetMode="External"/><Relationship Id="rId159" Type="http://schemas.openxmlformats.org/officeDocument/2006/relationships/hyperlink" Target="http://www.cbshoes.co.uk/shop/kids/ugg?p=view-all" TargetMode="External"/><Relationship Id="rId366" Type="http://schemas.openxmlformats.org/officeDocument/2006/relationships/hyperlink" Target="http://www.cbshoes.co.uk/item/converse/starplayer-ev-canvas-ox-pumps-in-navy/23X9" TargetMode="External"/><Relationship Id="rId573" Type="http://schemas.openxmlformats.org/officeDocument/2006/relationships/hyperlink" Target="http://www.cbshoes.co.uk/item/rockport/umbwe-trailhiker-boots/21UP" TargetMode="External"/><Relationship Id="rId780" Type="http://schemas.openxmlformats.org/officeDocument/2006/relationships/hyperlink" Target="http://www.cbshoes.co.uk/shop/sale/her?p=view-all" TargetMode="External"/><Relationship Id="rId226" Type="http://schemas.openxmlformats.org/officeDocument/2006/relationships/hyperlink" Target="http://www.cbshoes.co.uk/shop/womens/earth-spirit?p=view-all" TargetMode="External"/><Relationship Id="rId433" Type="http://schemas.openxmlformats.org/officeDocument/2006/relationships/hyperlink" Target="http://www.cbshoes.co.uk/shop/sale/kids?p=view-all" TargetMode="External"/><Relationship Id="rId878" Type="http://schemas.openxmlformats.org/officeDocument/2006/relationships/hyperlink" Target="http://www.cbshoes.co.uk/shop/kids/dr-martens?p=view-all" TargetMode="External"/><Relationship Id="rId640" Type="http://schemas.openxmlformats.org/officeDocument/2006/relationships/hyperlink" Target="http://www.cbshoes.co.uk/shop/kids/hunter?p=view-all" TargetMode="External"/><Relationship Id="rId738" Type="http://schemas.openxmlformats.org/officeDocument/2006/relationships/hyperlink" Target="http://www.cbshoes.co.uk/item/converse/simple-slip-converse/1HLID" TargetMode="External"/><Relationship Id="rId945" Type="http://schemas.openxmlformats.org/officeDocument/2006/relationships/hyperlink" Target="http://www.cbshoes.co.uk/shop/womens/dr-martens?p=view-all" TargetMode="External"/><Relationship Id="rId74" Type="http://schemas.openxmlformats.org/officeDocument/2006/relationships/hyperlink" Target="http://www.cbshoes.co.uk/shop/kids/lelli-kelly?p=view-all" TargetMode="External"/><Relationship Id="rId377" Type="http://schemas.openxmlformats.org/officeDocument/2006/relationships/hyperlink" Target="http://www.cbshoes.co.uk/item/vans/zapato-del-barco-canvas-boat-shoes/1OLY" TargetMode="External"/><Relationship Id="rId500" Type="http://schemas.openxmlformats.org/officeDocument/2006/relationships/hyperlink" Target="http://www.cbshoes.co.uk/shop/womens/fly-london?p=view-all" TargetMode="External"/><Relationship Id="rId584" Type="http://schemas.openxmlformats.org/officeDocument/2006/relationships/hyperlink" Target="http://www.cbshoes.co.uk/item/ugg/kids-leather-kensington-sheepskin-boots-in-black/6XZ" TargetMode="External"/><Relationship Id="rId805" Type="http://schemas.openxmlformats.org/officeDocument/2006/relationships/hyperlink" Target="http://www.cbshoes.co.uk/shop/sale/her?p=view-all" TargetMode="External"/><Relationship Id="rId5" Type="http://schemas.openxmlformats.org/officeDocument/2006/relationships/hyperlink" Target="http://www.cbshoes.co.uk/shop/kids/lelli-kelly?p=view-all" TargetMode="External"/><Relationship Id="rId237" Type="http://schemas.openxmlformats.org/officeDocument/2006/relationships/hyperlink" Target="http://www.cbshoes.co.uk/shop/kids/hunter?p=view-all" TargetMode="External"/><Relationship Id="rId791" Type="http://schemas.openxmlformats.org/officeDocument/2006/relationships/hyperlink" Target="http://www.cbshoes.co.uk/item/dr-martens/louie-lace-ankle-boots/QNG1" TargetMode="External"/><Relationship Id="rId889" Type="http://schemas.openxmlformats.org/officeDocument/2006/relationships/hyperlink" Target="http://www.cbshoes.co.uk/shop/sale/her/trainers?p=view-all" TargetMode="External"/><Relationship Id="rId444" Type="http://schemas.openxmlformats.org/officeDocument/2006/relationships/hyperlink" Target="http://www.cbshoes.co.uk/shop/womens/softinos?p=view-all" TargetMode="External"/><Relationship Id="rId651" Type="http://schemas.openxmlformats.org/officeDocument/2006/relationships/hyperlink" Target="http://www.cbshoes.co.uk/shop/kids/lelli-kelly?p=view-all" TargetMode="External"/><Relationship Id="rId749" Type="http://schemas.openxmlformats.org/officeDocument/2006/relationships/hyperlink" Target="http://www.cbshoes.co.uk/shop/kids/kickers?p=view-all" TargetMode="External"/><Relationship Id="rId290" Type="http://schemas.openxmlformats.org/officeDocument/2006/relationships/hyperlink" Target="http://www.cbshoes.co.uk/item/scholl/bimini-toe-post-sandals/20VB" TargetMode="External"/><Relationship Id="rId304" Type="http://schemas.openxmlformats.org/officeDocument/2006/relationships/hyperlink" Target="http://www.cbshoes.co.uk/shop/kids/dr-martens?p=view-all" TargetMode="External"/><Relationship Id="rId388" Type="http://schemas.openxmlformats.org/officeDocument/2006/relationships/hyperlink" Target="http://www.cbshoes.co.uk/shop/sale/kids?p=view-all" TargetMode="External"/><Relationship Id="rId511" Type="http://schemas.openxmlformats.org/officeDocument/2006/relationships/hyperlink" Target="http://www.cbshoes.co.uk/item/rockport/umbwe-trailhiker-boots/21UP" TargetMode="External"/><Relationship Id="rId609" Type="http://schemas.openxmlformats.org/officeDocument/2006/relationships/hyperlink" Target="http://www.cbshoes.co.uk/shop/sale/kids?p=view-all" TargetMode="External"/><Relationship Id="rId956" Type="http://schemas.openxmlformats.org/officeDocument/2006/relationships/hyperlink" Target="http://www.cbshoes.co.uk/shop/kids/dr-martens?p=view-all" TargetMode="External"/><Relationship Id="rId85" Type="http://schemas.openxmlformats.org/officeDocument/2006/relationships/hyperlink" Target="http://www.cbshoes.co.uk/item/paolo-vandini/all-leather-gladstone-brogue-shoes/1KZ2" TargetMode="External"/><Relationship Id="rId150" Type="http://schemas.openxmlformats.org/officeDocument/2006/relationships/hyperlink" Target="http://www.cbshoes.co.uk/item/vagabond/40040-brogue-chelsea-boots-in-black-patent/2FOOS" TargetMode="External"/><Relationship Id="rId595" Type="http://schemas.openxmlformats.org/officeDocument/2006/relationships/hyperlink" Target="http://www.cbshoes.co.uk/shop/kids/dr-martens?p=view-all" TargetMode="External"/><Relationship Id="rId816" Type="http://schemas.openxmlformats.org/officeDocument/2006/relationships/hyperlink" Target="http://www.cbshoes.co.uk/shop/kids/boots?p=view-all" TargetMode="External"/><Relationship Id="rId248" Type="http://schemas.openxmlformats.org/officeDocument/2006/relationships/hyperlink" Target="http://www.cbshoes.co.uk/shop/kids/timberland?p=view-all" TargetMode="External"/><Relationship Id="rId455" Type="http://schemas.openxmlformats.org/officeDocument/2006/relationships/hyperlink" Target="http://www.cbshoes.co.uk/item/vans/zapato-del-barco-canvas-boat-shoes/1OLY" TargetMode="External"/><Relationship Id="rId662" Type="http://schemas.openxmlformats.org/officeDocument/2006/relationships/hyperlink" Target="http://www.cbshoes.co.uk/shop/womens/tamaris?p=view-all" TargetMode="External"/><Relationship Id="rId12" Type="http://schemas.openxmlformats.org/officeDocument/2006/relationships/hyperlink" Target="http://www.cbshoes.co.uk/shop/sale/her?p=view-all" TargetMode="External"/><Relationship Id="rId108" Type="http://schemas.openxmlformats.org/officeDocument/2006/relationships/hyperlink" Target="http://www.cbshoes.co.uk/shop/sale/kids?p=view-all" TargetMode="External"/><Relationship Id="rId315" Type="http://schemas.openxmlformats.org/officeDocument/2006/relationships/hyperlink" Target="http://www.cbshoes.co.uk/item/ugg-australia/beacon-pull-on-ankle-boots/1HN9" TargetMode="External"/><Relationship Id="rId522" Type="http://schemas.openxmlformats.org/officeDocument/2006/relationships/hyperlink" Target="http://www.cbshoes.co.uk/item/dr-martens/adrian-loafers-in-burgundy/1WNU" TargetMode="External"/><Relationship Id="rId967" Type="http://schemas.openxmlformats.org/officeDocument/2006/relationships/hyperlink" Target="http://www.cbshoes.co.uk/shop/kids/ugg?p=view-all" TargetMode="External"/><Relationship Id="rId96" Type="http://schemas.openxmlformats.org/officeDocument/2006/relationships/hyperlink" Target="http://www.cbshoes.co.uk/shop/sale/ugg-australia?p=view-all" TargetMode="External"/><Relationship Id="rId161" Type="http://schemas.openxmlformats.org/officeDocument/2006/relationships/hyperlink" Target="http://www.cbshoes.co.uk/shop/sale/kids?p=view-all" TargetMode="External"/><Relationship Id="rId399" Type="http://schemas.openxmlformats.org/officeDocument/2006/relationships/hyperlink" Target="http://www.cbshoes.co.uk/shop/kids/hummel?p=view-all" TargetMode="External"/><Relationship Id="rId827" Type="http://schemas.openxmlformats.org/officeDocument/2006/relationships/hyperlink" Target="http://www.cbshoes.co.uk/shop/kids/ugg?p=view-all" TargetMode="External"/><Relationship Id="rId259" Type="http://schemas.openxmlformats.org/officeDocument/2006/relationships/hyperlink" Target="http://www.cbshoes.co.uk/shop/womens/fly-london?p=view-all" TargetMode="External"/><Relationship Id="rId466" Type="http://schemas.openxmlformats.org/officeDocument/2006/relationships/hyperlink" Target="http://www.cbshoes.co.uk/shop/womens/tamaris?p=view-all" TargetMode="External"/><Relationship Id="rId673" Type="http://schemas.openxmlformats.org/officeDocument/2006/relationships/hyperlink" Target="http://www.cbshoes.co.uk/shop/womens/el-naturalista?p=view-all" TargetMode="External"/><Relationship Id="rId880" Type="http://schemas.openxmlformats.org/officeDocument/2006/relationships/hyperlink" Target="http://www.cbshoes.co.uk/item/vans/authentic-lo-mesh-lace-shoes/2FS6Y" TargetMode="External"/><Relationship Id="rId23" Type="http://schemas.openxmlformats.org/officeDocument/2006/relationships/hyperlink" Target="http://www.cbshoes.co.uk/shop/mens/school-shoes?p=view-all" TargetMode="External"/><Relationship Id="rId119" Type="http://schemas.openxmlformats.org/officeDocument/2006/relationships/hyperlink" Target="http://www.cbshoes.co.uk/shop/kids/dr-martens?p=view-all" TargetMode="External"/><Relationship Id="rId326" Type="http://schemas.openxmlformats.org/officeDocument/2006/relationships/hyperlink" Target="http://www.cbshoes.co.uk/item/skechers/10444-velcro-twinkle-toes-shoes-in-hot-pink-mulitcoloured/2FIPA" TargetMode="External"/><Relationship Id="rId533" Type="http://schemas.openxmlformats.org/officeDocument/2006/relationships/hyperlink" Target="http://www.cbshoes.co.uk/item/rockport/umbwe-trailhiker-boots/21UP" TargetMode="External"/><Relationship Id="rId740" Type="http://schemas.openxmlformats.org/officeDocument/2006/relationships/hyperlink" Target="http://www.cbshoes.co.uk/shop/hers/jelly-shoes?p=view-all" TargetMode="External"/><Relationship Id="rId838" Type="http://schemas.openxmlformats.org/officeDocument/2006/relationships/hyperlink" Target="http://www.cbshoes.co.uk/item/ugg-australia/kids-harwell-biker-boots-in-black/1GGTQ" TargetMode="External"/><Relationship Id="rId172" Type="http://schemas.openxmlformats.org/officeDocument/2006/relationships/hyperlink" Target="http://www.cbshoes.co.uk/shop/mens/loblan?p=view-all" TargetMode="External"/><Relationship Id="rId477" Type="http://schemas.openxmlformats.org/officeDocument/2006/relationships/hyperlink" Target="http://www.cbshoes.co.uk/shop/womens/converse?p=view-all" TargetMode="External"/><Relationship Id="rId600" Type="http://schemas.openxmlformats.org/officeDocument/2006/relationships/hyperlink" Target="http://www.cbshoes.co.uk/shop/womens/kickers?p=view-all" TargetMode="External"/><Relationship Id="rId684" Type="http://schemas.openxmlformats.org/officeDocument/2006/relationships/hyperlink" Target="http://www.cbshoes.co.uk/shop/womens/dr-martens?p=view-all" TargetMode="External"/><Relationship Id="rId337" Type="http://schemas.openxmlformats.org/officeDocument/2006/relationships/hyperlink" Target="http://www.cbshoes.co.uk/shop/kids/ugg?p=view-all" TargetMode="External"/><Relationship Id="rId891" Type="http://schemas.openxmlformats.org/officeDocument/2006/relationships/hyperlink" Target="http://www.cbshoes.co.uk/shop/womens/dolcis?p=view-all" TargetMode="External"/><Relationship Id="rId905" Type="http://schemas.openxmlformats.org/officeDocument/2006/relationships/hyperlink" Target="http://www.cbshoes.co.uk/shop/kids/dr-martens?p=view-all" TargetMode="External"/><Relationship Id="rId34" Type="http://schemas.openxmlformats.org/officeDocument/2006/relationships/hyperlink" Target="http://www.cbshoes.co.uk/shop/sale/ugg-australia?p=view-all" TargetMode="External"/><Relationship Id="rId544" Type="http://schemas.openxmlformats.org/officeDocument/2006/relationships/hyperlink" Target="http://www.cbshoes.co.uk/shop/sale/kids?p=view-all" TargetMode="External"/><Relationship Id="rId751" Type="http://schemas.openxmlformats.org/officeDocument/2006/relationships/hyperlink" Target="http://www.cbshoes.co.uk/item/marila-shoes/342-low-sandals/1HH12" TargetMode="External"/><Relationship Id="rId849" Type="http://schemas.openxmlformats.org/officeDocument/2006/relationships/hyperlink" Target="http://www.cbshoes.co.uk/item/vans/106-vulcanized-leather-lace-shoes-in-black/1LXW" TargetMode="External"/><Relationship Id="rId183" Type="http://schemas.openxmlformats.org/officeDocument/2006/relationships/hyperlink" Target="http://www.cbshoes.co.uk/shop/kids/toughees?p=view-all" TargetMode="External"/><Relationship Id="rId390" Type="http://schemas.openxmlformats.org/officeDocument/2006/relationships/hyperlink" Target="http://www.cbshoes.co.uk/shop/womens/fly-london?p=view-all" TargetMode="External"/><Relationship Id="rId404" Type="http://schemas.openxmlformats.org/officeDocument/2006/relationships/hyperlink" Target="http://www.cbshoes.co.uk/shop/kids/hunter?p=view-all" TargetMode="External"/><Relationship Id="rId611" Type="http://schemas.openxmlformats.org/officeDocument/2006/relationships/hyperlink" Target="http://www.cbshoes.co.uk/item/fitfloptm/walkstar-slide-sandals/XUC" TargetMode="External"/><Relationship Id="rId250" Type="http://schemas.openxmlformats.org/officeDocument/2006/relationships/hyperlink" Target="http://www.cbshoes.co.uk/shop/kids/ugg?p=view-all" TargetMode="External"/><Relationship Id="rId488" Type="http://schemas.openxmlformats.org/officeDocument/2006/relationships/hyperlink" Target="http://www.cbshoes.co.uk/shop/sale/kids?p=view-all" TargetMode="External"/><Relationship Id="rId695" Type="http://schemas.openxmlformats.org/officeDocument/2006/relationships/hyperlink" Target="http://www.cbshoes.co.uk/item/hush-puppies/vivianna-ankle-boots-in-red/MUD" TargetMode="External"/><Relationship Id="rId709" Type="http://schemas.openxmlformats.org/officeDocument/2006/relationships/hyperlink" Target="http://www.cbshoes.co.uk/item/dr-martens/ramsey-creepers/1WCU" TargetMode="External"/><Relationship Id="rId916" Type="http://schemas.openxmlformats.org/officeDocument/2006/relationships/hyperlink" Target="http://www.cbshoes.co.uk/shop/accessories/apparel/welly-socks?p=view-all" TargetMode="External"/><Relationship Id="rId45" Type="http://schemas.openxmlformats.org/officeDocument/2006/relationships/hyperlink" Target="http://www.cbshoes.co.uk/shop/sale/her?p=view-all" TargetMode="External"/><Relationship Id="rId110" Type="http://schemas.openxmlformats.org/officeDocument/2006/relationships/hyperlink" Target="http://www.cbshoes.co.uk/shop/kids/kickers?p=view-all" TargetMode="External"/><Relationship Id="rId348" Type="http://schemas.openxmlformats.org/officeDocument/2006/relationships/hyperlink" Target="http://www.cbshoes.co.uk/shop/sale/kids?p=view-all" TargetMode="External"/><Relationship Id="rId555" Type="http://schemas.openxmlformats.org/officeDocument/2006/relationships/hyperlink" Target="http://www.cbshoes.co.uk/item/bed-of-roses/miss-scarlet-low-heel-button-shoe/13FM" TargetMode="External"/><Relationship Id="rId762" Type="http://schemas.openxmlformats.org/officeDocument/2006/relationships/hyperlink" Target="http://www.cbshoes.co.uk/item/ugg/ithan-mens-slide-sandals/1HRO2" TargetMode="External"/><Relationship Id="rId194" Type="http://schemas.openxmlformats.org/officeDocument/2006/relationships/hyperlink" Target="http://www.cbshoes.co.uk/shop/kids/ugg?p=view-all" TargetMode="External"/><Relationship Id="rId208" Type="http://schemas.openxmlformats.org/officeDocument/2006/relationships/hyperlink" Target="http://www.cbshoes.co.uk/item/vans/106-vulcanized-leather-lace-shoes-in-black/1LXW" TargetMode="External"/><Relationship Id="rId415" Type="http://schemas.openxmlformats.org/officeDocument/2006/relationships/hyperlink" Target="http://www.cbshoes.co.uk/shop/kids/ugg?p=view-all" TargetMode="External"/><Relationship Id="rId622" Type="http://schemas.openxmlformats.org/officeDocument/2006/relationships/hyperlink" Target="http://www.cbshoes.co.uk/item/vans/authentic-crib-shoes/EVN" TargetMode="External"/><Relationship Id="rId261" Type="http://schemas.openxmlformats.org/officeDocument/2006/relationships/hyperlink" Target="http://www.cbshoes.co.uk/shop/womens/skechers?p=view-all" TargetMode="External"/><Relationship Id="rId499" Type="http://schemas.openxmlformats.org/officeDocument/2006/relationships/hyperlink" Target="http://www.cbshoes.co.uk/shop/kids/lelli-kelly?p=view-all" TargetMode="External"/><Relationship Id="rId927" Type="http://schemas.openxmlformats.org/officeDocument/2006/relationships/hyperlink" Target="http://www.cbshoes.co.uk/shop/kids/converse?p=view-all" TargetMode="External"/><Relationship Id="rId56" Type="http://schemas.openxmlformats.org/officeDocument/2006/relationships/hyperlink" Target="http://www.cbshoes.co.uk/shop/kids/converse?p=view-all" TargetMode="External"/><Relationship Id="rId359" Type="http://schemas.openxmlformats.org/officeDocument/2006/relationships/hyperlink" Target="http://www.cbshoes.co.uk/shop/kids/converse?p=view-all" TargetMode="External"/><Relationship Id="rId566" Type="http://schemas.openxmlformats.org/officeDocument/2006/relationships/hyperlink" Target="http://www.cbshoes.co.uk/shop/sale/her?p=view-all" TargetMode="External"/><Relationship Id="rId773" Type="http://schemas.openxmlformats.org/officeDocument/2006/relationships/hyperlink" Target="http://www.cbshoes.co.uk/shop/sale/kids?p=view-all" TargetMode="External"/><Relationship Id="rId121" Type="http://schemas.openxmlformats.org/officeDocument/2006/relationships/hyperlink" Target="http://www.cbshoes.co.uk/shop/womens/yokono?p=view-all" TargetMode="External"/><Relationship Id="rId219" Type="http://schemas.openxmlformats.org/officeDocument/2006/relationships/hyperlink" Target="http://www.cbshoes.co.uk/shop/kids/lelli-kelly?p=view-all" TargetMode="External"/><Relationship Id="rId426" Type="http://schemas.openxmlformats.org/officeDocument/2006/relationships/hyperlink" Target="http://www.cbshoes.co.uk/item/timberland/leather-27094-classic-6-inch-lace-ankle-boots-in-tan/1H2R" TargetMode="External"/><Relationship Id="rId633" Type="http://schemas.openxmlformats.org/officeDocument/2006/relationships/hyperlink" Target="http://www.cbshoes.co.uk/item/dr-martens/canvas-1460-flower-print-boots/K40" TargetMode="External"/><Relationship Id="rId840" Type="http://schemas.openxmlformats.org/officeDocument/2006/relationships/hyperlink" Target="http://www.cbshoes.co.uk/shop/sale/kids?p=view-all" TargetMode="External"/><Relationship Id="rId938" Type="http://schemas.openxmlformats.org/officeDocument/2006/relationships/hyperlink" Target="http://www.cbshoes.co.uk/shop/kids/converse?p=view-all" TargetMode="External"/><Relationship Id="rId67" Type="http://schemas.openxmlformats.org/officeDocument/2006/relationships/hyperlink" Target="http://www.cbshoes.co.uk/shop/sale/kids?p=view-all" TargetMode="External"/><Relationship Id="rId272" Type="http://schemas.openxmlformats.org/officeDocument/2006/relationships/hyperlink" Target="http://www.cbshoes.co.uk/item/ugg/ellee-fur-top-boots-in-black/67G" TargetMode="External"/><Relationship Id="rId577" Type="http://schemas.openxmlformats.org/officeDocument/2006/relationships/hyperlink" Target="http://www.cbshoes.co.uk/item/london-rebel/tidy-heeled-ankle-boots/1HNZ1" TargetMode="External"/><Relationship Id="rId700" Type="http://schemas.openxmlformats.org/officeDocument/2006/relationships/hyperlink" Target="http://www.cbshoes.co.uk/item/kickers/leather-kick-hi-baby-core-shoes-in-black-patent/1VV" TargetMode="External"/><Relationship Id="rId132" Type="http://schemas.openxmlformats.org/officeDocument/2006/relationships/hyperlink" Target="http://www.cbshoes.co.uk/shop/kids/lelli-kelly?p=view-all" TargetMode="External"/><Relationship Id="rId784" Type="http://schemas.openxmlformats.org/officeDocument/2006/relationships/hyperlink" Target="http://www.cbshoes.co.uk/item/rockport/umbwe-trailhiker-boots/21UP" TargetMode="External"/><Relationship Id="rId437" Type="http://schemas.openxmlformats.org/officeDocument/2006/relationships/hyperlink" Target="http://www.cbshoes.co.uk/shop/kids/lelli-kelly?p=view-all" TargetMode="External"/><Relationship Id="rId644" Type="http://schemas.openxmlformats.org/officeDocument/2006/relationships/hyperlink" Target="http://www.cbshoes.co.uk/shop/kids/lelli-kelly?p=view-all" TargetMode="External"/><Relationship Id="rId851" Type="http://schemas.openxmlformats.org/officeDocument/2006/relationships/hyperlink" Target="http://www.cbshoes.co.uk/shop/womens/ugg?p=view-all" TargetMode="External"/><Relationship Id="rId283" Type="http://schemas.openxmlformats.org/officeDocument/2006/relationships/hyperlink" Target="http://www.cbshoes.co.uk/shop/sale/her?p=view-all" TargetMode="External"/><Relationship Id="rId490" Type="http://schemas.openxmlformats.org/officeDocument/2006/relationships/hyperlink" Target="http://www.cbshoes.co.uk/shop/kids/kickers?p=view-all" TargetMode="External"/><Relationship Id="rId504" Type="http://schemas.openxmlformats.org/officeDocument/2006/relationships/hyperlink" Target="http://www.cbshoes.co.uk/shop/kids/lelli-kelly?p=view-all" TargetMode="External"/><Relationship Id="rId711" Type="http://schemas.openxmlformats.org/officeDocument/2006/relationships/hyperlink" Target="http://www.cbshoes.co.uk/shop/kids/timberland?p=view-all" TargetMode="External"/><Relationship Id="rId949" Type="http://schemas.openxmlformats.org/officeDocument/2006/relationships/hyperlink" Target="http://www.cbshoes.co.uk/shop/sale/ugg-australia?p=view-all" TargetMode="External"/><Relationship Id="rId78" Type="http://schemas.openxmlformats.org/officeDocument/2006/relationships/hyperlink" Target="http://www.cbshoes.co.uk/shop/mens/school-shoes?p=view-all" TargetMode="External"/><Relationship Id="rId143" Type="http://schemas.openxmlformats.org/officeDocument/2006/relationships/hyperlink" Target="http://www.cbshoes.co.uk/shop/kids/dr-martens?p=view-all" TargetMode="External"/><Relationship Id="rId350" Type="http://schemas.openxmlformats.org/officeDocument/2006/relationships/hyperlink" Target="http://www.cbshoes.co.uk/shop/sale/kids?p=view-all" TargetMode="External"/><Relationship Id="rId588" Type="http://schemas.openxmlformats.org/officeDocument/2006/relationships/hyperlink" Target="http://www.cbshoes.co.uk/item/dr-martens/carnaby-canvas-bar-shoes/1HIA4" TargetMode="External"/><Relationship Id="rId795" Type="http://schemas.openxmlformats.org/officeDocument/2006/relationships/hyperlink" Target="http://www.cbshoes.co.uk/shop/sale/ugg-australia?p=view-all" TargetMode="External"/><Relationship Id="rId809" Type="http://schemas.openxmlformats.org/officeDocument/2006/relationships/hyperlink" Target="http://www.cbshoes.co.uk/shop/kids/lelli-kelly?p=view-all" TargetMode="External"/><Relationship Id="rId9" Type="http://schemas.openxmlformats.org/officeDocument/2006/relationships/hyperlink" Target="http://www.cbshoes.co.uk/shop/sale/her?p=view-all" TargetMode="External"/><Relationship Id="rId210" Type="http://schemas.openxmlformats.org/officeDocument/2006/relationships/hyperlink" Target="http://www.cbshoes.co.uk/shop/sale/kids?p=view-all" TargetMode="External"/><Relationship Id="rId448" Type="http://schemas.openxmlformats.org/officeDocument/2006/relationships/hyperlink" Target="http://www.cbshoes.co.uk/shop/womens/ugg?p=view-all" TargetMode="External"/><Relationship Id="rId655" Type="http://schemas.openxmlformats.org/officeDocument/2006/relationships/hyperlink" Target="http://www.cbshoes.co.uk/" TargetMode="External"/><Relationship Id="rId862" Type="http://schemas.openxmlformats.org/officeDocument/2006/relationships/hyperlink" Target="http://www.cbshoes.co.uk/item/nicholas-deakins/jonast-2-round-toe-lace-boots/1HNY3" TargetMode="External"/><Relationship Id="rId294" Type="http://schemas.openxmlformats.org/officeDocument/2006/relationships/hyperlink" Target="http://www.cbshoes.co.uk/shop/sale/kids?p=view-all" TargetMode="External"/><Relationship Id="rId308" Type="http://schemas.openxmlformats.org/officeDocument/2006/relationships/hyperlink" Target="http://www.cbshoes.co.uk/item/converse/dainty-ballerina-flat-shoes-in-white/1HLAD" TargetMode="External"/><Relationship Id="rId515" Type="http://schemas.openxmlformats.org/officeDocument/2006/relationships/hyperlink" Target="http://www.cbshoes.co.uk/shop/sale/her?p=view-all" TargetMode="External"/><Relationship Id="rId722" Type="http://schemas.openxmlformats.org/officeDocument/2006/relationships/hyperlink" Target="http://www.cbshoes.co.uk/shop/kids/ugg?p=view-all" TargetMode="External"/><Relationship Id="rId89" Type="http://schemas.openxmlformats.org/officeDocument/2006/relationships/hyperlink" Target="http://www.cbshoes.co.uk/shop/kids/toy-story-vans?p=view-all" TargetMode="External"/><Relationship Id="rId154" Type="http://schemas.openxmlformats.org/officeDocument/2006/relationships/hyperlink" Target="http://www.cbshoes.co.uk/shop/womens/earth-spirit?p=view-all" TargetMode="External"/><Relationship Id="rId361" Type="http://schemas.openxmlformats.org/officeDocument/2006/relationships/hyperlink" Target="http://www.cbshoes.co.uk/shop/womens/juju?p=view-all" TargetMode="External"/><Relationship Id="rId599" Type="http://schemas.openxmlformats.org/officeDocument/2006/relationships/hyperlink" Target="http://www.cbshoes.co.uk/item/ugg-australia/etta-zip-knee-boots/TSG" TargetMode="External"/><Relationship Id="rId459" Type="http://schemas.openxmlformats.org/officeDocument/2006/relationships/hyperlink" Target="http://www.cbshoes.co.uk/shop/kids/baby-shoes?p=view-all" TargetMode="External"/><Relationship Id="rId666" Type="http://schemas.openxmlformats.org/officeDocument/2006/relationships/hyperlink" Target="http://www.cbshoes.co.uk/shop/mens/timberland?p=view-all" TargetMode="External"/><Relationship Id="rId873" Type="http://schemas.openxmlformats.org/officeDocument/2006/relationships/hyperlink" Target="http://www.cbshoes.co.uk/shop/sale/kids?p=view-all" TargetMode="External"/><Relationship Id="rId16" Type="http://schemas.openxmlformats.org/officeDocument/2006/relationships/hyperlink" Target="http://www.cbshoes.co.uk/shop/womens/yokono?p=view-all" TargetMode="External"/><Relationship Id="rId221" Type="http://schemas.openxmlformats.org/officeDocument/2006/relationships/hyperlink" Target="http://www.cbshoes.co.uk/shop/kids/lelli-kelly?p=view-all" TargetMode="External"/><Relationship Id="rId319" Type="http://schemas.openxmlformats.org/officeDocument/2006/relationships/hyperlink" Target="http://www.cbshoes.co.uk/shop/kids/ugg?p=view-all" TargetMode="External"/><Relationship Id="rId526" Type="http://schemas.openxmlformats.org/officeDocument/2006/relationships/hyperlink" Target="http://www.cbshoes.co.uk/shop/kids/toughees?p=view-all" TargetMode="External"/><Relationship Id="rId733" Type="http://schemas.openxmlformats.org/officeDocument/2006/relationships/hyperlink" Target="http://www.cbshoes.co.uk/shop/womens/dr-martens?p=view-all" TargetMode="External"/><Relationship Id="rId940" Type="http://schemas.openxmlformats.org/officeDocument/2006/relationships/hyperlink" Target="http://www.cbshoes.co.uk/shop/womens/juju?p=view-all" TargetMode="External"/><Relationship Id="rId165" Type="http://schemas.openxmlformats.org/officeDocument/2006/relationships/hyperlink" Target="http://www.cbshoes.co.uk/shop/kids/hunter?p=view-all" TargetMode="External"/><Relationship Id="rId372" Type="http://schemas.openxmlformats.org/officeDocument/2006/relationships/hyperlink" Target="http://www.cbshoes.co.uk/shop/kids/kickers?p=view-all" TargetMode="External"/><Relationship Id="rId677" Type="http://schemas.openxmlformats.org/officeDocument/2006/relationships/hyperlink" Target="http://www.cbshoes.co.uk/shop/kids/girls-geox?p=view-all" TargetMode="External"/><Relationship Id="rId800" Type="http://schemas.openxmlformats.org/officeDocument/2006/relationships/hyperlink" Target="http://www.cbshoes.co.uk/shop/womens/wolky?p=view-all" TargetMode="External"/><Relationship Id="rId232" Type="http://schemas.openxmlformats.org/officeDocument/2006/relationships/hyperlink" Target="http://www.cbshoes.co.uk/item/kickers/leather-kick-hi-kids-boots-in-black-patent/22R" TargetMode="External"/><Relationship Id="rId884" Type="http://schemas.openxmlformats.org/officeDocument/2006/relationships/hyperlink" Target="http://www.cbshoes.co.uk/shop/sale/kids?p=view-all" TargetMode="External"/><Relationship Id="rId27" Type="http://schemas.openxmlformats.org/officeDocument/2006/relationships/hyperlink" Target="http://www.cbshoes.co.uk/shop/kids/ugg?p=view-all" TargetMode="External"/><Relationship Id="rId537" Type="http://schemas.openxmlformats.org/officeDocument/2006/relationships/hyperlink" Target="http://www.cbshoes.co.uk/shop/sale/kids?p=view-all" TargetMode="External"/><Relationship Id="rId744" Type="http://schemas.openxmlformats.org/officeDocument/2006/relationships/hyperlink" Target="http://www.cbshoes.co.uk/shop/sale/ugg-australia?p=view-all" TargetMode="External"/><Relationship Id="rId951" Type="http://schemas.openxmlformats.org/officeDocument/2006/relationships/hyperlink" Target="http://www.cbshoes.co.uk/shop/womens/lunar?p=view-all" TargetMode="External"/><Relationship Id="rId80" Type="http://schemas.openxmlformats.org/officeDocument/2006/relationships/hyperlink" Target="http://www.cbshoes.co.uk/item/ugg/irmah-wedge-knee-boots/1GP7U" TargetMode="External"/><Relationship Id="rId176" Type="http://schemas.openxmlformats.org/officeDocument/2006/relationships/hyperlink" Target="http://www.cbshoes.co.uk/shop/kids/converse?p=view-all" TargetMode="External"/><Relationship Id="rId383" Type="http://schemas.openxmlformats.org/officeDocument/2006/relationships/hyperlink" Target="http://www.cbshoes.co.uk/shop/kids/lelli-kelly?p=view-all" TargetMode="External"/><Relationship Id="rId590" Type="http://schemas.openxmlformats.org/officeDocument/2006/relationships/hyperlink" Target="http://www.cbshoes.co.uk/shop/womens/fly-london?p=view-all" TargetMode="External"/><Relationship Id="rId604" Type="http://schemas.openxmlformats.org/officeDocument/2006/relationships/hyperlink" Target="http://www.cbshoes.co.uk/item/fly-london/yoko-wedge-shoes-in-black/1YC6" TargetMode="External"/><Relationship Id="rId811" Type="http://schemas.openxmlformats.org/officeDocument/2006/relationships/hyperlink" Target="http://www.cbshoes.co.uk/item/nicholas-deakins/jonast-2-round-toe-lace-boots/1HNY3" TargetMode="External"/><Relationship Id="rId243" Type="http://schemas.openxmlformats.org/officeDocument/2006/relationships/hyperlink" Target="http://www.cbshoes.co.uk/shop/womens/blink?p=view-all" TargetMode="External"/><Relationship Id="rId450" Type="http://schemas.openxmlformats.org/officeDocument/2006/relationships/hyperlink" Target="http://www.cbshoes.co.uk/shop/womens/fly-london?p=view-all" TargetMode="External"/><Relationship Id="rId688" Type="http://schemas.openxmlformats.org/officeDocument/2006/relationships/hyperlink" Target="http://www.cbshoes.co.uk/item/dr-martens/1460z-shimmer-lace-boots-in-purple/1HOKE" TargetMode="External"/><Relationship Id="rId895" Type="http://schemas.openxmlformats.org/officeDocument/2006/relationships/hyperlink" Target="http://www.cbshoes.co.uk/item/vans/106-vulcanized-leather-lace-shoes-in-black/1LXW" TargetMode="External"/><Relationship Id="rId909" Type="http://schemas.openxmlformats.org/officeDocument/2006/relationships/hyperlink" Target="http://www.cbshoes.co.uk/item/yokono/008-wedge-sandals/1HERF" TargetMode="External"/><Relationship Id="rId38" Type="http://schemas.openxmlformats.org/officeDocument/2006/relationships/hyperlink" Target="http://www.cbshoes.co.uk/shop/womens/fly-london?p=view-all" TargetMode="External"/><Relationship Id="rId103" Type="http://schemas.openxmlformats.org/officeDocument/2006/relationships/hyperlink" Target="http://www.cbshoes.co.uk/" TargetMode="External"/><Relationship Id="rId310" Type="http://schemas.openxmlformats.org/officeDocument/2006/relationships/hyperlink" Target="http://www.cbshoes.co.uk/shop/womens/vagabond?p=view-all" TargetMode="External"/><Relationship Id="rId548" Type="http://schemas.openxmlformats.org/officeDocument/2006/relationships/hyperlink" Target="http://www.cbshoes.co.uk/shop/kids/lelli-kelly?p=view-all" TargetMode="External"/><Relationship Id="rId755" Type="http://schemas.openxmlformats.org/officeDocument/2006/relationships/hyperlink" Target="http://www.cbshoes.co.uk/shop/kids/ugg?p=view-all" TargetMode="External"/><Relationship Id="rId962" Type="http://schemas.openxmlformats.org/officeDocument/2006/relationships/hyperlink" Target="http://www.cbshoes.co.uk/item/vans/authentic-lo-pro-gum-sole-vans/1HRAC" TargetMode="External"/><Relationship Id="rId91" Type="http://schemas.openxmlformats.org/officeDocument/2006/relationships/hyperlink" Target="http://www.cbshoes.co.uk/shop/sale/her?p=view-all" TargetMode="External"/><Relationship Id="rId187" Type="http://schemas.openxmlformats.org/officeDocument/2006/relationships/hyperlink" Target="http://www.cbshoes.co.uk/item/dr-martens/cassidy-skull-ankle-boots/1VZ7" TargetMode="External"/><Relationship Id="rId394" Type="http://schemas.openxmlformats.org/officeDocument/2006/relationships/hyperlink" Target="http://www.cbshoes.co.uk/shop/womens/sweet?p=view-all" TargetMode="External"/><Relationship Id="rId408" Type="http://schemas.openxmlformats.org/officeDocument/2006/relationships/hyperlink" Target="http://www.cbshoes.co.uk/shop/kids/vans?p=view-all" TargetMode="External"/><Relationship Id="rId615" Type="http://schemas.openxmlformats.org/officeDocument/2006/relationships/hyperlink" Target="http://www.cbshoes.co.uk/shop/kids/ugg?p=view-all" TargetMode="External"/><Relationship Id="rId822" Type="http://schemas.openxmlformats.org/officeDocument/2006/relationships/hyperlink" Target="http://www.cbshoes.co.uk/item/ugg/kids-leather-kensington-sheepskin-boots-in-black/6XZ" TargetMode="External"/><Relationship Id="rId254" Type="http://schemas.openxmlformats.org/officeDocument/2006/relationships/hyperlink" Target="http://www.cbshoes.co.uk/shop/womens/heavenly-feet?p=view-all" TargetMode="External"/><Relationship Id="rId699" Type="http://schemas.openxmlformats.org/officeDocument/2006/relationships/hyperlink" Target="http://www.cbshoes.co.uk/shop/mens/homeys-slippers?p=view-all" TargetMode="External"/><Relationship Id="rId49" Type="http://schemas.openxmlformats.org/officeDocument/2006/relationships/hyperlink" Target="http://www.cbshoes.co.uk/shop/sale/kids?p=view-all" TargetMode="External"/><Relationship Id="rId114" Type="http://schemas.openxmlformats.org/officeDocument/2006/relationships/hyperlink" Target="http://www.cbshoes.co.uk/shop/sale/kids?p=view-all" TargetMode="External"/><Relationship Id="rId461" Type="http://schemas.openxmlformats.org/officeDocument/2006/relationships/hyperlink" Target="http://www.cbshoes.co.uk/item/converse/dainty-ballerina-flat-shoes-in-white/1HLAD" TargetMode="External"/><Relationship Id="rId559" Type="http://schemas.openxmlformats.org/officeDocument/2006/relationships/hyperlink" Target="http://www.cbshoes.co.uk/shop/kids/ugg?p=view-all" TargetMode="External"/><Relationship Id="rId766" Type="http://schemas.openxmlformats.org/officeDocument/2006/relationships/hyperlink" Target="http://www.cbshoes.co.uk/item/dolcis/olb154-buckle-knee-boots/1H4VQ" TargetMode="External"/><Relationship Id="rId198" Type="http://schemas.openxmlformats.org/officeDocument/2006/relationships/hyperlink" Target="http://www.cbshoes.co.uk/item/ugg/lynnea-clog-ankle-boot/LQJ" TargetMode="External"/><Relationship Id="rId321" Type="http://schemas.openxmlformats.org/officeDocument/2006/relationships/hyperlink" Target="http://www.cbshoes.co.uk/shop/sale/lelli-kelly?p=view-all" TargetMode="External"/><Relationship Id="rId419" Type="http://schemas.openxmlformats.org/officeDocument/2006/relationships/hyperlink" Target="http://www.cbshoes.co.uk/shop/womens/ugg?p=view-all" TargetMode="External"/><Relationship Id="rId626" Type="http://schemas.openxmlformats.org/officeDocument/2006/relationships/hyperlink" Target="http://www.cbshoes.co.uk/shop/kids/lelli-kelly?p=view-all" TargetMode="External"/><Relationship Id="rId833" Type="http://schemas.openxmlformats.org/officeDocument/2006/relationships/hyperlink" Target="http://www.cbshoes.co.uk/item/birkenstock/gizeh-toe-post-sandals/1HENZ" TargetMode="External"/><Relationship Id="rId265" Type="http://schemas.openxmlformats.org/officeDocument/2006/relationships/hyperlink" Target="http://www.cbshoes.co.uk/shop/kids/dr-martens?p=view-all" TargetMode="External"/><Relationship Id="rId472" Type="http://schemas.openxmlformats.org/officeDocument/2006/relationships/hyperlink" Target="http://www.cbshoes.co.uk/shop/kids/lelli-kelly?p=view-all" TargetMode="External"/><Relationship Id="rId900" Type="http://schemas.openxmlformats.org/officeDocument/2006/relationships/hyperlink" Target="http://www.cbshoes.co.uk/shop/womens/lunar?p=view-all" TargetMode="External"/><Relationship Id="rId125" Type="http://schemas.openxmlformats.org/officeDocument/2006/relationships/hyperlink" Target="http://www.cbshoes.co.uk/shop/kids/deakins?p=view-all" TargetMode="External"/><Relationship Id="rId332" Type="http://schemas.openxmlformats.org/officeDocument/2006/relationships/hyperlink" Target="http://www.cbshoes.co.uk/shop/womens/juju?p=view-all" TargetMode="External"/><Relationship Id="rId777" Type="http://schemas.openxmlformats.org/officeDocument/2006/relationships/hyperlink" Target="http://www.cbshoes.co.uk/shop/mens/school-shoes?p=view-all" TargetMode="External"/><Relationship Id="rId637" Type="http://schemas.openxmlformats.org/officeDocument/2006/relationships/hyperlink" Target="http://www.cbshoes.co.uk/shop/kids/vans?p=view-all" TargetMode="External"/><Relationship Id="rId844" Type="http://schemas.openxmlformats.org/officeDocument/2006/relationships/hyperlink" Target="http://www.cbshoes.co.uk/item/dr-martens/will-lace-boots-in-black/1HICP" TargetMode="External"/><Relationship Id="rId276" Type="http://schemas.openxmlformats.org/officeDocument/2006/relationships/hyperlink" Target="http://www.cbshoes.co.uk/shop/kids/kickers?p=view-all" TargetMode="External"/><Relationship Id="rId483" Type="http://schemas.openxmlformats.org/officeDocument/2006/relationships/hyperlink" Target="http://www.cbshoes.co.uk/item/skechers/on-the-go-chugga-13653-go-walk-ankle-boots-in-black/1H1CX" TargetMode="External"/><Relationship Id="rId690" Type="http://schemas.openxmlformats.org/officeDocument/2006/relationships/hyperlink" Target="http://www.cbshoes.co.uk/item/kickers/leather-kick-hi-baby-core-shoes-in-black-patent/1VV" TargetMode="External"/><Relationship Id="rId704" Type="http://schemas.openxmlformats.org/officeDocument/2006/relationships/hyperlink" Target="http://www.cbshoes.co.uk/shop/kids/vans?p=view-all" TargetMode="External"/><Relationship Id="rId911" Type="http://schemas.openxmlformats.org/officeDocument/2006/relationships/hyperlink" Target="http://www.cbshoes.co.uk/item/hush-puppies/desert-boots-in-taupe-suede/1HFUH" TargetMode="External"/><Relationship Id="rId40" Type="http://schemas.openxmlformats.org/officeDocument/2006/relationships/hyperlink" Target="http://www.cbshoes.co.uk/shop/kids/lelli-kelly?p=view-all" TargetMode="External"/><Relationship Id="rId136" Type="http://schemas.openxmlformats.org/officeDocument/2006/relationships/hyperlink" Target="http://www.cbshoes.co.uk/shop/kids/girls-school-shoes?p=view-all" TargetMode="External"/><Relationship Id="rId343" Type="http://schemas.openxmlformats.org/officeDocument/2006/relationships/hyperlink" Target="http://www.cbshoes.co.uk/shop/hers/marila?p=view-all" TargetMode="External"/><Relationship Id="rId550" Type="http://schemas.openxmlformats.org/officeDocument/2006/relationships/hyperlink" Target="http://www.cbshoes.co.uk/shop/sale/his?p=view-all" TargetMode="External"/><Relationship Id="rId788" Type="http://schemas.openxmlformats.org/officeDocument/2006/relationships/hyperlink" Target="http://www.cbshoes.co.uk/shop/sale/ugg-australia?p=view-all" TargetMode="External"/><Relationship Id="rId203" Type="http://schemas.openxmlformats.org/officeDocument/2006/relationships/hyperlink" Target="http://www.cbshoes.co.uk/shop/kids/timberland?p=view-all" TargetMode="External"/><Relationship Id="rId648" Type="http://schemas.openxmlformats.org/officeDocument/2006/relationships/hyperlink" Target="http://www.cbshoes.co.uk/shop/kids/ugg?p=view-all" TargetMode="External"/><Relationship Id="rId855" Type="http://schemas.openxmlformats.org/officeDocument/2006/relationships/hyperlink" Target="http://www.cbshoes.co.uk/shop/mens/paolo-vandini?p=view-all" TargetMode="External"/><Relationship Id="rId287" Type="http://schemas.openxmlformats.org/officeDocument/2006/relationships/hyperlink" Target="http://www.cbshoes.co.uk/item/deakins/kain-embossed-strap-boots-in-black/5OC" TargetMode="External"/><Relationship Id="rId410" Type="http://schemas.openxmlformats.org/officeDocument/2006/relationships/hyperlink" Target="http://www.cbshoes.co.uk/shop/mens/school-shoes?p=view-all" TargetMode="External"/><Relationship Id="rId494" Type="http://schemas.openxmlformats.org/officeDocument/2006/relationships/hyperlink" Target="http://www.cbshoes.co.uk/shop/hers/boots?p=view-all" TargetMode="External"/><Relationship Id="rId508" Type="http://schemas.openxmlformats.org/officeDocument/2006/relationships/hyperlink" Target="http://www.cbshoes.co.uk/shop/kids/ugg?p=view-all" TargetMode="External"/><Relationship Id="rId715" Type="http://schemas.openxmlformats.org/officeDocument/2006/relationships/hyperlink" Target="http://www.cbshoes.co.uk/shop/kids/ugg?p=view-all" TargetMode="External"/><Relationship Id="rId922" Type="http://schemas.openxmlformats.org/officeDocument/2006/relationships/hyperlink" Target="http://www.cbshoes.co.uk/shop/womens/ugg?p=view-all" TargetMode="External"/><Relationship Id="rId147" Type="http://schemas.openxmlformats.org/officeDocument/2006/relationships/hyperlink" Target="http://www.cbshoes.co.uk/shop/sale/her?p=view-all" TargetMode="External"/><Relationship Id="rId354" Type="http://schemas.openxmlformats.org/officeDocument/2006/relationships/hyperlink" Target="http://www.cbshoes.co.uk/item/ugg/grandle-calf-boots-in-java/1GOJ7" TargetMode="External"/><Relationship Id="rId799" Type="http://schemas.openxmlformats.org/officeDocument/2006/relationships/hyperlink" Target="http://www.cbshoes.co.uk/item/ugg-australia/kids-leather-kensington-sheepskin-boots-in-black/6XZ" TargetMode="External"/><Relationship Id="rId51" Type="http://schemas.openxmlformats.org/officeDocument/2006/relationships/hyperlink" Target="http://www.cbshoes.co.uk/shop/kids/lelli-kelly?p=view-all" TargetMode="External"/><Relationship Id="rId561" Type="http://schemas.openxmlformats.org/officeDocument/2006/relationships/hyperlink" Target="http://www.cbshoes.co.uk/item/adesso/lottie-weave-bar-shoes-in-multicoloured/2FY14" TargetMode="External"/><Relationship Id="rId659" Type="http://schemas.openxmlformats.org/officeDocument/2006/relationships/hyperlink" Target="http://www.cbshoes.co.uk/shop/kids/ugg?p=view-all" TargetMode="External"/><Relationship Id="rId866" Type="http://schemas.openxmlformats.org/officeDocument/2006/relationships/hyperlink" Target="http://www.cbshoes.co.uk/shop/womens/timberland?p=view-all" TargetMode="External"/><Relationship Id="rId214" Type="http://schemas.openxmlformats.org/officeDocument/2006/relationships/hyperlink" Target="http://www.cbshoes.co.uk/item/irregular-choice/bloxy-t-bar-shoes/1GZ4K" TargetMode="External"/><Relationship Id="rId298" Type="http://schemas.openxmlformats.org/officeDocument/2006/relationships/hyperlink" Target="http://www.cbshoes.co.uk/shop/kids/ugg?p=view-all" TargetMode="External"/><Relationship Id="rId421" Type="http://schemas.openxmlformats.org/officeDocument/2006/relationships/hyperlink" Target="http://www.cbshoes.co.uk/shop/kids/ugg?p=view-all" TargetMode="External"/><Relationship Id="rId519" Type="http://schemas.openxmlformats.org/officeDocument/2006/relationships/hyperlink" Target="http://www.cbshoes.co.uk/shop/kids/ugg?p=view-all" TargetMode="External"/><Relationship Id="rId158" Type="http://schemas.openxmlformats.org/officeDocument/2006/relationships/hyperlink" Target="http://www.cbshoes.co.uk/shop/kids/michael-kors?p=view-all" TargetMode="External"/><Relationship Id="rId726" Type="http://schemas.openxmlformats.org/officeDocument/2006/relationships/hyperlink" Target="http://www.cbshoes.co.uk/shop/kids/kickers?p=view-all" TargetMode="External"/><Relationship Id="rId933" Type="http://schemas.openxmlformats.org/officeDocument/2006/relationships/hyperlink" Target="http://www.cbshoes.co.uk/shop/mens/school-shoes?p=view-all" TargetMode="External"/><Relationship Id="rId62" Type="http://schemas.openxmlformats.org/officeDocument/2006/relationships/hyperlink" Target="http://www.cbshoes.co.uk/shop/kids/lelli-kelly?p=view-all" TargetMode="External"/><Relationship Id="rId365" Type="http://schemas.openxmlformats.org/officeDocument/2006/relationships/hyperlink" Target="http://www.cbshoes.co.uk/shop/kids/timberland?p=view-all" TargetMode="External"/><Relationship Id="rId572" Type="http://schemas.openxmlformats.org/officeDocument/2006/relationships/hyperlink" Target="http://www.cbshoes.co.uk/shop/kids/kickers?p=view-all" TargetMode="External"/><Relationship Id="rId225" Type="http://schemas.openxmlformats.org/officeDocument/2006/relationships/hyperlink" Target="http://www.cbshoes.co.uk/item/converse/chuck-taylor-all-star-hi-boots-in-red/1EXH" TargetMode="External"/><Relationship Id="rId432" Type="http://schemas.openxmlformats.org/officeDocument/2006/relationships/hyperlink" Target="http://www.cbshoes.co.uk/shop/kids/ugg?p=view-all" TargetMode="External"/><Relationship Id="rId877" Type="http://schemas.openxmlformats.org/officeDocument/2006/relationships/hyperlink" Target="http://www.cbshoes.co.uk/item/dr-martens/moby-fisherman-sandals-in-white/2FFNG" TargetMode="External"/><Relationship Id="rId737" Type="http://schemas.openxmlformats.org/officeDocument/2006/relationships/hyperlink" Target="http://www.cbshoes.co.uk/shop/womens/fly-london?p=view-all" TargetMode="External"/><Relationship Id="rId944" Type="http://schemas.openxmlformats.org/officeDocument/2006/relationships/hyperlink" Target="http://www.cbshoes.co.uk/item/vans/106-vulcanized-leather-lace-shoes-in-black/1LXW" TargetMode="External"/><Relationship Id="rId73" Type="http://schemas.openxmlformats.org/officeDocument/2006/relationships/hyperlink" Target="http://www.cbshoes.co.uk/shop/kids/ugg?p=view-all" TargetMode="External"/><Relationship Id="rId169" Type="http://schemas.openxmlformats.org/officeDocument/2006/relationships/hyperlink" Target="http://www.cbshoes.co.uk/shop/kids/toy-story-vans?p=view-all" TargetMode="External"/><Relationship Id="rId376" Type="http://schemas.openxmlformats.org/officeDocument/2006/relationships/hyperlink" Target="http://www.cbshoes.co.uk/" TargetMode="External"/><Relationship Id="rId583" Type="http://schemas.openxmlformats.org/officeDocument/2006/relationships/hyperlink" Target="http://www.cbshoes.co.uk/shop/kids/vans?p=view-all" TargetMode="External"/><Relationship Id="rId790" Type="http://schemas.openxmlformats.org/officeDocument/2006/relationships/hyperlink" Target="http://www.cbshoes.co.uk/shop/kids/vans?p=view-all" TargetMode="External"/><Relationship Id="rId804" Type="http://schemas.openxmlformats.org/officeDocument/2006/relationships/hyperlink" Target="http://www.cbshoes.co.uk/shop/kids/lelli-kelly?p=view-all" TargetMode="External"/><Relationship Id="rId4" Type="http://schemas.openxmlformats.org/officeDocument/2006/relationships/hyperlink" Target="http://www.cbshoes.co.uk/shop/sale/lelli-kelly?p=view-all" TargetMode="External"/><Relationship Id="rId236" Type="http://schemas.openxmlformats.org/officeDocument/2006/relationships/hyperlink" Target="http://www.cbshoes.co.uk/shop/hers/oxygen?p=view-all" TargetMode="External"/><Relationship Id="rId443" Type="http://schemas.openxmlformats.org/officeDocument/2006/relationships/hyperlink" Target="http://www.cbshoes.co.uk/shop/kids/lelli-kelly?p=view-all" TargetMode="External"/><Relationship Id="rId650" Type="http://schemas.openxmlformats.org/officeDocument/2006/relationships/hyperlink" Target="http://www.cbshoes.co.uk/shop/sale/kids?p=view-all" TargetMode="External"/><Relationship Id="rId888" Type="http://schemas.openxmlformats.org/officeDocument/2006/relationships/hyperlink" Target="http://www.cbshoes.co.uk/item/dr-martens/salome-heeled-shoes-in-black/2FOVP" TargetMode="External"/><Relationship Id="rId303" Type="http://schemas.openxmlformats.org/officeDocument/2006/relationships/hyperlink" Target="http://www.cbshoes.co.uk/shop/kids/lelli-kelly?p=view-all" TargetMode="External"/><Relationship Id="rId748" Type="http://schemas.openxmlformats.org/officeDocument/2006/relationships/hyperlink" Target="http://www.cbshoes.co.uk/item/kickers/mens-kicklo-lace-shoes-in-black/HRZL" TargetMode="External"/><Relationship Id="rId955" Type="http://schemas.openxmlformats.org/officeDocument/2006/relationships/hyperlink" Target="http://www.cbshoes.co.uk/shop/sale/her?p=view-all" TargetMode="External"/><Relationship Id="rId84" Type="http://schemas.openxmlformats.org/officeDocument/2006/relationships/hyperlink" Target="http://www.cbshoes.co.uk/shop/womens/ugg?p=view-all" TargetMode="External"/><Relationship Id="rId387" Type="http://schemas.openxmlformats.org/officeDocument/2006/relationships/hyperlink" Target="http://www.cbshoes.co.uk/shop/kids/kickers?p=view-all" TargetMode="External"/><Relationship Id="rId510" Type="http://schemas.openxmlformats.org/officeDocument/2006/relationships/hyperlink" Target="http://www.cbshoes.co.uk/shop/kids/lelli-kelly?p=view-all" TargetMode="External"/><Relationship Id="rId594" Type="http://schemas.openxmlformats.org/officeDocument/2006/relationships/hyperlink" Target="http://www.cbshoes.co.uk/shop/kids/kickers?p=view-all" TargetMode="External"/><Relationship Id="rId608" Type="http://schemas.openxmlformats.org/officeDocument/2006/relationships/hyperlink" Target="http://www.cbshoes.co.uk/shop/mens/school-shoes?p=view-all" TargetMode="External"/><Relationship Id="rId815" Type="http://schemas.openxmlformats.org/officeDocument/2006/relationships/hyperlink" Target="http://www.cbshoes.co.uk/shop/kids/sandals?p=view-all" TargetMode="External"/><Relationship Id="rId247" Type="http://schemas.openxmlformats.org/officeDocument/2006/relationships/hyperlink" Target="http://www.cbshoes.co.uk/shop/kids/lelli-kelly?p=view-all" TargetMode="External"/><Relationship Id="rId899" Type="http://schemas.openxmlformats.org/officeDocument/2006/relationships/hyperlink" Target="http://www.cbshoes.co.uk/item/hunter/kids-welly-socks/CQ" TargetMode="External"/><Relationship Id="rId107" Type="http://schemas.openxmlformats.org/officeDocument/2006/relationships/hyperlink" Target="http://www.cbshoes.co.uk/shop/kids/kickers?p=view-all" TargetMode="External"/><Relationship Id="rId454" Type="http://schemas.openxmlformats.org/officeDocument/2006/relationships/hyperlink" Target="http://www.cbshoes.co.uk/shop/sale/kids?p=view-all" TargetMode="External"/><Relationship Id="rId661" Type="http://schemas.openxmlformats.org/officeDocument/2006/relationships/hyperlink" Target="http://www.cbshoes.co.uk/shop/kids/deakins?p=view-all" TargetMode="External"/><Relationship Id="rId759" Type="http://schemas.openxmlformats.org/officeDocument/2006/relationships/hyperlink" Target="http://www.cbshoes.co.uk/shop/kids/ugg?p=view-all" TargetMode="External"/><Relationship Id="rId966" Type="http://schemas.openxmlformats.org/officeDocument/2006/relationships/hyperlink" Target="http://www.cbshoes.co.uk/shop/kids/kids-juju?p=view-all" TargetMode="External"/><Relationship Id="rId11" Type="http://schemas.openxmlformats.org/officeDocument/2006/relationships/hyperlink" Target="http://www.cbshoes.co.uk/shop/womens/ugg?p=view-all" TargetMode="External"/><Relationship Id="rId314" Type="http://schemas.openxmlformats.org/officeDocument/2006/relationships/hyperlink" Target="http://www.cbshoes.co.uk/item/ugg-australia/anais-wedge-ankle-boots/1GM5F" TargetMode="External"/><Relationship Id="rId398" Type="http://schemas.openxmlformats.org/officeDocument/2006/relationships/hyperlink" Target="http://www.cbshoes.co.uk/item/skechers/on-the-go-chugga-13653-go-walk-ankle-boots-in-black/1H1CX" TargetMode="External"/><Relationship Id="rId521" Type="http://schemas.openxmlformats.org/officeDocument/2006/relationships/hyperlink" Target="http://www.cbshoes.co.uk/shop/kids/ugg?p=view-all" TargetMode="External"/><Relationship Id="rId619" Type="http://schemas.openxmlformats.org/officeDocument/2006/relationships/hyperlink" Target="http://www.cbshoes.co.uk/shop/kids/michael-kors?p=view-all" TargetMode="External"/><Relationship Id="rId95" Type="http://schemas.openxmlformats.org/officeDocument/2006/relationships/hyperlink" Target="http://www.cbshoes.co.uk/shop/sale/kids?p=view-all" TargetMode="External"/><Relationship Id="rId160" Type="http://schemas.openxmlformats.org/officeDocument/2006/relationships/hyperlink" Target="http://www.cbshoes.co.uk/shop/kids/ugg?p=view-all" TargetMode="External"/><Relationship Id="rId826" Type="http://schemas.openxmlformats.org/officeDocument/2006/relationships/hyperlink" Target="http://www.cbshoes.co.uk/item/rocket-dog/beehive-lace-ankle-boots/1XMR" TargetMode="External"/><Relationship Id="rId258" Type="http://schemas.openxmlformats.org/officeDocument/2006/relationships/hyperlink" Target="http://www.cbshoes.co.uk/shop/womens/fly-london?p=view-all" TargetMode="External"/><Relationship Id="rId465" Type="http://schemas.openxmlformats.org/officeDocument/2006/relationships/hyperlink" Target="http://www.cbshoes.co.uk/shop/womens/dr-martens?p=view-all" TargetMode="External"/><Relationship Id="rId672" Type="http://schemas.openxmlformats.org/officeDocument/2006/relationships/hyperlink" Target="http://www.cbshoes.co.uk/item/kickers/leather-kick-hi-kids-boots-in-white-patent/8SDV" TargetMode="External"/><Relationship Id="rId22" Type="http://schemas.openxmlformats.org/officeDocument/2006/relationships/hyperlink" Target="http://www.cbshoes.co.uk/shop/womens/softinos?p=view-all" TargetMode="External"/><Relationship Id="rId118" Type="http://schemas.openxmlformats.org/officeDocument/2006/relationships/hyperlink" Target="http://www.cbshoes.co.uk/shop/kids/dr-martens?p=view-all" TargetMode="External"/><Relationship Id="rId325" Type="http://schemas.openxmlformats.org/officeDocument/2006/relationships/hyperlink" Target="http://www.cbshoes.co.uk/shop/kids/kickers?p=view-all" TargetMode="External"/><Relationship Id="rId532" Type="http://schemas.openxmlformats.org/officeDocument/2006/relationships/hyperlink" Target="http://www.cbshoes.co.uk/shop/womens/vagabond?p=view-all" TargetMode="External"/><Relationship Id="rId171" Type="http://schemas.openxmlformats.org/officeDocument/2006/relationships/hyperlink" Target="http://www.cbshoes.co.uk/shop/kids/girls-school-shoes?p=view-all" TargetMode="External"/><Relationship Id="rId837" Type="http://schemas.openxmlformats.org/officeDocument/2006/relationships/hyperlink" Target="http://www.cbshoes.co.uk/shop/kids/boots?p=view-all" TargetMode="External"/><Relationship Id="rId269" Type="http://schemas.openxmlformats.org/officeDocument/2006/relationships/hyperlink" Target="http://www.cbshoes.co.uk/shop/sale/kids?p=view-all" TargetMode="External"/><Relationship Id="rId476" Type="http://schemas.openxmlformats.org/officeDocument/2006/relationships/hyperlink" Target="http://www.cbshoes.co.uk/shop/kids/ugg?p=view-all" TargetMode="External"/><Relationship Id="rId683" Type="http://schemas.openxmlformats.org/officeDocument/2006/relationships/hyperlink" Target="http://www.cbshoes.co.uk/item/converse/dainty-ballerina-flat-shoes-in-white/1HLAD" TargetMode="External"/><Relationship Id="rId890" Type="http://schemas.openxmlformats.org/officeDocument/2006/relationships/hyperlink" Target="http://www.cbshoes.co.uk/shop/kids/ugg?p=view-all" TargetMode="External"/><Relationship Id="rId904" Type="http://schemas.openxmlformats.org/officeDocument/2006/relationships/hyperlink" Target="http://www.cbshoes.co.uk/shop/sale/kids?p=view-all" TargetMode="External"/><Relationship Id="rId33" Type="http://schemas.openxmlformats.org/officeDocument/2006/relationships/hyperlink" Target="http://www.cbshoes.co.uk/shop/kids/girls-school-shoes?p=view-all" TargetMode="External"/><Relationship Id="rId129" Type="http://schemas.openxmlformats.org/officeDocument/2006/relationships/hyperlink" Target="http://www.cbshoes.co.uk/shop/kids/ugg?p=view-all" TargetMode="External"/><Relationship Id="rId336" Type="http://schemas.openxmlformats.org/officeDocument/2006/relationships/hyperlink" Target="http://www.cbshoes.co.uk/item/paolo-vandini/all-leather-gladstone-brogue-shoes/1KZ2" TargetMode="External"/><Relationship Id="rId543" Type="http://schemas.openxmlformats.org/officeDocument/2006/relationships/hyperlink" Target="http://www.cbshoes.co.uk/shop/kids/lelli-kelly?p=view-all" TargetMode="External"/><Relationship Id="rId182" Type="http://schemas.openxmlformats.org/officeDocument/2006/relationships/hyperlink" Target="http://www.cbshoes.co.uk/shop/kids/kickers?p=view-all" TargetMode="External"/><Relationship Id="rId403" Type="http://schemas.openxmlformats.org/officeDocument/2006/relationships/hyperlink" Target="http://www.cbshoes.co.uk/item/ugg/plumdale-fur-sheepskin-boots/TYD" TargetMode="External"/><Relationship Id="rId750" Type="http://schemas.openxmlformats.org/officeDocument/2006/relationships/hyperlink" Target="http://www.cbshoes.co.uk/item/marila-shoes/737-ladies-flat-sandals-in-multicolour/2FX6J" TargetMode="External"/><Relationship Id="rId848" Type="http://schemas.openxmlformats.org/officeDocument/2006/relationships/hyperlink" Target="http://www.cbshoes.co.uk/item/dr-martens/1460z-shimmer-lace-boots-in-purple/1HOKE" TargetMode="External"/><Relationship Id="rId487" Type="http://schemas.openxmlformats.org/officeDocument/2006/relationships/hyperlink" Target="http://www.cbshoes.co.uk/item/vans/slip-lo-pro-pumps/1V26" TargetMode="External"/><Relationship Id="rId610" Type="http://schemas.openxmlformats.org/officeDocument/2006/relationships/hyperlink" Target="http://www.cbshoes.co.uk/shop/mens/school-shoes?p=view-all" TargetMode="External"/><Relationship Id="rId694" Type="http://schemas.openxmlformats.org/officeDocument/2006/relationships/hyperlink" Target="http://www.cbshoes.co.uk/shop/kids/deakins?p=view-all" TargetMode="External"/><Relationship Id="rId708" Type="http://schemas.openxmlformats.org/officeDocument/2006/relationships/hyperlink" Target="http://www.cbshoes.co.uk/shop/kids/lelli-kelly?p=view-all" TargetMode="External"/><Relationship Id="rId915" Type="http://schemas.openxmlformats.org/officeDocument/2006/relationships/hyperlink" Target="http://www.cbshoes.co.uk/shop/kids/kickers?p=view-all" TargetMode="External"/><Relationship Id="rId347" Type="http://schemas.openxmlformats.org/officeDocument/2006/relationships/hyperlink" Target="http://www.cbshoes.co.uk/shop/kids/lelli-kelly?p=view-all" TargetMode="External"/><Relationship Id="rId44" Type="http://schemas.openxmlformats.org/officeDocument/2006/relationships/hyperlink" Target="http://www.cbshoes.co.uk/shop/sale/her?p=view-all" TargetMode="External"/><Relationship Id="rId554" Type="http://schemas.openxmlformats.org/officeDocument/2006/relationships/hyperlink" Target="http://www.cbshoes.co.uk/shop/womens/fly-london?p=view-all" TargetMode="External"/><Relationship Id="rId761" Type="http://schemas.openxmlformats.org/officeDocument/2006/relationships/hyperlink" Target="http://www.cbshoes.co.uk/shop/sale/her?p=view-all" TargetMode="External"/><Relationship Id="rId859" Type="http://schemas.openxmlformats.org/officeDocument/2006/relationships/hyperlink" Target="http://www.cbshoes.co.uk/item/vans/authentic-leather-lace-shoes-in-all-black/2FM2S" TargetMode="External"/><Relationship Id="rId193" Type="http://schemas.openxmlformats.org/officeDocument/2006/relationships/hyperlink" Target="http://www.cbshoes.co.uk/shop/kids/ugg?p=view-all" TargetMode="External"/><Relationship Id="rId207" Type="http://schemas.openxmlformats.org/officeDocument/2006/relationships/hyperlink" Target="http://www.cbshoes.co.uk/shop/kids/lelli-kelly?p=view-all" TargetMode="External"/><Relationship Id="rId414" Type="http://schemas.openxmlformats.org/officeDocument/2006/relationships/hyperlink" Target="http://www.cbshoes.co.uk/item/ugg/grandle-calf-boots-in-black/1HLJW" TargetMode="External"/><Relationship Id="rId498" Type="http://schemas.openxmlformats.org/officeDocument/2006/relationships/hyperlink" Target="http://www.cbshoes.co.uk/shop/kids/ugg?p=view-all" TargetMode="External"/><Relationship Id="rId621" Type="http://schemas.openxmlformats.org/officeDocument/2006/relationships/hyperlink" Target="http://www.cbshoes.co.uk/shop/kids/kickers?p=view-all" TargetMode="External"/><Relationship Id="rId260" Type="http://schemas.openxmlformats.org/officeDocument/2006/relationships/hyperlink" Target="http://www.cbshoes.co.uk/item/ugg/kids-leather-kensington-sheepskin-boots-in-black/6XZ" TargetMode="External"/><Relationship Id="rId719" Type="http://schemas.openxmlformats.org/officeDocument/2006/relationships/hyperlink" Target="http://www.cbshoes.co.uk/shop/hers/roadhogs?p=view-all" TargetMode="External"/><Relationship Id="rId926" Type="http://schemas.openxmlformats.org/officeDocument/2006/relationships/hyperlink" Target="http://www.cbshoes.co.uk/shop/womens/ugg?p=view-all" TargetMode="External"/><Relationship Id="rId55" Type="http://schemas.openxmlformats.org/officeDocument/2006/relationships/hyperlink" Target="http://www.cbshoes.co.uk/shop/womens/irregular-choice?p=view-all" TargetMode="External"/><Relationship Id="rId120" Type="http://schemas.openxmlformats.org/officeDocument/2006/relationships/hyperlink" Target="http://www.cbshoes.co.uk/item/ugg/plumdale-fur-sheepskin-boots/TYD" TargetMode="External"/><Relationship Id="rId358" Type="http://schemas.openxmlformats.org/officeDocument/2006/relationships/hyperlink" Target="http://www.cbshoes.co.uk/item/ugg-australia/noira-buckle-calf-boots-in-acorn-tan/QOF" TargetMode="External"/><Relationship Id="rId565" Type="http://schemas.openxmlformats.org/officeDocument/2006/relationships/hyperlink" Target="http://www.cbshoes.co.uk/shop/kids/converse?p=view-all" TargetMode="External"/><Relationship Id="rId772" Type="http://schemas.openxmlformats.org/officeDocument/2006/relationships/hyperlink" Target="http://www.cbshoes.co.uk/shop/womens/fly-london?p=view-all" TargetMode="External"/><Relationship Id="rId218" Type="http://schemas.openxmlformats.org/officeDocument/2006/relationships/hyperlink" Target="http://www.cbshoes.co.uk/shop/kids/dr-martens?p=view-all" TargetMode="External"/><Relationship Id="rId425" Type="http://schemas.openxmlformats.org/officeDocument/2006/relationships/hyperlink" Target="http://www.cbshoes.co.uk/shop/womens/meduse?p=view-all" TargetMode="External"/><Relationship Id="rId632" Type="http://schemas.openxmlformats.org/officeDocument/2006/relationships/hyperlink" Target="http://www.cbshoes.co.uk/shop/kids/lelli-kelly?p=view-all" TargetMode="External"/><Relationship Id="rId271" Type="http://schemas.openxmlformats.org/officeDocument/2006/relationships/hyperlink" Target="http://www.cbshoes.co.uk/item/irregular-choice/bloxy-t-bar-shoes/1GZ5E" TargetMode="External"/><Relationship Id="rId937" Type="http://schemas.openxmlformats.org/officeDocument/2006/relationships/hyperlink" Target="http://www.cbshoes.co.uk/shop/kids/ugg?p=view-all" TargetMode="External"/><Relationship Id="rId66" Type="http://schemas.openxmlformats.org/officeDocument/2006/relationships/hyperlink" Target="http://www.cbshoes.co.uk/shop/mens/paolo-vandini?p=view-all" TargetMode="External"/><Relationship Id="rId131" Type="http://schemas.openxmlformats.org/officeDocument/2006/relationships/hyperlink" Target="http://www.cbshoes.co.uk/shop/kids/dr-martens?p=view-all" TargetMode="External"/><Relationship Id="rId369" Type="http://schemas.openxmlformats.org/officeDocument/2006/relationships/hyperlink" Target="http://www.cbshoes.co.uk/shop/womens/kickers?p=view-all" TargetMode="External"/><Relationship Id="rId576" Type="http://schemas.openxmlformats.org/officeDocument/2006/relationships/hyperlink" Target="http://www.cbshoes.co.uk/item/vans/authentic-lo-pro-gum-sole-vans/1HRAC" TargetMode="External"/><Relationship Id="rId783" Type="http://schemas.openxmlformats.org/officeDocument/2006/relationships/hyperlink" Target="http://www.cbshoes.co.uk/shop/kids/kickers?p=view-all" TargetMode="External"/><Relationship Id="rId229" Type="http://schemas.openxmlformats.org/officeDocument/2006/relationships/hyperlink" Target="http://www.cbshoes.co.uk/item/hush-puppies/vivianna-ankle-boots-in-red/MUD" TargetMode="External"/><Relationship Id="rId436" Type="http://schemas.openxmlformats.org/officeDocument/2006/relationships/hyperlink" Target="http://www.cbshoes.co.uk/shop/kids/ugg?p=view-all" TargetMode="External"/><Relationship Id="rId643" Type="http://schemas.openxmlformats.org/officeDocument/2006/relationships/hyperlink" Target="http://www.cbshoes.co.uk/shop/sale/her?p=view-all" TargetMode="External"/><Relationship Id="rId850" Type="http://schemas.openxmlformats.org/officeDocument/2006/relationships/hyperlink" Target="http://www.cbshoes.co.uk/shop/womens/ugg?p=view-all" TargetMode="External"/><Relationship Id="rId948" Type="http://schemas.openxmlformats.org/officeDocument/2006/relationships/hyperlink" Target="http://www.cbshoes.co.uk/shop/kids/vans?p=view-all" TargetMode="External"/><Relationship Id="rId77" Type="http://schemas.openxmlformats.org/officeDocument/2006/relationships/hyperlink" Target="http://www.cbshoes.co.uk/shop/kids/timberland?p=view-all" TargetMode="External"/><Relationship Id="rId282" Type="http://schemas.openxmlformats.org/officeDocument/2006/relationships/hyperlink" Target="http://www.cbshoes.co.uk/shop/kids/dr-martens?p=view-all" TargetMode="External"/><Relationship Id="rId503" Type="http://schemas.openxmlformats.org/officeDocument/2006/relationships/hyperlink" Target="http://www.cbshoes.co.uk/shop/kids/dr-martens?p=view-all" TargetMode="External"/><Relationship Id="rId587" Type="http://schemas.openxmlformats.org/officeDocument/2006/relationships/hyperlink" Target="http://www.cbshoes.co.uk/shop/kids/boots?p=view-all" TargetMode="External"/><Relationship Id="rId710" Type="http://schemas.openxmlformats.org/officeDocument/2006/relationships/hyperlink" Target="http://www.cbshoes.co.uk/item/rockport/umbwe-trailhiker-boots/21UP" TargetMode="External"/><Relationship Id="rId808" Type="http://schemas.openxmlformats.org/officeDocument/2006/relationships/hyperlink" Target="http://www.cbshoes.co.uk/shop/sale/kids?p=view-all" TargetMode="External"/><Relationship Id="rId8" Type="http://schemas.openxmlformats.org/officeDocument/2006/relationships/hyperlink" Target="http://www.cbshoes.co.uk/shop/womens/fly-london?p=view-all" TargetMode="External"/><Relationship Id="rId142" Type="http://schemas.openxmlformats.org/officeDocument/2006/relationships/hyperlink" Target="http://www.cbshoes.co.uk/shop/kids/lelli-kelly?p=view-all" TargetMode="External"/><Relationship Id="rId447" Type="http://schemas.openxmlformats.org/officeDocument/2006/relationships/hyperlink" Target="http://www.cbshoes.co.uk/shop/sale/kids?p=view-all" TargetMode="External"/><Relationship Id="rId794" Type="http://schemas.openxmlformats.org/officeDocument/2006/relationships/hyperlink" Target="http://www.cbshoes.co.uk/shop/mens/superga?p=view-all" TargetMode="External"/><Relationship Id="rId654" Type="http://schemas.openxmlformats.org/officeDocument/2006/relationships/hyperlink" Target="http://www.cbshoes.co.uk/shop/kids/girls-school-shoes?p=view-all" TargetMode="External"/><Relationship Id="rId861" Type="http://schemas.openxmlformats.org/officeDocument/2006/relationships/hyperlink" Target="http://www.cbshoes.co.uk/item/nicholas-deakins/leather-williams-badge-lace-ankle-boots/1EI9" TargetMode="External"/><Relationship Id="rId959" Type="http://schemas.openxmlformats.org/officeDocument/2006/relationships/hyperlink" Target="http://www.cbshoes.co.uk/item/ugg/ellee-fur-top-boots-in-black/67G" TargetMode="External"/><Relationship Id="rId293" Type="http://schemas.openxmlformats.org/officeDocument/2006/relationships/hyperlink" Target="http://www.cbshoes.co.uk/shop/sale/her/sandals?p=view-all" TargetMode="External"/><Relationship Id="rId307" Type="http://schemas.openxmlformats.org/officeDocument/2006/relationships/hyperlink" Target="http://www.cbshoes.co.uk/item/paolo-vandini/kingston-lace-ankle-boots-in-black/2FHZV" TargetMode="External"/><Relationship Id="rId514" Type="http://schemas.openxmlformats.org/officeDocument/2006/relationships/hyperlink" Target="http://www.cbshoes.co.uk/item/dr-martens/will-lace-boots-in-black/1HICP" TargetMode="External"/><Relationship Id="rId721" Type="http://schemas.openxmlformats.org/officeDocument/2006/relationships/hyperlink" Target="http://www.cbshoes.co.uk/shop/kids/hunter?p=view-all" TargetMode="External"/><Relationship Id="rId88" Type="http://schemas.openxmlformats.org/officeDocument/2006/relationships/hyperlink" Target="http://www.cbshoes.co.uk/shop/mens/school-shoes?p=view-all" TargetMode="External"/><Relationship Id="rId153" Type="http://schemas.openxmlformats.org/officeDocument/2006/relationships/hyperlink" Target="http://www.cbshoes.co.uk/shop/sale/kids?p=view-all" TargetMode="External"/><Relationship Id="rId360" Type="http://schemas.openxmlformats.org/officeDocument/2006/relationships/hyperlink" Target="http://www.cbshoes.co.uk/shop/sale/kids?p=view-all" TargetMode="External"/><Relationship Id="rId598" Type="http://schemas.openxmlformats.org/officeDocument/2006/relationships/hyperlink" Target="http://www.cbshoes.co.uk/item/vans/authentic-glitter-pumps/19A2" TargetMode="External"/><Relationship Id="rId819" Type="http://schemas.openxmlformats.org/officeDocument/2006/relationships/hyperlink" Target="http://www.cbshoes.co.uk/shop/kids/ugg?p=view-all" TargetMode="External"/><Relationship Id="rId220" Type="http://schemas.openxmlformats.org/officeDocument/2006/relationships/hyperlink" Target="http://www.cbshoes.co.uk/item/ugg-australia/noira-buckle-calf-boots-in-brown/QP9" TargetMode="External"/><Relationship Id="rId458" Type="http://schemas.openxmlformats.org/officeDocument/2006/relationships/hyperlink" Target="http://www.cbshoes.co.uk/shop/womens/converse?p=view-all" TargetMode="External"/><Relationship Id="rId665" Type="http://schemas.openxmlformats.org/officeDocument/2006/relationships/hyperlink" Target="http://www.cbshoes.co.uk/shop/kids/lelli-kelly?p=view-all" TargetMode="External"/><Relationship Id="rId872" Type="http://schemas.openxmlformats.org/officeDocument/2006/relationships/hyperlink" Target="http://www.cbshoes.co.uk/shop/kids/ugg?p=view-all" TargetMode="External"/><Relationship Id="rId15" Type="http://schemas.openxmlformats.org/officeDocument/2006/relationships/hyperlink" Target="http://www.cbshoes.co.uk/shop/kids/toy-story-vans?p=view-all" TargetMode="External"/><Relationship Id="rId318" Type="http://schemas.openxmlformats.org/officeDocument/2006/relationships/hyperlink" Target="http://www.cbshoes.co.uk/shop/sale/kids?p=view-all" TargetMode="External"/><Relationship Id="rId525" Type="http://schemas.openxmlformats.org/officeDocument/2006/relationships/hyperlink" Target="http://www.cbshoes.co.uk/shop/womens/fly-london?p=view-all" TargetMode="External"/><Relationship Id="rId732" Type="http://schemas.openxmlformats.org/officeDocument/2006/relationships/hyperlink" Target="http://www.cbshoes.co.uk/shop/kids/dr-martens?p=view-all" TargetMode="External"/><Relationship Id="rId99" Type="http://schemas.openxmlformats.org/officeDocument/2006/relationships/hyperlink" Target="http://www.cbshoes.co.uk/shop/sale/lelli-kelly?p=view-all" TargetMode="External"/><Relationship Id="rId164" Type="http://schemas.openxmlformats.org/officeDocument/2006/relationships/hyperlink" Target="http://www.cbshoes.co.uk/shop/womens/cara-london?p=view-all" TargetMode="External"/><Relationship Id="rId371" Type="http://schemas.openxmlformats.org/officeDocument/2006/relationships/hyperlink" Target="http://www.cbshoes.co.uk/item/converse/chuck-taylor-mens-street-hiker-boots-in-black/2FUUG" TargetMode="External"/><Relationship Id="rId469" Type="http://schemas.openxmlformats.org/officeDocument/2006/relationships/hyperlink" Target="http://www.cbshoes.co.uk/item/cat/leather-harding-lace-ankle-boots-in-dark-beige/1DR2" TargetMode="External"/><Relationship Id="rId676" Type="http://schemas.openxmlformats.org/officeDocument/2006/relationships/hyperlink" Target="http://www.cbshoes.co.uk/shop/sale/her?p=view-all" TargetMode="External"/><Relationship Id="rId883" Type="http://schemas.openxmlformats.org/officeDocument/2006/relationships/hyperlink" Target="http://www.cbshoes.co.uk/shop/kids/michael-kors?p=view-all" TargetMode="External"/><Relationship Id="rId26" Type="http://schemas.openxmlformats.org/officeDocument/2006/relationships/hyperlink" Target="http://www.cbshoes.co.uk/shop/kids/toy-story-vans?p=view-all" TargetMode="External"/><Relationship Id="rId231" Type="http://schemas.openxmlformats.org/officeDocument/2006/relationships/hyperlink" Target="http://www.cbshoes.co.uk/shop/womens/strive?p=view-all" TargetMode="External"/><Relationship Id="rId329" Type="http://schemas.openxmlformats.org/officeDocument/2006/relationships/hyperlink" Target="http://www.cbshoes.co.uk/shop/kids/vans?p=view-all" TargetMode="External"/><Relationship Id="rId536" Type="http://schemas.openxmlformats.org/officeDocument/2006/relationships/hyperlink" Target="http://www.cbshoes.co.uk/shop/kids/ugg?p=view-all" TargetMode="External"/><Relationship Id="rId175" Type="http://schemas.openxmlformats.org/officeDocument/2006/relationships/hyperlink" Target="http://www.cbshoes.co.uk/shop/kids/ugg?p=view-all" TargetMode="External"/><Relationship Id="rId743" Type="http://schemas.openxmlformats.org/officeDocument/2006/relationships/hyperlink" Target="http://www.cbshoes.co.uk/shop/sale/her?p=view-all" TargetMode="External"/><Relationship Id="rId950" Type="http://schemas.openxmlformats.org/officeDocument/2006/relationships/hyperlink" Target="http://www.cbshoes.co.uk/shop/kids/timberland?p=view-all" TargetMode="External"/><Relationship Id="rId382" Type="http://schemas.openxmlformats.org/officeDocument/2006/relationships/hyperlink" Target="http://www.cbshoes.co.uk/shop/mens/school-shoes?p=view-all" TargetMode="External"/><Relationship Id="rId603" Type="http://schemas.openxmlformats.org/officeDocument/2006/relationships/hyperlink" Target="http://www.cbshoes.co.uk/shop/sale/kids?p=view-all" TargetMode="External"/><Relationship Id="rId687" Type="http://schemas.openxmlformats.org/officeDocument/2006/relationships/hyperlink" Target="http://www.cbshoes.co.uk/shop/sale/kids?p=view-all" TargetMode="External"/><Relationship Id="rId810" Type="http://schemas.openxmlformats.org/officeDocument/2006/relationships/hyperlink" Target="http://www.cbshoes.co.uk/shop/kids/ugg?p=view-all" TargetMode="External"/><Relationship Id="rId908" Type="http://schemas.openxmlformats.org/officeDocument/2006/relationships/hyperlink" Target="http://www.cbshoes.co.uk/shop/kids/dr-martens?p=view-all" TargetMode="External"/><Relationship Id="rId242" Type="http://schemas.openxmlformats.org/officeDocument/2006/relationships/hyperlink" Target="http://www.cbshoes.co.uk/shop/hers/roadhogs?p=view-all" TargetMode="External"/><Relationship Id="rId894" Type="http://schemas.openxmlformats.org/officeDocument/2006/relationships/hyperlink" Target="http://www.cbshoes.co.uk/shop/mens/school-shoes?p=view-all" TargetMode="External"/><Relationship Id="rId37" Type="http://schemas.openxmlformats.org/officeDocument/2006/relationships/hyperlink" Target="http://www.cbshoes.co.uk/shop/sale/kids?p=view-all" TargetMode="External"/><Relationship Id="rId102" Type="http://schemas.openxmlformats.org/officeDocument/2006/relationships/hyperlink" Target="http://www.cbshoes.co.uk/shop/sale/her?p=view-all" TargetMode="External"/><Relationship Id="rId547" Type="http://schemas.openxmlformats.org/officeDocument/2006/relationships/hyperlink" Target="http://www.cbshoes.co.uk/shop/kids/lelli-kelly?p=view-all" TargetMode="External"/><Relationship Id="rId754" Type="http://schemas.openxmlformats.org/officeDocument/2006/relationships/hyperlink" Target="http://www.cbshoes.co.uk/shop/kids/ugg?p=view-all" TargetMode="External"/><Relationship Id="rId961" Type="http://schemas.openxmlformats.org/officeDocument/2006/relationships/hyperlink" Target="http://www.cbshoes.co.uk/shop/hers/oxygen?p=view-all" TargetMode="External"/><Relationship Id="rId90" Type="http://schemas.openxmlformats.org/officeDocument/2006/relationships/hyperlink" Target="http://www.cbshoes.co.uk/shop/womens/juju?p=view-all" TargetMode="External"/><Relationship Id="rId186" Type="http://schemas.openxmlformats.org/officeDocument/2006/relationships/hyperlink" Target="http://www.cbshoes.co.uk/" TargetMode="External"/><Relationship Id="rId393" Type="http://schemas.openxmlformats.org/officeDocument/2006/relationships/hyperlink" Target="http://www.cbshoes.co.uk/shop/womens/laura-vita?p=view-all" TargetMode="External"/><Relationship Id="rId407" Type="http://schemas.openxmlformats.org/officeDocument/2006/relationships/hyperlink" Target="http://www.cbshoes.co.uk/shop/kids/lelli-kelly?p=view-all" TargetMode="External"/><Relationship Id="rId614" Type="http://schemas.openxmlformats.org/officeDocument/2006/relationships/hyperlink" Target="http://www.cbshoes.co.uk/shop/sale/kids?p=view-all" TargetMode="External"/><Relationship Id="rId821" Type="http://schemas.openxmlformats.org/officeDocument/2006/relationships/hyperlink" Target="http://www.cbshoes.co.uk/shop/kids/baby-shoes?p=view-all" TargetMode="External"/><Relationship Id="rId253" Type="http://schemas.openxmlformats.org/officeDocument/2006/relationships/hyperlink" Target="http://www.cbshoes.co.uk/shop/kids/kickers?p=view-all" TargetMode="External"/><Relationship Id="rId460" Type="http://schemas.openxmlformats.org/officeDocument/2006/relationships/hyperlink" Target="http://www.cbshoes.co.uk/shop/hers/oxygen?p=view-all" TargetMode="External"/><Relationship Id="rId698" Type="http://schemas.openxmlformats.org/officeDocument/2006/relationships/hyperlink" Target="http://www.cbshoes.co.uk/shop/kids/ugg?p=view-all" TargetMode="External"/><Relationship Id="rId919" Type="http://schemas.openxmlformats.org/officeDocument/2006/relationships/hyperlink" Target="http://www.cbshoes.co.uk/item/vans/106-vulcanized-leather-lace-shoes-in-black/1LXW" TargetMode="External"/><Relationship Id="rId48" Type="http://schemas.openxmlformats.org/officeDocument/2006/relationships/hyperlink" Target="http://www.cbshoes.co.uk/shop/mens/school-shoes?p=view-all" TargetMode="External"/><Relationship Id="rId113" Type="http://schemas.openxmlformats.org/officeDocument/2006/relationships/hyperlink" Target="http://www.cbshoes.co.uk/item/converse/dainty-ballerina-flat-shoes-in-white/1HLAD" TargetMode="External"/><Relationship Id="rId320" Type="http://schemas.openxmlformats.org/officeDocument/2006/relationships/hyperlink" Target="http://www.cbshoes.co.uk/shop/womens/ugg?p=view-all" TargetMode="External"/><Relationship Id="rId558" Type="http://schemas.openxmlformats.org/officeDocument/2006/relationships/hyperlink" Target="http://www.cbshoes.co.uk/shop/womens/ipanema?p=view-all" TargetMode="External"/><Relationship Id="rId765" Type="http://schemas.openxmlformats.org/officeDocument/2006/relationships/hyperlink" Target="http://www.cbshoes.co.uk/item/converse/chuck-taylor-allstar-dainty-ox-shoes-in-turquoise/1HRRD" TargetMode="External"/><Relationship Id="rId197" Type="http://schemas.openxmlformats.org/officeDocument/2006/relationships/hyperlink" Target="http://www.cbshoes.co.uk/shop/kids/vans?p=view-all" TargetMode="External"/><Relationship Id="rId418" Type="http://schemas.openxmlformats.org/officeDocument/2006/relationships/hyperlink" Target="http://www.cbshoes.co.uk/shop/kids/daisy-roots?p=view-all" TargetMode="External"/><Relationship Id="rId625" Type="http://schemas.openxmlformats.org/officeDocument/2006/relationships/hyperlink" Target="http://www.cbshoes.co.uk/shop/sale/kids?p=view-all" TargetMode="External"/><Relationship Id="rId832" Type="http://schemas.openxmlformats.org/officeDocument/2006/relationships/hyperlink" Target="http://www.cbshoes.co.uk/shop/hers/jelly-shoes?p=view-all" TargetMode="External"/><Relationship Id="rId264" Type="http://schemas.openxmlformats.org/officeDocument/2006/relationships/hyperlink" Target="http://www.cbshoes.co.uk/shop/kids/lelli-kelly?p=view-all" TargetMode="External"/><Relationship Id="rId471" Type="http://schemas.openxmlformats.org/officeDocument/2006/relationships/hyperlink" Target="http://www.cbshoes.co.uk/item/hush-puppies/vivianna-ankle-boots-in-tan/1XK6" TargetMode="External"/><Relationship Id="rId59" Type="http://schemas.openxmlformats.org/officeDocument/2006/relationships/hyperlink" Target="http://www.cbshoes.co.uk/shop/sale/kids?p=view-all" TargetMode="External"/><Relationship Id="rId124" Type="http://schemas.openxmlformats.org/officeDocument/2006/relationships/hyperlink" Target="http://www.cbshoes.co.uk/shop/kids/lelli-kelly?p=view-all" TargetMode="External"/><Relationship Id="rId569" Type="http://schemas.openxmlformats.org/officeDocument/2006/relationships/hyperlink" Target="http://www.cbshoes.co.uk/shop/mens/timberland?p=view-all" TargetMode="External"/><Relationship Id="rId776" Type="http://schemas.openxmlformats.org/officeDocument/2006/relationships/hyperlink" Target="http://www.cbshoes.co.uk/shop/womens/bussola" TargetMode="External"/><Relationship Id="rId331" Type="http://schemas.openxmlformats.org/officeDocument/2006/relationships/hyperlink" Target="http://www.cbshoes.co.uk/shop/womens/fly-london?p=view-all" TargetMode="External"/><Relationship Id="rId429" Type="http://schemas.openxmlformats.org/officeDocument/2006/relationships/hyperlink" Target="http://www.cbshoes.co.uk/shop/sale/lelli-kelly?p=view-all" TargetMode="External"/><Relationship Id="rId636" Type="http://schemas.openxmlformats.org/officeDocument/2006/relationships/hyperlink" Target="http://www.cbshoes.co.uk/shop/sale/kids?p=view-all" TargetMode="External"/><Relationship Id="rId843" Type="http://schemas.openxmlformats.org/officeDocument/2006/relationships/hyperlink" Target="http://www.cbshoes.co.uk/shop/womens/laceys?p=view-all" TargetMode="External"/><Relationship Id="rId275" Type="http://schemas.openxmlformats.org/officeDocument/2006/relationships/hyperlink" Target="http://www.cbshoes.co.uk/item/vans/106-vulcanized-leather-lace-shoes-in-black/1LXW" TargetMode="External"/><Relationship Id="rId482" Type="http://schemas.openxmlformats.org/officeDocument/2006/relationships/hyperlink" Target="http://www.cbshoes.co.uk/item/vans/authentic-glitter-pumps/19A2" TargetMode="External"/><Relationship Id="rId703" Type="http://schemas.openxmlformats.org/officeDocument/2006/relationships/hyperlink" Target="http://www.cbshoes.co.uk/shop/kids/timberland?p=view-all" TargetMode="External"/><Relationship Id="rId910" Type="http://schemas.openxmlformats.org/officeDocument/2006/relationships/hyperlink" Target="http://www.cbshoes.co.uk/item/yokono/581-toe-loop-sandals-in-tan/1H5JE" TargetMode="External"/><Relationship Id="rId135" Type="http://schemas.openxmlformats.org/officeDocument/2006/relationships/hyperlink" Target="http://www.cbshoes.co.uk/shop/kids/lelli-kelly?p=view-all" TargetMode="External"/><Relationship Id="rId342" Type="http://schemas.openxmlformats.org/officeDocument/2006/relationships/hyperlink" Target="http://www.cbshoes.co.uk/shop/sale/kids?p=view-all" TargetMode="External"/><Relationship Id="rId787" Type="http://schemas.openxmlformats.org/officeDocument/2006/relationships/hyperlink" Target="http://www.cbshoes.co.uk/shop/womens/ugg?p=view-all" TargetMode="External"/><Relationship Id="rId202" Type="http://schemas.openxmlformats.org/officeDocument/2006/relationships/hyperlink" Target="http://www.cbshoes.co.uk/shop/kids/ugg?p=view-all" TargetMode="External"/><Relationship Id="rId647" Type="http://schemas.openxmlformats.org/officeDocument/2006/relationships/hyperlink" Target="http://www.cbshoes.co.uk/shop/kids/lelli-kelly?p=view-all" TargetMode="External"/><Relationship Id="rId854" Type="http://schemas.openxmlformats.org/officeDocument/2006/relationships/hyperlink" Target="http://www.cbshoes.co.uk/item/dr-martens/leather-1461-plain-welt-shoes-in-willow-print/2FP0D" TargetMode="External"/><Relationship Id="rId286" Type="http://schemas.openxmlformats.org/officeDocument/2006/relationships/hyperlink" Target="http://www.cbshoes.co.uk/shop/womens/fly-london?p=view-all" TargetMode="External"/><Relationship Id="rId493" Type="http://schemas.openxmlformats.org/officeDocument/2006/relationships/hyperlink" Target="http://www.cbshoes.co.uk/shop/sale/her?p=view-all" TargetMode="External"/><Relationship Id="rId507" Type="http://schemas.openxmlformats.org/officeDocument/2006/relationships/hyperlink" Target="http://www.cbshoes.co.uk/shop/sale/kids?p=view-all" TargetMode="External"/><Relationship Id="rId714" Type="http://schemas.openxmlformats.org/officeDocument/2006/relationships/hyperlink" Target="http://www.cbshoes.co.uk/shop/womens/juju?p=view-all" TargetMode="External"/><Relationship Id="rId921" Type="http://schemas.openxmlformats.org/officeDocument/2006/relationships/hyperlink" Target="http://www.cbshoes.co.uk/item/juju/kids-babe-juju-jellies-in-white/2FC99" TargetMode="External"/><Relationship Id="rId50" Type="http://schemas.openxmlformats.org/officeDocument/2006/relationships/hyperlink" Target="http://www.cbshoes.co.uk/shop/kids/michael-kors?p=view-all" TargetMode="External"/><Relationship Id="rId146" Type="http://schemas.openxmlformats.org/officeDocument/2006/relationships/hyperlink" Target="http://www.cbshoes.co.uk/shop/kids/dr-martens?p=view-all" TargetMode="External"/><Relationship Id="rId353" Type="http://schemas.openxmlformats.org/officeDocument/2006/relationships/hyperlink" Target="http://www.cbshoes.co.uk/item/kickers/kick-t-bar-kids-shoes-in-black-patent/1GK1V" TargetMode="External"/><Relationship Id="rId560" Type="http://schemas.openxmlformats.org/officeDocument/2006/relationships/hyperlink" Target="http://www.cbshoes.co.uk/item/adesso/lizzie-weave-wedge-cross-bar-shoes-in-multicoloured/2FXQP" TargetMode="External"/><Relationship Id="rId798" Type="http://schemas.openxmlformats.org/officeDocument/2006/relationships/hyperlink" Target="http://www.cbshoes.co.uk/item/ugg-australia/anais-wedge-ankle-boots/1GM4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C3CD-8583-4B33-BE46-15BCE537F544}">
  <dimension ref="A1:E35"/>
  <sheetViews>
    <sheetView workbookViewId="0">
      <selection activeCell="H16" sqref="H16"/>
    </sheetView>
  </sheetViews>
  <sheetFormatPr defaultRowHeight="13.2" x14ac:dyDescent="0.25"/>
  <cols>
    <col min="1" max="1" width="29" bestFit="1" customWidth="1"/>
    <col min="2" max="5" width="12.6640625" customWidth="1"/>
  </cols>
  <sheetData>
    <row r="1" spans="1:5" ht="22.8" x14ac:dyDescent="0.4">
      <c r="A1" s="42" t="s">
        <v>1563</v>
      </c>
    </row>
    <row r="2" spans="1:5" ht="21" x14ac:dyDescent="0.4">
      <c r="A2" s="41" t="s">
        <v>1562</v>
      </c>
    </row>
    <row r="4" spans="1:5" x14ac:dyDescent="0.25">
      <c r="B4" s="31">
        <v>2018</v>
      </c>
      <c r="C4" s="31">
        <v>2017</v>
      </c>
      <c r="D4" s="22" t="s">
        <v>1559</v>
      </c>
      <c r="E4" s="22" t="s">
        <v>1558</v>
      </c>
    </row>
    <row r="5" spans="1:5" x14ac:dyDescent="0.25">
      <c r="A5" t="s">
        <v>1533</v>
      </c>
      <c r="B5" s="31" t="s">
        <v>1560</v>
      </c>
      <c r="C5" s="31" t="s">
        <v>1560</v>
      </c>
      <c r="D5" s="31" t="s">
        <v>1532</v>
      </c>
      <c r="E5" s="31" t="s">
        <v>1561</v>
      </c>
    </row>
    <row r="6" spans="1:5" x14ac:dyDescent="0.25">
      <c r="A6" t="s">
        <v>1534</v>
      </c>
      <c r="B6" s="27">
        <v>336818</v>
      </c>
      <c r="C6" s="27">
        <v>319978</v>
      </c>
      <c r="D6" s="27">
        <f>+B6-C6</f>
        <v>16840</v>
      </c>
      <c r="E6" s="28">
        <f>+D6/C6</f>
        <v>5.2628618217502456E-2</v>
      </c>
    </row>
    <row r="7" spans="1:5" x14ac:dyDescent="0.25">
      <c r="A7" t="s">
        <v>1535</v>
      </c>
      <c r="B7" s="27">
        <v>134569</v>
      </c>
      <c r="C7" s="27">
        <v>127841</v>
      </c>
      <c r="D7" s="27">
        <f t="shared" ref="D7:D34" si="0">+B7-C7</f>
        <v>6728</v>
      </c>
      <c r="E7" s="28">
        <f>+D7/C7</f>
        <v>5.2627873686845378E-2</v>
      </c>
    </row>
    <row r="8" spans="1:5" x14ac:dyDescent="0.25">
      <c r="A8" t="s">
        <v>1536</v>
      </c>
      <c r="B8" s="27">
        <v>12985</v>
      </c>
      <c r="C8" s="27">
        <v>13657</v>
      </c>
      <c r="D8" s="27">
        <f t="shared" si="0"/>
        <v>-672</v>
      </c>
      <c r="E8" s="28">
        <f>+D8/C8</f>
        <v>-4.9205535622757562E-2</v>
      </c>
    </row>
    <row r="9" spans="1:5" x14ac:dyDescent="0.25">
      <c r="A9" t="s">
        <v>1537</v>
      </c>
      <c r="B9" s="27">
        <v>98323</v>
      </c>
      <c r="C9" s="27">
        <v>94325</v>
      </c>
      <c r="D9" s="27">
        <f t="shared" si="0"/>
        <v>3998</v>
      </c>
      <c r="E9" s="28">
        <f>+D9/C9</f>
        <v>4.2385369732308505E-2</v>
      </c>
    </row>
    <row r="10" spans="1:5" x14ac:dyDescent="0.25">
      <c r="A10" s="32" t="s">
        <v>1538</v>
      </c>
      <c r="B10" s="33">
        <v>582695</v>
      </c>
      <c r="C10" s="33">
        <v>555801</v>
      </c>
      <c r="D10" s="33">
        <f t="shared" si="0"/>
        <v>26894</v>
      </c>
      <c r="E10" s="34">
        <f>+D10/C10</f>
        <v>4.8387822260125474E-2</v>
      </c>
    </row>
    <row r="11" spans="1:5" x14ac:dyDescent="0.25">
      <c r="B11" s="27"/>
      <c r="C11" s="27"/>
      <c r="D11" s="27"/>
      <c r="E11" s="28"/>
    </row>
    <row r="12" spans="1:5" x14ac:dyDescent="0.25">
      <c r="A12" t="s">
        <v>1539</v>
      </c>
      <c r="B12" s="27">
        <v>81197</v>
      </c>
      <c r="C12" s="27">
        <v>77137</v>
      </c>
      <c r="D12" s="27">
        <f t="shared" si="0"/>
        <v>4060</v>
      </c>
      <c r="E12" s="28">
        <f>+D12/C12</f>
        <v>5.2633625886409893E-2</v>
      </c>
    </row>
    <row r="13" spans="1:5" x14ac:dyDescent="0.25">
      <c r="A13" t="s">
        <v>1540</v>
      </c>
      <c r="B13" s="27">
        <v>412458</v>
      </c>
      <c r="C13" s="27">
        <v>383750</v>
      </c>
      <c r="D13" s="27">
        <f t="shared" si="0"/>
        <v>28708</v>
      </c>
      <c r="E13" s="28">
        <f>+D13/C13</f>
        <v>7.480912052117264E-2</v>
      </c>
    </row>
    <row r="14" spans="1:5" x14ac:dyDescent="0.25">
      <c r="A14" t="s">
        <v>1541</v>
      </c>
      <c r="B14" s="27">
        <v>61874</v>
      </c>
      <c r="C14" s="27">
        <v>58780</v>
      </c>
      <c r="D14" s="27">
        <f t="shared" si="0"/>
        <v>3094</v>
      </c>
      <c r="E14" s="28">
        <f>+D14/C14</f>
        <v>5.2636951343994556E-2</v>
      </c>
    </row>
    <row r="15" spans="1:5" x14ac:dyDescent="0.25">
      <c r="A15" t="s">
        <v>1542</v>
      </c>
      <c r="B15" s="27">
        <v>78390</v>
      </c>
      <c r="C15" s="27">
        <v>74471</v>
      </c>
      <c r="D15" s="27">
        <f t="shared" si="0"/>
        <v>3919</v>
      </c>
      <c r="E15" s="28">
        <f>+D15/C15</f>
        <v>5.2624511554833428E-2</v>
      </c>
    </row>
    <row r="16" spans="1:5" ht="13.8" thickBot="1" x14ac:dyDescent="0.3">
      <c r="A16" s="35" t="s">
        <v>1543</v>
      </c>
      <c r="B16" s="36">
        <v>1216614</v>
      </c>
      <c r="C16" s="36">
        <v>1149939</v>
      </c>
      <c r="D16" s="36">
        <f t="shared" si="0"/>
        <v>66675</v>
      </c>
      <c r="E16" s="37">
        <f>+D16/C16</f>
        <v>5.7981336401322157E-2</v>
      </c>
    </row>
    <row r="17" spans="1:5" ht="13.8" thickTop="1" x14ac:dyDescent="0.25">
      <c r="B17" s="27"/>
      <c r="C17" s="27"/>
      <c r="D17" s="27"/>
      <c r="E17" s="28"/>
    </row>
    <row r="18" spans="1:5" x14ac:dyDescent="0.25">
      <c r="A18" t="s">
        <v>1544</v>
      </c>
      <c r="D18" s="30" t="s">
        <v>1532</v>
      </c>
      <c r="E18" s="29" t="s">
        <v>1532</v>
      </c>
    </row>
    <row r="19" spans="1:5" x14ac:dyDescent="0.25">
      <c r="A19" t="s">
        <v>1545</v>
      </c>
      <c r="B19" s="27">
        <v>42787</v>
      </c>
      <c r="C19" s="27">
        <v>32658</v>
      </c>
      <c r="D19" s="27">
        <f t="shared" si="0"/>
        <v>10129</v>
      </c>
      <c r="E19" s="28">
        <f t="shared" ref="E19:E24" si="1">+D19/C19</f>
        <v>0.31015371425071958</v>
      </c>
    </row>
    <row r="20" spans="1:5" x14ac:dyDescent="0.25">
      <c r="A20" t="s">
        <v>1546</v>
      </c>
      <c r="B20" s="27">
        <v>88247</v>
      </c>
      <c r="C20" s="27">
        <v>83835</v>
      </c>
      <c r="D20" s="27">
        <f t="shared" si="0"/>
        <v>4412</v>
      </c>
      <c r="E20" s="28">
        <f t="shared" si="1"/>
        <v>5.2627184350211728E-2</v>
      </c>
    </row>
    <row r="21" spans="1:5" x14ac:dyDescent="0.25">
      <c r="A21" t="s">
        <v>1547</v>
      </c>
      <c r="B21" s="27">
        <v>532506</v>
      </c>
      <c r="C21" s="27">
        <v>530190</v>
      </c>
      <c r="D21" s="27">
        <f t="shared" si="0"/>
        <v>2316</v>
      </c>
      <c r="E21" s="28">
        <f t="shared" si="1"/>
        <v>4.3682453460080345E-3</v>
      </c>
    </row>
    <row r="22" spans="1:5" x14ac:dyDescent="0.25">
      <c r="A22" t="s">
        <v>1548</v>
      </c>
      <c r="B22" s="27">
        <v>10014</v>
      </c>
      <c r="C22" s="27">
        <v>9115</v>
      </c>
      <c r="D22" s="27">
        <f t="shared" si="0"/>
        <v>899</v>
      </c>
      <c r="E22" s="28">
        <f t="shared" si="1"/>
        <v>9.86286341195831E-2</v>
      </c>
    </row>
    <row r="23" spans="1:5" x14ac:dyDescent="0.25">
      <c r="A23" t="s">
        <v>1549</v>
      </c>
      <c r="B23" s="27">
        <v>111238</v>
      </c>
      <c r="C23" s="27">
        <v>115676</v>
      </c>
      <c r="D23" s="27">
        <f t="shared" si="0"/>
        <v>-4438</v>
      </c>
      <c r="E23" s="28">
        <f t="shared" si="1"/>
        <v>-3.8365780282859023E-2</v>
      </c>
    </row>
    <row r="24" spans="1:5" x14ac:dyDescent="0.25">
      <c r="A24" s="32" t="s">
        <v>1550</v>
      </c>
      <c r="B24" s="33">
        <v>784792</v>
      </c>
      <c r="C24" s="33">
        <v>771474</v>
      </c>
      <c r="D24" s="33">
        <f t="shared" si="0"/>
        <v>13318</v>
      </c>
      <c r="E24" s="34">
        <f t="shared" si="1"/>
        <v>1.7263057471800736E-2</v>
      </c>
    </row>
    <row r="25" spans="1:5" x14ac:dyDescent="0.25">
      <c r="B25" s="27"/>
      <c r="C25" s="27"/>
      <c r="D25" s="27"/>
      <c r="E25" s="28"/>
    </row>
    <row r="26" spans="1:5" x14ac:dyDescent="0.25">
      <c r="A26" t="s">
        <v>1551</v>
      </c>
      <c r="B26" s="27">
        <v>281809</v>
      </c>
      <c r="C26" s="27">
        <v>263352</v>
      </c>
      <c r="D26" s="27">
        <f t="shared" si="0"/>
        <v>18457</v>
      </c>
      <c r="E26" s="28">
        <f>+D26/C26</f>
        <v>7.0084905373796288E-2</v>
      </c>
    </row>
    <row r="27" spans="1:5" x14ac:dyDescent="0.25">
      <c r="A27" t="s">
        <v>1552</v>
      </c>
      <c r="B27" s="27">
        <v>55000</v>
      </c>
      <c r="C27" s="27">
        <v>36000</v>
      </c>
      <c r="D27" s="27">
        <f t="shared" si="0"/>
        <v>19000</v>
      </c>
      <c r="E27" s="28">
        <f>+D27/C27</f>
        <v>0.52777777777777779</v>
      </c>
    </row>
    <row r="28" spans="1:5" x14ac:dyDescent="0.25">
      <c r="A28" s="38" t="s">
        <v>1553</v>
      </c>
      <c r="B28" s="39">
        <v>336809</v>
      </c>
      <c r="C28" s="39">
        <v>299352</v>
      </c>
      <c r="D28" s="39">
        <f t="shared" si="0"/>
        <v>37457</v>
      </c>
      <c r="E28" s="40">
        <f>+D28/C28</f>
        <v>0.12512694085892193</v>
      </c>
    </row>
    <row r="29" spans="1:5" x14ac:dyDescent="0.25">
      <c r="B29" s="27"/>
      <c r="C29" s="27"/>
      <c r="D29" s="27"/>
      <c r="E29" s="28"/>
    </row>
    <row r="30" spans="1:5" x14ac:dyDescent="0.25">
      <c r="A30" t="s">
        <v>1554</v>
      </c>
      <c r="B30" s="27">
        <v>1121601</v>
      </c>
      <c r="C30" s="27">
        <v>1070826</v>
      </c>
      <c r="D30" s="27">
        <f t="shared" si="0"/>
        <v>50775</v>
      </c>
      <c r="E30" s="28">
        <f>+D30/C30</f>
        <v>4.7416667133595936E-2</v>
      </c>
    </row>
    <row r="31" spans="1:5" x14ac:dyDescent="0.25">
      <c r="A31" t="s">
        <v>1555</v>
      </c>
      <c r="B31" s="27">
        <v>95013</v>
      </c>
      <c r="C31" s="27">
        <v>79113</v>
      </c>
      <c r="D31" s="27">
        <f t="shared" si="0"/>
        <v>15900</v>
      </c>
      <c r="E31" s="28">
        <f>+D31/C31</f>
        <v>0.20097834742709794</v>
      </c>
    </row>
    <row r="32" spans="1:5" x14ac:dyDescent="0.25">
      <c r="A32" s="38" t="s">
        <v>1556</v>
      </c>
      <c r="B32" s="39">
        <v>95013</v>
      </c>
      <c r="C32" s="39">
        <v>79113</v>
      </c>
      <c r="D32" s="39">
        <f t="shared" si="0"/>
        <v>15900</v>
      </c>
      <c r="E32" s="40">
        <f>+D32/C32</f>
        <v>0.20097834742709794</v>
      </c>
    </row>
    <row r="33" spans="1:5" x14ac:dyDescent="0.25">
      <c r="B33" s="27"/>
      <c r="C33" s="27"/>
      <c r="D33" s="27"/>
      <c r="E33" s="28"/>
    </row>
    <row r="34" spans="1:5" ht="13.8" thickBot="1" x14ac:dyDescent="0.3">
      <c r="A34" s="35" t="s">
        <v>1557</v>
      </c>
      <c r="B34" s="36">
        <v>1216614</v>
      </c>
      <c r="C34" s="36">
        <v>1149939</v>
      </c>
      <c r="D34" s="36">
        <f t="shared" si="0"/>
        <v>66675</v>
      </c>
      <c r="E34" s="37">
        <f>+D34/C34</f>
        <v>5.7981336401322157E-2</v>
      </c>
    </row>
    <row r="35" spans="1:5" ht="13.8" thickTop="1" x14ac:dyDescent="0.25"/>
  </sheetData>
  <conditionalFormatting sqref="G1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workbookViewId="0">
      <selection activeCell="E24" sqref="E24"/>
    </sheetView>
  </sheetViews>
  <sheetFormatPr defaultColWidth="14.44140625" defaultRowHeight="15.75" customHeight="1" x14ac:dyDescent="0.25"/>
  <cols>
    <col min="1" max="1" width="47.6640625" customWidth="1"/>
  </cols>
  <sheetData>
    <row r="1" spans="1:8" ht="15.75" customHeight="1" x14ac:dyDescent="0.3">
      <c r="A1" s="23" t="s">
        <v>1525</v>
      </c>
    </row>
    <row r="3" spans="1:8" ht="15.75" customHeight="1" x14ac:dyDescent="0.25">
      <c r="A3" s="1" t="s">
        <v>142</v>
      </c>
      <c r="B3" s="1" t="s">
        <v>1517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ht="15.75" customHeight="1" x14ac:dyDescent="0.25">
      <c r="A4" s="1" t="s">
        <v>143</v>
      </c>
      <c r="B4" s="1">
        <v>221935</v>
      </c>
      <c r="C4" s="1">
        <v>175942</v>
      </c>
      <c r="D4" s="1">
        <v>12.05</v>
      </c>
      <c r="E4" s="1">
        <v>5.93</v>
      </c>
      <c r="F4" s="1">
        <v>3.95</v>
      </c>
      <c r="G4" s="1">
        <v>4041</v>
      </c>
      <c r="H4" s="1">
        <v>2.2999999999999998</v>
      </c>
    </row>
    <row r="5" spans="1:8" ht="15.75" customHeight="1" x14ac:dyDescent="0.25">
      <c r="A5" s="1" t="s">
        <v>144</v>
      </c>
      <c r="B5" s="1">
        <v>46896</v>
      </c>
      <c r="C5" s="1">
        <v>27865</v>
      </c>
      <c r="D5" s="1">
        <v>53.38</v>
      </c>
      <c r="E5" s="1">
        <v>2.97</v>
      </c>
      <c r="F5" s="1">
        <v>1.89</v>
      </c>
      <c r="G5" s="1">
        <v>116</v>
      </c>
      <c r="H5" s="1">
        <v>0.42</v>
      </c>
    </row>
    <row r="6" spans="1:8" ht="15.75" customHeight="1" x14ac:dyDescent="0.25">
      <c r="A6" s="1" t="s">
        <v>145</v>
      </c>
      <c r="B6" s="1">
        <v>45073</v>
      </c>
      <c r="C6" s="1">
        <v>29031</v>
      </c>
      <c r="D6" s="1">
        <v>42.97</v>
      </c>
      <c r="E6" s="1">
        <v>3.41</v>
      </c>
      <c r="F6" s="1">
        <v>2.56</v>
      </c>
      <c r="G6" s="1">
        <v>695</v>
      </c>
      <c r="H6" s="1">
        <v>2.39</v>
      </c>
    </row>
    <row r="7" spans="1:8" ht="15.75" customHeight="1" x14ac:dyDescent="0.25">
      <c r="A7" s="1" t="s">
        <v>146</v>
      </c>
      <c r="B7" s="1">
        <v>33906</v>
      </c>
      <c r="C7" s="1">
        <v>20726</v>
      </c>
      <c r="D7" s="1">
        <v>47.65</v>
      </c>
      <c r="E7" s="1">
        <v>2.82</v>
      </c>
      <c r="F7" s="1">
        <v>1.74</v>
      </c>
      <c r="G7" s="1">
        <v>226</v>
      </c>
      <c r="H7" s="1">
        <v>1.0900000000000001</v>
      </c>
    </row>
    <row r="8" spans="1:8" ht="15.75" customHeight="1" x14ac:dyDescent="0.25">
      <c r="A8" s="1" t="s">
        <v>147</v>
      </c>
      <c r="B8" s="1">
        <v>22731</v>
      </c>
      <c r="C8" s="1">
        <v>13718</v>
      </c>
      <c r="D8" s="1">
        <v>49.74</v>
      </c>
      <c r="E8" s="1">
        <v>3.08</v>
      </c>
      <c r="F8" s="1">
        <v>2.59</v>
      </c>
      <c r="G8" s="1">
        <v>76</v>
      </c>
      <c r="H8" s="1">
        <v>0.55000000000000004</v>
      </c>
    </row>
    <row r="9" spans="1:8" ht="15.75" customHeight="1" x14ac:dyDescent="0.25">
      <c r="A9" s="1" t="s">
        <v>148</v>
      </c>
      <c r="B9" s="1">
        <v>22327</v>
      </c>
      <c r="C9" s="1">
        <v>13212</v>
      </c>
      <c r="D9" s="1">
        <v>50.34</v>
      </c>
      <c r="E9" s="1">
        <v>2.74</v>
      </c>
      <c r="F9" s="1">
        <v>1.64</v>
      </c>
      <c r="G9" s="1">
        <v>138</v>
      </c>
      <c r="H9" s="1">
        <v>1.04</v>
      </c>
    </row>
    <row r="10" spans="1:8" ht="15.75" customHeight="1" x14ac:dyDescent="0.25">
      <c r="A10" s="1" t="s">
        <v>149</v>
      </c>
      <c r="B10" s="1">
        <v>20196</v>
      </c>
      <c r="C10" s="1">
        <v>12527</v>
      </c>
      <c r="D10" s="1">
        <v>49.34</v>
      </c>
      <c r="E10" s="1">
        <v>2.89</v>
      </c>
      <c r="F10" s="1">
        <v>1.77</v>
      </c>
      <c r="G10" s="1">
        <v>80</v>
      </c>
      <c r="H10" s="1">
        <v>0.64</v>
      </c>
    </row>
    <row r="11" spans="1:8" ht="15.75" customHeight="1" x14ac:dyDescent="0.25">
      <c r="A11" s="1" t="s">
        <v>150</v>
      </c>
      <c r="B11" s="1">
        <v>18161</v>
      </c>
      <c r="C11" s="1">
        <v>11442</v>
      </c>
      <c r="D11" s="1">
        <v>51.81</v>
      </c>
      <c r="E11" s="1">
        <v>2.68</v>
      </c>
      <c r="F11" s="1">
        <v>1.92</v>
      </c>
      <c r="G11" s="1">
        <v>127</v>
      </c>
      <c r="H11" s="1">
        <v>1.1100000000000001</v>
      </c>
    </row>
    <row r="12" spans="1:8" ht="15.75" customHeight="1" x14ac:dyDescent="0.25">
      <c r="A12" s="1" t="s">
        <v>151</v>
      </c>
      <c r="B12" s="1">
        <v>17631</v>
      </c>
      <c r="C12" s="1">
        <v>11272</v>
      </c>
      <c r="D12" s="1">
        <v>13.92</v>
      </c>
      <c r="E12" s="1">
        <v>6.24</v>
      </c>
      <c r="F12" s="1">
        <v>4.0199999999999996</v>
      </c>
      <c r="G12" s="1">
        <v>275</v>
      </c>
      <c r="H12" s="1">
        <v>2.44</v>
      </c>
    </row>
    <row r="13" spans="1:8" ht="15.75" customHeight="1" x14ac:dyDescent="0.25">
      <c r="A13" s="1" t="s">
        <v>152</v>
      </c>
      <c r="B13" s="1">
        <v>17008</v>
      </c>
      <c r="C13" s="1">
        <v>10846</v>
      </c>
      <c r="D13" s="1">
        <v>15.35</v>
      </c>
      <c r="E13" s="1">
        <v>5.3</v>
      </c>
      <c r="F13" s="1">
        <v>3.89</v>
      </c>
      <c r="G13" s="1">
        <v>183</v>
      </c>
      <c r="H13" s="1">
        <v>1.69</v>
      </c>
    </row>
    <row r="14" spans="1:8" ht="15.75" customHeight="1" x14ac:dyDescent="0.25">
      <c r="A14" s="1" t="s">
        <v>153</v>
      </c>
      <c r="B14" s="1">
        <v>15570</v>
      </c>
      <c r="C14" s="1">
        <v>9698</v>
      </c>
      <c r="D14" s="1">
        <v>52.68</v>
      </c>
      <c r="E14" s="1">
        <v>2.9</v>
      </c>
      <c r="F14" s="1">
        <v>2.17</v>
      </c>
      <c r="G14" s="1">
        <v>81</v>
      </c>
      <c r="H14" s="1">
        <v>0.84</v>
      </c>
    </row>
    <row r="15" spans="1:8" ht="15.75" customHeight="1" x14ac:dyDescent="0.25">
      <c r="A15" s="1" t="s">
        <v>154</v>
      </c>
      <c r="B15" s="1">
        <v>16276</v>
      </c>
      <c r="C15" s="1">
        <v>9083</v>
      </c>
      <c r="D15" s="1">
        <v>16.28</v>
      </c>
      <c r="E15" s="1">
        <v>5.08</v>
      </c>
      <c r="F15" s="1">
        <v>3.5</v>
      </c>
      <c r="G15" s="1">
        <v>92</v>
      </c>
      <c r="H15" s="1">
        <v>1.01</v>
      </c>
    </row>
    <row r="16" spans="1:8" ht="15.75" customHeight="1" x14ac:dyDescent="0.25">
      <c r="A16" s="1" t="s">
        <v>155</v>
      </c>
      <c r="B16" s="1">
        <v>12466</v>
      </c>
      <c r="C16" s="1">
        <v>7440</v>
      </c>
      <c r="D16" s="1">
        <v>55.04</v>
      </c>
      <c r="E16" s="1">
        <v>2.6</v>
      </c>
      <c r="F16" s="1">
        <v>1.46</v>
      </c>
      <c r="G16" s="1">
        <v>83</v>
      </c>
      <c r="H16" s="1">
        <v>1.1100000000000001</v>
      </c>
    </row>
    <row r="17" spans="1:8" ht="15.75" customHeight="1" x14ac:dyDescent="0.25">
      <c r="A17" s="1" t="s">
        <v>156</v>
      </c>
      <c r="B17" s="1">
        <v>11530</v>
      </c>
      <c r="C17" s="1">
        <v>6639</v>
      </c>
      <c r="D17" s="1">
        <v>52.01</v>
      </c>
      <c r="E17" s="1">
        <v>2.42</v>
      </c>
      <c r="F17" s="1">
        <v>1.28</v>
      </c>
      <c r="G17" s="1">
        <v>42</v>
      </c>
      <c r="H17" s="1">
        <v>0.63</v>
      </c>
    </row>
    <row r="18" spans="1:8" ht="15.75" customHeight="1" x14ac:dyDescent="0.25">
      <c r="A18" s="1" t="s">
        <v>157</v>
      </c>
      <c r="B18" s="1">
        <v>11084</v>
      </c>
      <c r="C18" s="1">
        <v>6628</v>
      </c>
      <c r="D18" s="1">
        <v>47.5</v>
      </c>
      <c r="E18" s="1">
        <v>2.79</v>
      </c>
      <c r="F18" s="1">
        <v>1.89</v>
      </c>
      <c r="G18" s="1">
        <v>80</v>
      </c>
      <c r="H18" s="1">
        <v>1.21</v>
      </c>
    </row>
    <row r="19" spans="1:8" ht="15.75" customHeight="1" x14ac:dyDescent="0.25">
      <c r="A19" s="1" t="s">
        <v>158</v>
      </c>
      <c r="B19" s="1">
        <v>9200</v>
      </c>
      <c r="C19" s="1">
        <v>5369</v>
      </c>
      <c r="D19" s="1">
        <v>48.39</v>
      </c>
      <c r="E19" s="1">
        <v>2.89</v>
      </c>
      <c r="F19" s="1">
        <v>1.88</v>
      </c>
      <c r="G19" s="1">
        <v>43</v>
      </c>
      <c r="H19" s="1">
        <v>0.8</v>
      </c>
    </row>
    <row r="20" spans="1:8" ht="15.75" customHeight="1" x14ac:dyDescent="0.25">
      <c r="A20" s="1" t="s">
        <v>159</v>
      </c>
      <c r="B20" s="1">
        <v>9090</v>
      </c>
      <c r="C20" s="1">
        <v>5389</v>
      </c>
      <c r="D20" s="1">
        <v>50.9</v>
      </c>
      <c r="E20" s="1">
        <v>2.9</v>
      </c>
      <c r="F20" s="1">
        <v>1.84</v>
      </c>
      <c r="G20" s="1">
        <v>14</v>
      </c>
      <c r="H20" s="1">
        <v>0.26</v>
      </c>
    </row>
    <row r="21" spans="1:8" ht="15.75" customHeight="1" x14ac:dyDescent="0.25">
      <c r="A21" s="1" t="s">
        <v>160</v>
      </c>
      <c r="B21" s="1">
        <v>8413</v>
      </c>
      <c r="C21" s="1">
        <v>6047</v>
      </c>
      <c r="D21" s="1">
        <v>48.7</v>
      </c>
      <c r="E21" s="1">
        <v>3.37</v>
      </c>
      <c r="F21" s="1">
        <v>3.27</v>
      </c>
      <c r="G21" s="1">
        <v>45</v>
      </c>
      <c r="H21" s="1">
        <v>0.74</v>
      </c>
    </row>
    <row r="22" spans="1:8" ht="15.75" customHeight="1" x14ac:dyDescent="0.25">
      <c r="A22" s="1" t="s">
        <v>161</v>
      </c>
      <c r="B22" s="1">
        <v>8117</v>
      </c>
      <c r="C22" s="1">
        <v>6686</v>
      </c>
      <c r="D22" s="1">
        <v>64.489999999999995</v>
      </c>
      <c r="E22" s="1">
        <v>2.93</v>
      </c>
      <c r="F22" s="1">
        <v>2.33</v>
      </c>
      <c r="G22" s="1">
        <v>418</v>
      </c>
      <c r="H22" s="1">
        <v>6.26</v>
      </c>
    </row>
    <row r="23" spans="1:8" ht="15.75" customHeight="1" x14ac:dyDescent="0.25">
      <c r="A23" s="1" t="s">
        <v>162</v>
      </c>
      <c r="B23" s="1">
        <v>7832</v>
      </c>
      <c r="C23" s="1">
        <v>5601</v>
      </c>
      <c r="D23" s="1">
        <v>49.62</v>
      </c>
      <c r="E23" s="1">
        <v>3.66</v>
      </c>
      <c r="F23" s="1">
        <v>2.95</v>
      </c>
      <c r="G23" s="1">
        <v>63</v>
      </c>
      <c r="H23" s="1">
        <v>1.1200000000000001</v>
      </c>
    </row>
    <row r="24" spans="1:8" ht="15.75" customHeight="1" x14ac:dyDescent="0.25">
      <c r="A24" s="1" t="s">
        <v>163</v>
      </c>
      <c r="B24" s="1">
        <v>7641</v>
      </c>
      <c r="C24" s="1">
        <v>4402</v>
      </c>
      <c r="D24" s="1">
        <v>60.09</v>
      </c>
      <c r="E24" s="1">
        <v>1.99</v>
      </c>
      <c r="F24" s="1">
        <v>0.6</v>
      </c>
      <c r="G24" s="1">
        <v>20</v>
      </c>
      <c r="H24" s="1">
        <v>0.46</v>
      </c>
    </row>
    <row r="25" spans="1:8" ht="15.75" customHeight="1" x14ac:dyDescent="0.25">
      <c r="A25" s="1" t="s">
        <v>164</v>
      </c>
      <c r="B25" s="1">
        <v>5807</v>
      </c>
      <c r="C25" s="1">
        <v>3274</v>
      </c>
      <c r="D25" s="1">
        <v>78.25</v>
      </c>
      <c r="E25" s="1">
        <v>1.77</v>
      </c>
      <c r="F25" s="1">
        <v>0.73</v>
      </c>
      <c r="G25" s="1">
        <v>9</v>
      </c>
      <c r="H25" s="1">
        <v>0.27</v>
      </c>
    </row>
    <row r="26" spans="1:8" ht="15.75" customHeight="1" x14ac:dyDescent="0.25">
      <c r="A26" s="1" t="s">
        <v>165</v>
      </c>
      <c r="B26" s="1">
        <v>5697</v>
      </c>
      <c r="C26" s="1">
        <v>3339</v>
      </c>
      <c r="D26" s="1">
        <v>57.65</v>
      </c>
      <c r="E26" s="1">
        <v>2.4900000000000002</v>
      </c>
      <c r="F26" s="1">
        <v>1.76</v>
      </c>
      <c r="G26" s="1">
        <v>14</v>
      </c>
      <c r="H26" s="1">
        <v>0.42</v>
      </c>
    </row>
    <row r="27" spans="1:8" ht="15.75" customHeight="1" x14ac:dyDescent="0.25">
      <c r="A27" s="1" t="s">
        <v>166</v>
      </c>
      <c r="B27" s="1">
        <v>5507</v>
      </c>
      <c r="C27" s="1">
        <v>3222</v>
      </c>
      <c r="D27" s="1">
        <v>49.81</v>
      </c>
      <c r="E27" s="1">
        <v>2.86</v>
      </c>
      <c r="F27" s="1">
        <v>2.2999999999999998</v>
      </c>
      <c r="G27" s="1">
        <v>24</v>
      </c>
      <c r="H27" s="1">
        <v>0.74</v>
      </c>
    </row>
    <row r="28" spans="1:8" ht="15.75" customHeight="1" x14ac:dyDescent="0.25">
      <c r="A28" s="1" t="s">
        <v>167</v>
      </c>
      <c r="B28" s="1">
        <v>5015</v>
      </c>
      <c r="C28" s="1">
        <v>3149</v>
      </c>
      <c r="D28" s="1">
        <v>63.8</v>
      </c>
      <c r="E28" s="1">
        <v>2.72</v>
      </c>
      <c r="F28" s="1">
        <v>1.74</v>
      </c>
      <c r="G28" s="1">
        <v>31</v>
      </c>
      <c r="H28" s="1">
        <v>0.98</v>
      </c>
    </row>
    <row r="29" spans="1:8" ht="15.75" customHeight="1" x14ac:dyDescent="0.25">
      <c r="A29" s="1" t="s">
        <v>168</v>
      </c>
      <c r="B29" s="1">
        <v>4849</v>
      </c>
      <c r="C29" s="1">
        <v>3234</v>
      </c>
      <c r="D29" s="1">
        <v>84.63</v>
      </c>
      <c r="E29" s="1">
        <v>1.46</v>
      </c>
      <c r="F29" s="1">
        <v>0.66</v>
      </c>
      <c r="G29" s="1">
        <v>36</v>
      </c>
      <c r="H29" s="1">
        <v>1.1100000000000001</v>
      </c>
    </row>
    <row r="30" spans="1:8" ht="15.75" customHeight="1" x14ac:dyDescent="0.25">
      <c r="A30" s="1" t="s">
        <v>169</v>
      </c>
      <c r="B30" s="1">
        <v>4455</v>
      </c>
      <c r="C30" s="1">
        <v>2593</v>
      </c>
      <c r="D30" s="1">
        <v>44.62</v>
      </c>
      <c r="E30" s="1">
        <v>2.92</v>
      </c>
      <c r="F30" s="1">
        <v>1.8</v>
      </c>
      <c r="G30" s="1">
        <v>78</v>
      </c>
      <c r="H30" s="1">
        <v>3.02</v>
      </c>
    </row>
    <row r="31" spans="1:8" ht="15.75" customHeight="1" x14ac:dyDescent="0.25">
      <c r="A31" s="1" t="s">
        <v>170</v>
      </c>
      <c r="B31" s="1">
        <v>4449</v>
      </c>
      <c r="C31" s="1">
        <v>2755</v>
      </c>
      <c r="D31" s="1">
        <v>58.08</v>
      </c>
      <c r="E31" s="1">
        <v>2.31</v>
      </c>
      <c r="F31" s="1">
        <v>1.41</v>
      </c>
      <c r="G31" s="1">
        <v>13</v>
      </c>
      <c r="H31" s="1">
        <v>0.47</v>
      </c>
    </row>
    <row r="32" spans="1:8" ht="15.75" customHeight="1" x14ac:dyDescent="0.25">
      <c r="A32" s="1" t="s">
        <v>171</v>
      </c>
      <c r="B32" s="1">
        <v>4315</v>
      </c>
      <c r="C32" s="1">
        <v>2491</v>
      </c>
      <c r="D32" s="1">
        <v>49.22</v>
      </c>
      <c r="E32" s="1">
        <v>2.52</v>
      </c>
      <c r="F32" s="1">
        <v>1.67</v>
      </c>
      <c r="G32" s="1">
        <v>16</v>
      </c>
      <c r="H32" s="1">
        <v>0.64</v>
      </c>
    </row>
    <row r="33" spans="1:8" ht="15.75" customHeight="1" x14ac:dyDescent="0.25">
      <c r="A33" s="1" t="s">
        <v>172</v>
      </c>
      <c r="B33" s="1">
        <v>4018</v>
      </c>
      <c r="C33" s="1">
        <v>2444</v>
      </c>
      <c r="D33" s="1">
        <v>63.63</v>
      </c>
      <c r="E33" s="1">
        <v>2.17</v>
      </c>
      <c r="F33" s="1">
        <v>1.32</v>
      </c>
      <c r="G33" s="1">
        <v>4</v>
      </c>
      <c r="H33" s="1">
        <v>0.16</v>
      </c>
    </row>
    <row r="34" spans="1:8" ht="15.75" customHeight="1" x14ac:dyDescent="0.25">
      <c r="A34" s="1" t="s">
        <v>173</v>
      </c>
      <c r="B34" s="1">
        <v>3988</v>
      </c>
      <c r="C34" s="1">
        <v>2251</v>
      </c>
      <c r="D34" s="1">
        <v>58.24</v>
      </c>
      <c r="E34" s="1">
        <v>2.44</v>
      </c>
      <c r="F34" s="1">
        <v>1.62</v>
      </c>
      <c r="G34" s="1">
        <v>13</v>
      </c>
      <c r="H34" s="1">
        <v>0.57999999999999996</v>
      </c>
    </row>
    <row r="35" spans="1:8" ht="15.75" customHeight="1" x14ac:dyDescent="0.25">
      <c r="A35" s="1" t="s">
        <v>174</v>
      </c>
      <c r="B35" s="1">
        <v>3891</v>
      </c>
      <c r="C35" s="1">
        <v>2457</v>
      </c>
      <c r="D35" s="1">
        <v>82.87</v>
      </c>
      <c r="E35" s="1">
        <v>1.74</v>
      </c>
      <c r="F35" s="1">
        <v>0.88</v>
      </c>
      <c r="G35" s="1">
        <v>14</v>
      </c>
      <c r="H35" s="1">
        <v>0.56999999999999995</v>
      </c>
    </row>
    <row r="36" spans="1:8" ht="15.75" customHeight="1" x14ac:dyDescent="0.25">
      <c r="A36" s="1" t="s">
        <v>175</v>
      </c>
      <c r="B36" s="1">
        <v>3659</v>
      </c>
      <c r="C36" s="1">
        <v>2381</v>
      </c>
      <c r="D36" s="1">
        <v>71.69</v>
      </c>
      <c r="E36" s="1">
        <v>2.11</v>
      </c>
      <c r="F36" s="1">
        <v>1.01</v>
      </c>
      <c r="G36" s="1">
        <v>54</v>
      </c>
      <c r="H36" s="1">
        <v>2.27</v>
      </c>
    </row>
    <row r="37" spans="1:8" ht="15.75" customHeight="1" x14ac:dyDescent="0.25">
      <c r="A37" s="1" t="s">
        <v>176</v>
      </c>
      <c r="B37" s="1">
        <v>3651</v>
      </c>
      <c r="C37" s="1">
        <v>2061</v>
      </c>
      <c r="D37" s="1">
        <v>49.2</v>
      </c>
      <c r="E37" s="1">
        <v>2.68</v>
      </c>
      <c r="F37" s="1">
        <v>1.46</v>
      </c>
      <c r="G37" s="1">
        <v>22</v>
      </c>
      <c r="H37" s="1">
        <v>1.07</v>
      </c>
    </row>
    <row r="38" spans="1:8" ht="15.75" customHeight="1" x14ac:dyDescent="0.25">
      <c r="A38" s="1" t="s">
        <v>177</v>
      </c>
      <c r="B38" s="1">
        <v>3501</v>
      </c>
      <c r="C38" s="1">
        <v>2162</v>
      </c>
      <c r="D38" s="1">
        <v>22.76</v>
      </c>
      <c r="E38" s="1">
        <v>4.6900000000000004</v>
      </c>
      <c r="F38" s="1">
        <v>3.21</v>
      </c>
      <c r="G38" s="1">
        <v>18</v>
      </c>
      <c r="H38" s="1">
        <v>0.83</v>
      </c>
    </row>
    <row r="39" spans="1:8" ht="15.75" customHeight="1" x14ac:dyDescent="0.25">
      <c r="A39" s="1" t="s">
        <v>178</v>
      </c>
      <c r="B39" s="1">
        <v>3447</v>
      </c>
      <c r="C39" s="1">
        <v>2298</v>
      </c>
      <c r="D39" s="1">
        <v>76.459999999999994</v>
      </c>
      <c r="E39" s="1">
        <v>1.75</v>
      </c>
      <c r="F39" s="1">
        <v>0.81</v>
      </c>
      <c r="G39" s="1">
        <v>25</v>
      </c>
      <c r="H39" s="1">
        <v>1.0900000000000001</v>
      </c>
    </row>
    <row r="40" spans="1:8" ht="15.75" customHeight="1" x14ac:dyDescent="0.25">
      <c r="A40" s="1" t="s">
        <v>179</v>
      </c>
      <c r="B40" s="1">
        <v>3346</v>
      </c>
      <c r="C40" s="1">
        <v>1933</v>
      </c>
      <c r="D40" s="1">
        <v>49.92</v>
      </c>
      <c r="E40" s="1">
        <v>2.2599999999999998</v>
      </c>
      <c r="F40" s="1">
        <v>1.23</v>
      </c>
      <c r="G40" s="1">
        <v>9</v>
      </c>
      <c r="H40" s="1">
        <v>0.47</v>
      </c>
    </row>
    <row r="41" spans="1:8" ht="15.75" customHeight="1" x14ac:dyDescent="0.25">
      <c r="A41" s="1" t="s">
        <v>180</v>
      </c>
      <c r="B41" s="1">
        <v>3279</v>
      </c>
      <c r="C41" s="1">
        <v>2117</v>
      </c>
      <c r="D41" s="1">
        <v>85.4</v>
      </c>
      <c r="E41" s="1">
        <v>1.32</v>
      </c>
      <c r="F41" s="1">
        <v>0.59</v>
      </c>
      <c r="G41" s="1">
        <v>4</v>
      </c>
      <c r="H41" s="1">
        <v>0.19</v>
      </c>
    </row>
    <row r="42" spans="1:8" ht="15.75" customHeight="1" x14ac:dyDescent="0.25">
      <c r="A42" s="1" t="s">
        <v>181</v>
      </c>
      <c r="B42" s="1">
        <v>3143</v>
      </c>
      <c r="C42" s="1">
        <v>1777</v>
      </c>
      <c r="D42" s="1">
        <v>30.95</v>
      </c>
      <c r="E42" s="1">
        <v>3.33</v>
      </c>
      <c r="F42" s="1">
        <v>2.06</v>
      </c>
      <c r="G42" s="1">
        <v>9</v>
      </c>
      <c r="H42" s="1">
        <v>0.51</v>
      </c>
    </row>
    <row r="43" spans="1:8" ht="15.75" customHeight="1" x14ac:dyDescent="0.25">
      <c r="A43" s="1" t="s">
        <v>182</v>
      </c>
      <c r="B43" s="1">
        <v>3000</v>
      </c>
      <c r="C43" s="1">
        <v>1683</v>
      </c>
      <c r="D43" s="1">
        <v>62.09</v>
      </c>
      <c r="E43" s="1">
        <v>2.0099999999999998</v>
      </c>
      <c r="F43" s="1">
        <v>0.9</v>
      </c>
      <c r="G43" s="1">
        <v>2</v>
      </c>
      <c r="H43" s="1">
        <v>0.12</v>
      </c>
    </row>
    <row r="44" spans="1:8" ht="15.75" customHeight="1" x14ac:dyDescent="0.25">
      <c r="A44" s="1" t="s">
        <v>183</v>
      </c>
      <c r="B44" s="1">
        <v>2989</v>
      </c>
      <c r="C44" s="1">
        <v>1813</v>
      </c>
      <c r="D44" s="1">
        <v>67.290000000000006</v>
      </c>
      <c r="E44" s="1">
        <v>1.89</v>
      </c>
      <c r="F44" s="1">
        <v>1.1200000000000001</v>
      </c>
      <c r="G44" s="1">
        <v>22</v>
      </c>
      <c r="H44" s="1">
        <v>1.22</v>
      </c>
    </row>
    <row r="45" spans="1:8" ht="15.75" customHeight="1" x14ac:dyDescent="0.25">
      <c r="A45" s="1" t="s">
        <v>184</v>
      </c>
      <c r="B45" s="1">
        <v>2980</v>
      </c>
      <c r="C45" s="1">
        <v>1907</v>
      </c>
      <c r="D45" s="1">
        <v>93.55</v>
      </c>
      <c r="E45" s="1">
        <v>1.19</v>
      </c>
      <c r="F45" s="1">
        <v>0.28999999999999998</v>
      </c>
      <c r="G45" s="1">
        <v>0</v>
      </c>
      <c r="H45" s="1">
        <v>0</v>
      </c>
    </row>
    <row r="46" spans="1:8" ht="15.75" customHeight="1" x14ac:dyDescent="0.25">
      <c r="A46" s="1" t="s">
        <v>185</v>
      </c>
      <c r="B46" s="1">
        <v>2810</v>
      </c>
      <c r="C46" s="1">
        <v>1607</v>
      </c>
      <c r="D46" s="1">
        <v>52.4</v>
      </c>
      <c r="E46" s="1">
        <v>2.66</v>
      </c>
      <c r="F46" s="1">
        <v>1.89</v>
      </c>
      <c r="G46" s="1">
        <v>14</v>
      </c>
      <c r="H46" s="1">
        <v>0.87</v>
      </c>
    </row>
    <row r="47" spans="1:8" ht="13.2" x14ac:dyDescent="0.25">
      <c r="A47" s="1" t="s">
        <v>186</v>
      </c>
      <c r="B47" s="1">
        <v>2784</v>
      </c>
      <c r="C47" s="1">
        <v>1891</v>
      </c>
      <c r="D47" s="1">
        <v>69.91</v>
      </c>
      <c r="E47" s="1">
        <v>2.2000000000000002</v>
      </c>
      <c r="F47" s="1">
        <v>1.63</v>
      </c>
      <c r="G47" s="1">
        <v>51</v>
      </c>
      <c r="H47" s="1">
        <v>2.7</v>
      </c>
    </row>
    <row r="48" spans="1:8" ht="13.2" x14ac:dyDescent="0.25">
      <c r="A48" s="1" t="s">
        <v>187</v>
      </c>
      <c r="B48" s="1">
        <v>2494</v>
      </c>
      <c r="C48" s="1">
        <v>1461</v>
      </c>
      <c r="D48" s="1">
        <v>50.24</v>
      </c>
      <c r="E48" s="1">
        <v>2.5099999999999998</v>
      </c>
      <c r="F48" s="1">
        <v>1.42</v>
      </c>
      <c r="G48" s="1">
        <v>16</v>
      </c>
      <c r="H48" s="1">
        <v>1.0900000000000001</v>
      </c>
    </row>
    <row r="49" spans="1:8" ht="13.2" x14ac:dyDescent="0.25">
      <c r="A49" s="1" t="s">
        <v>188</v>
      </c>
      <c r="B49" s="1">
        <v>2411</v>
      </c>
      <c r="C49" s="1">
        <v>1667</v>
      </c>
      <c r="D49" s="1">
        <v>60.29</v>
      </c>
      <c r="E49" s="1">
        <v>2.57</v>
      </c>
      <c r="F49" s="1">
        <v>1.76</v>
      </c>
      <c r="G49" s="1">
        <v>14</v>
      </c>
      <c r="H49" s="1">
        <v>0.84</v>
      </c>
    </row>
    <row r="50" spans="1:8" ht="13.2" x14ac:dyDescent="0.25">
      <c r="A50" s="1" t="s">
        <v>189</v>
      </c>
      <c r="B50" s="1">
        <v>2388</v>
      </c>
      <c r="C50" s="1">
        <v>1718</v>
      </c>
      <c r="D50" s="1">
        <v>85.68</v>
      </c>
      <c r="E50" s="1">
        <v>1.45</v>
      </c>
      <c r="F50" s="1">
        <v>0.36</v>
      </c>
      <c r="G50" s="1">
        <v>9</v>
      </c>
      <c r="H50" s="1">
        <v>0.52</v>
      </c>
    </row>
    <row r="51" spans="1:8" ht="13.2" x14ac:dyDescent="0.25">
      <c r="A51" s="1" t="s">
        <v>190</v>
      </c>
      <c r="B51" s="1">
        <v>2385</v>
      </c>
      <c r="C51" s="1">
        <v>1522</v>
      </c>
      <c r="D51" s="1">
        <v>47.37</v>
      </c>
      <c r="E51" s="1">
        <v>4.03</v>
      </c>
      <c r="F51" s="1">
        <v>3.86</v>
      </c>
      <c r="G51" s="1">
        <v>20</v>
      </c>
      <c r="H51" s="1">
        <v>1.31</v>
      </c>
    </row>
    <row r="52" spans="1:8" ht="13.2" x14ac:dyDescent="0.25">
      <c r="A52" s="1" t="s">
        <v>191</v>
      </c>
      <c r="B52" s="1">
        <v>2357</v>
      </c>
      <c r="C52" s="1">
        <v>1414</v>
      </c>
      <c r="D52" s="1">
        <v>52.05</v>
      </c>
      <c r="E52" s="1">
        <v>3.46</v>
      </c>
      <c r="F52" s="1">
        <v>2.19</v>
      </c>
      <c r="G52" s="1">
        <v>14</v>
      </c>
      <c r="H52" s="1">
        <v>0.99</v>
      </c>
    </row>
    <row r="53" spans="1:8" ht="13.2" x14ac:dyDescent="0.25">
      <c r="A53" s="1" t="s">
        <v>192</v>
      </c>
      <c r="B53" s="1">
        <v>2267</v>
      </c>
      <c r="C53" s="1">
        <v>1296</v>
      </c>
      <c r="D53" s="1">
        <v>61.11</v>
      </c>
      <c r="E53" s="1">
        <v>2.09</v>
      </c>
      <c r="F53" s="1">
        <v>1.23</v>
      </c>
      <c r="G53" s="1">
        <v>7</v>
      </c>
      <c r="H53" s="1">
        <v>0.54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J10" sqref="J10"/>
    </sheetView>
  </sheetViews>
  <sheetFormatPr defaultColWidth="14.44140625" defaultRowHeight="15.75" customHeight="1" x14ac:dyDescent="0.25"/>
  <sheetData>
    <row r="1" spans="1:8" ht="15.75" customHeight="1" x14ac:dyDescent="0.3">
      <c r="A1" s="23" t="s">
        <v>1530</v>
      </c>
    </row>
    <row r="3" spans="1:8" ht="15.75" customHeight="1" x14ac:dyDescent="0.25">
      <c r="A3" s="1" t="s">
        <v>226</v>
      </c>
      <c r="B3" s="1" t="s">
        <v>1517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ht="15.75" customHeight="1" x14ac:dyDescent="0.25">
      <c r="A4" s="25">
        <v>43101</v>
      </c>
      <c r="B4" s="1">
        <v>17646</v>
      </c>
      <c r="C4" s="1">
        <v>75176</v>
      </c>
      <c r="D4" s="1">
        <v>56.46</v>
      </c>
      <c r="E4" s="1">
        <v>2.86</v>
      </c>
      <c r="F4" s="1">
        <v>1.62</v>
      </c>
      <c r="G4" s="1">
        <v>708</v>
      </c>
      <c r="H4" s="1">
        <v>0.94</v>
      </c>
    </row>
    <row r="5" spans="1:8" ht="15.75" customHeight="1" x14ac:dyDescent="0.25">
      <c r="A5" s="25">
        <v>43132</v>
      </c>
      <c r="B5" s="1">
        <v>36832</v>
      </c>
      <c r="C5" s="1">
        <v>49859</v>
      </c>
      <c r="D5" s="1">
        <v>53.07</v>
      </c>
      <c r="E5" s="1">
        <v>3.29</v>
      </c>
      <c r="F5" s="1">
        <v>1.99</v>
      </c>
      <c r="G5" s="1">
        <v>588</v>
      </c>
      <c r="H5" s="1">
        <v>1.1599999999999999</v>
      </c>
    </row>
    <row r="6" spans="1:8" ht="15.75" customHeight="1" x14ac:dyDescent="0.25">
      <c r="A6" s="25">
        <v>43160</v>
      </c>
      <c r="B6" s="1">
        <v>25825</v>
      </c>
      <c r="C6" s="1">
        <v>36928</v>
      </c>
      <c r="D6" s="1">
        <v>57.12</v>
      </c>
      <c r="E6" s="1">
        <v>3.07</v>
      </c>
      <c r="F6" s="1">
        <v>1.8</v>
      </c>
      <c r="G6" s="1">
        <v>372</v>
      </c>
      <c r="H6" s="1">
        <v>1.01</v>
      </c>
    </row>
    <row r="7" spans="1:8" ht="15.75" customHeight="1" x14ac:dyDescent="0.25">
      <c r="A7" s="25">
        <v>43191</v>
      </c>
      <c r="B7" s="1">
        <v>25406</v>
      </c>
      <c r="C7" s="1">
        <v>36329</v>
      </c>
      <c r="D7" s="1">
        <v>57.74</v>
      </c>
      <c r="E7" s="1">
        <v>3.09</v>
      </c>
      <c r="F7" s="1">
        <v>1.74</v>
      </c>
      <c r="G7" s="1">
        <v>362</v>
      </c>
      <c r="H7" s="1">
        <v>1</v>
      </c>
    </row>
    <row r="8" spans="1:8" ht="15.75" customHeight="1" x14ac:dyDescent="0.25">
      <c r="A8" s="25">
        <v>43221</v>
      </c>
      <c r="B8" s="1">
        <v>20227</v>
      </c>
      <c r="C8" s="1">
        <v>25774</v>
      </c>
      <c r="D8" s="1">
        <v>49.68</v>
      </c>
      <c r="E8" s="1">
        <v>3.43</v>
      </c>
      <c r="F8" s="1">
        <v>2.04</v>
      </c>
      <c r="G8" s="1">
        <v>319</v>
      </c>
      <c r="H8" s="1">
        <v>1.25</v>
      </c>
    </row>
    <row r="9" spans="1:8" ht="15.75" customHeight="1" x14ac:dyDescent="0.25">
      <c r="A9" s="25">
        <v>43252</v>
      </c>
      <c r="B9" s="1">
        <v>20361</v>
      </c>
      <c r="C9" s="1">
        <v>26201</v>
      </c>
      <c r="D9" s="1">
        <v>48.92</v>
      </c>
      <c r="E9" s="1">
        <v>3.36</v>
      </c>
      <c r="F9" s="1">
        <v>2.0499999999999998</v>
      </c>
      <c r="G9" s="1">
        <v>295</v>
      </c>
      <c r="H9" s="1">
        <v>1.1399999999999999</v>
      </c>
    </row>
    <row r="10" spans="1:8" ht="15.75" customHeight="1" x14ac:dyDescent="0.25">
      <c r="A10" s="25">
        <v>43282</v>
      </c>
      <c r="B10" s="1">
        <v>22988</v>
      </c>
      <c r="C10" s="1">
        <v>29647</v>
      </c>
      <c r="D10" s="1">
        <v>49.34</v>
      </c>
      <c r="E10" s="1">
        <v>3.41</v>
      </c>
      <c r="F10" s="1">
        <v>2.08</v>
      </c>
      <c r="G10" s="1">
        <v>321</v>
      </c>
      <c r="H10" s="1">
        <v>1.0900000000000001</v>
      </c>
    </row>
    <row r="11" spans="1:8" ht="15.75" customHeight="1" x14ac:dyDescent="0.25">
      <c r="A11" s="25">
        <v>43313</v>
      </c>
      <c r="B11" s="1">
        <v>31398</v>
      </c>
      <c r="C11" s="1">
        <v>46589</v>
      </c>
      <c r="D11" s="1">
        <v>46.39</v>
      </c>
      <c r="E11" s="1">
        <v>3.63</v>
      </c>
      <c r="F11" s="1">
        <v>2.2799999999999998</v>
      </c>
      <c r="G11" s="1">
        <v>824</v>
      </c>
      <c r="H11" s="1">
        <v>1.79</v>
      </c>
    </row>
    <row r="12" spans="1:8" ht="15.75" customHeight="1" x14ac:dyDescent="0.25">
      <c r="A12" s="25">
        <v>43344</v>
      </c>
      <c r="B12" s="1">
        <v>29355</v>
      </c>
      <c r="C12" s="1">
        <v>37832</v>
      </c>
      <c r="D12" s="1">
        <v>46.28</v>
      </c>
      <c r="E12" s="1">
        <v>3.51</v>
      </c>
      <c r="F12" s="1">
        <v>2.2000000000000002</v>
      </c>
      <c r="G12" s="1">
        <v>541</v>
      </c>
      <c r="H12" s="1">
        <v>1.43</v>
      </c>
    </row>
    <row r="13" spans="1:8" ht="15.75" customHeight="1" x14ac:dyDescent="0.25">
      <c r="A13" s="25">
        <v>43374</v>
      </c>
      <c r="B13" s="1">
        <v>30038</v>
      </c>
      <c r="C13" s="1">
        <v>39802</v>
      </c>
      <c r="D13" s="1">
        <v>50.29</v>
      </c>
      <c r="E13" s="1">
        <v>3.28</v>
      </c>
      <c r="F13" s="1">
        <v>2.0299999999999998</v>
      </c>
      <c r="G13" s="1">
        <v>391</v>
      </c>
      <c r="H13" s="1">
        <v>0.98</v>
      </c>
    </row>
    <row r="14" spans="1:8" ht="15.75" customHeight="1" x14ac:dyDescent="0.25">
      <c r="A14" s="25">
        <v>43405</v>
      </c>
      <c r="B14" s="1">
        <v>40692</v>
      </c>
      <c r="C14" s="1">
        <v>56925</v>
      </c>
      <c r="D14" s="1">
        <v>46.9</v>
      </c>
      <c r="E14" s="1">
        <v>3.55</v>
      </c>
      <c r="F14" s="1">
        <v>2.21</v>
      </c>
      <c r="G14" s="1">
        <v>922</v>
      </c>
      <c r="H14" s="1">
        <v>1.63</v>
      </c>
    </row>
    <row r="15" spans="1:8" ht="15.75" customHeight="1" x14ac:dyDescent="0.25">
      <c r="A15" s="25">
        <v>43435</v>
      </c>
      <c r="B15" s="1">
        <v>40330</v>
      </c>
      <c r="C15" s="1">
        <v>53119</v>
      </c>
      <c r="D15" s="1">
        <v>48.15</v>
      </c>
      <c r="E15" s="1">
        <v>3.02</v>
      </c>
      <c r="F15" s="1">
        <v>1.7</v>
      </c>
      <c r="G15" s="1">
        <v>565</v>
      </c>
      <c r="H15" s="1">
        <v>1.08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workbookViewId="0">
      <selection activeCell="B30" sqref="B30"/>
    </sheetView>
  </sheetViews>
  <sheetFormatPr defaultColWidth="14.44140625" defaultRowHeight="15.75" customHeight="1" x14ac:dyDescent="0.25"/>
  <sheetData>
    <row r="1" spans="1:8" ht="15.75" customHeight="1" x14ac:dyDescent="0.3">
      <c r="A1" s="23" t="s">
        <v>1529</v>
      </c>
    </row>
    <row r="3" spans="1:8" ht="15.75" customHeight="1" x14ac:dyDescent="0.25">
      <c r="A3" s="1" t="s">
        <v>226</v>
      </c>
      <c r="B3" s="1" t="s">
        <v>1517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ht="15.75" customHeight="1" x14ac:dyDescent="0.25">
      <c r="A4" s="1">
        <v>1</v>
      </c>
      <c r="B4" s="1">
        <v>17024</v>
      </c>
      <c r="C4" s="1">
        <v>34991</v>
      </c>
      <c r="D4" s="1">
        <v>57.3</v>
      </c>
      <c r="E4" s="1">
        <v>2.63</v>
      </c>
      <c r="F4" s="1">
        <v>2.21</v>
      </c>
      <c r="G4" s="1">
        <v>427</v>
      </c>
      <c r="H4" s="1">
        <v>1.21</v>
      </c>
    </row>
    <row r="5" spans="1:8" ht="15.75" customHeight="1" x14ac:dyDescent="0.25">
      <c r="A5" s="1">
        <v>2</v>
      </c>
      <c r="B5" s="1">
        <v>17754</v>
      </c>
      <c r="C5" s="1">
        <v>22153</v>
      </c>
      <c r="D5" s="1">
        <v>51.46</v>
      </c>
      <c r="E5" s="1">
        <v>3.05</v>
      </c>
      <c r="F5" s="1">
        <v>2.76</v>
      </c>
      <c r="G5" s="1">
        <v>339</v>
      </c>
      <c r="H5" s="1">
        <v>1.5</v>
      </c>
    </row>
    <row r="6" spans="1:8" ht="15.75" customHeight="1" x14ac:dyDescent="0.25">
      <c r="A6" s="1">
        <v>3</v>
      </c>
      <c r="B6" s="1">
        <v>11757</v>
      </c>
      <c r="C6" s="1">
        <v>15072</v>
      </c>
      <c r="D6" s="1">
        <v>51.89</v>
      </c>
      <c r="E6" s="1">
        <v>3.08</v>
      </c>
      <c r="F6" s="1">
        <v>2.37</v>
      </c>
      <c r="G6" s="1">
        <v>229</v>
      </c>
      <c r="H6" s="1">
        <v>1.53</v>
      </c>
    </row>
    <row r="7" spans="1:8" ht="15.75" customHeight="1" x14ac:dyDescent="0.25">
      <c r="A7" s="1">
        <v>4</v>
      </c>
      <c r="B7" s="1">
        <v>13224</v>
      </c>
      <c r="C7" s="1">
        <v>16231</v>
      </c>
      <c r="D7" s="1">
        <v>51.06</v>
      </c>
      <c r="E7" s="1">
        <v>3.06</v>
      </c>
      <c r="F7" s="1">
        <v>2.65</v>
      </c>
      <c r="G7" s="1">
        <v>249</v>
      </c>
      <c r="H7" s="1">
        <v>1.53</v>
      </c>
    </row>
    <row r="8" spans="1:8" ht="15.75" customHeight="1" x14ac:dyDescent="0.25">
      <c r="A8" s="1">
        <v>5</v>
      </c>
      <c r="B8" s="1">
        <v>13350</v>
      </c>
      <c r="C8" s="1">
        <v>16119</v>
      </c>
      <c r="D8" s="1">
        <v>53.31</v>
      </c>
      <c r="E8" s="1">
        <v>2.96</v>
      </c>
      <c r="F8" s="1">
        <v>2.89</v>
      </c>
      <c r="G8" s="1">
        <v>263</v>
      </c>
      <c r="H8" s="1">
        <v>1.64</v>
      </c>
    </row>
    <row r="9" spans="1:8" ht="15.75" customHeight="1" x14ac:dyDescent="0.25">
      <c r="A9" s="1">
        <v>6</v>
      </c>
      <c r="B9" s="1">
        <v>12300</v>
      </c>
      <c r="C9" s="1">
        <v>15329</v>
      </c>
      <c r="D9" s="1">
        <v>51.31</v>
      </c>
      <c r="E9" s="1">
        <v>3.03</v>
      </c>
      <c r="F9" s="1">
        <v>2.68</v>
      </c>
      <c r="G9" s="1">
        <v>250</v>
      </c>
      <c r="H9" s="1">
        <v>1.63</v>
      </c>
    </row>
    <row r="10" spans="1:8" ht="15.75" customHeight="1" x14ac:dyDescent="0.25">
      <c r="A10" s="1">
        <v>7</v>
      </c>
      <c r="B10" s="1">
        <v>12295</v>
      </c>
      <c r="C10" s="1">
        <v>14955</v>
      </c>
      <c r="D10" s="1">
        <v>51.32</v>
      </c>
      <c r="E10" s="1">
        <v>3.02</v>
      </c>
      <c r="F10" s="1">
        <v>2.34</v>
      </c>
      <c r="G10" s="1">
        <v>243</v>
      </c>
      <c r="H10" s="1">
        <v>1.63</v>
      </c>
    </row>
    <row r="11" spans="1:8" ht="15.75" customHeight="1" x14ac:dyDescent="0.25">
      <c r="A11" s="1">
        <v>8</v>
      </c>
      <c r="B11" s="1">
        <v>14631</v>
      </c>
      <c r="C11" s="1">
        <v>17440</v>
      </c>
      <c r="D11" s="1">
        <v>49.3</v>
      </c>
      <c r="E11" s="1">
        <v>3</v>
      </c>
      <c r="F11" s="1">
        <v>2.4</v>
      </c>
      <c r="G11" s="1">
        <v>386</v>
      </c>
      <c r="H11" s="1">
        <v>2.17</v>
      </c>
    </row>
    <row r="12" spans="1:8" ht="15.75" customHeight="1" x14ac:dyDescent="0.25">
      <c r="A12" s="1">
        <v>9</v>
      </c>
      <c r="B12" s="1">
        <v>14565</v>
      </c>
      <c r="C12" s="1">
        <v>17491</v>
      </c>
      <c r="D12" s="1">
        <v>51.1</v>
      </c>
      <c r="E12" s="1">
        <v>2.93</v>
      </c>
      <c r="F12" s="1">
        <v>2.74</v>
      </c>
      <c r="G12" s="1">
        <v>305</v>
      </c>
      <c r="H12" s="1">
        <v>1.77</v>
      </c>
    </row>
    <row r="13" spans="1:8" ht="15.75" customHeight="1" x14ac:dyDescent="0.25">
      <c r="A13" s="1">
        <v>10</v>
      </c>
      <c r="B13" s="1">
        <v>14900</v>
      </c>
      <c r="C13" s="1">
        <v>18454</v>
      </c>
      <c r="D13" s="1">
        <v>53</v>
      </c>
      <c r="E13" s="1">
        <v>2.81</v>
      </c>
      <c r="F13" s="1">
        <v>2.41</v>
      </c>
      <c r="G13" s="1">
        <v>267</v>
      </c>
      <c r="H13" s="1">
        <v>1.46</v>
      </c>
    </row>
    <row r="14" spans="1:8" ht="15.75" customHeight="1" x14ac:dyDescent="0.25">
      <c r="A14" s="1">
        <v>11</v>
      </c>
      <c r="B14" s="1">
        <v>18061</v>
      </c>
      <c r="C14" s="1">
        <v>24016</v>
      </c>
      <c r="D14" s="1">
        <v>49.19</v>
      </c>
      <c r="E14" s="1">
        <v>3.16</v>
      </c>
      <c r="F14" s="1">
        <v>2.91</v>
      </c>
      <c r="G14" s="1">
        <v>578</v>
      </c>
      <c r="H14" s="1">
        <v>2.41</v>
      </c>
    </row>
    <row r="15" spans="1:8" ht="15.75" customHeight="1" x14ac:dyDescent="0.25">
      <c r="A15" s="1">
        <v>12</v>
      </c>
      <c r="B15" s="1">
        <v>15139</v>
      </c>
      <c r="C15" s="1">
        <v>18639</v>
      </c>
      <c r="D15" s="1">
        <v>53.33</v>
      </c>
      <c r="E15" s="1">
        <v>2.83</v>
      </c>
      <c r="F15" s="1">
        <v>2.3199999999999998</v>
      </c>
      <c r="G15" s="1">
        <v>337</v>
      </c>
      <c r="H15" s="1">
        <v>1.78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"/>
  <sheetViews>
    <sheetView zoomScale="120" zoomScaleNormal="120" workbookViewId="0">
      <selection activeCell="C20" sqref="C20"/>
    </sheetView>
  </sheetViews>
  <sheetFormatPr defaultColWidth="14.44140625" defaultRowHeight="15.75" customHeight="1" x14ac:dyDescent="0.25"/>
  <sheetData>
    <row r="1" spans="1:8" ht="15.75" customHeight="1" x14ac:dyDescent="0.3">
      <c r="A1" s="23" t="s">
        <v>1528</v>
      </c>
    </row>
    <row r="3" spans="1:8" ht="15.75" customHeight="1" x14ac:dyDescent="0.25">
      <c r="A3" s="1" t="s">
        <v>226</v>
      </c>
      <c r="B3" s="1" t="s">
        <v>1517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</row>
    <row r="4" spans="1:8" ht="15.75" customHeight="1" x14ac:dyDescent="0.25">
      <c r="A4" s="1">
        <v>1</v>
      </c>
      <c r="B4" s="1">
        <v>12306</v>
      </c>
      <c r="C4" s="1">
        <v>23479</v>
      </c>
      <c r="D4" s="1">
        <v>53.13</v>
      </c>
      <c r="E4" s="1">
        <v>2.98</v>
      </c>
      <c r="F4" s="1">
        <v>2.13</v>
      </c>
      <c r="G4" s="1">
        <v>255</v>
      </c>
      <c r="H4" s="1">
        <v>1.1000000000000001</v>
      </c>
    </row>
    <row r="5" spans="1:8" ht="15.75" customHeight="1" x14ac:dyDescent="0.25">
      <c r="A5" s="1">
        <v>2</v>
      </c>
      <c r="B5" s="1">
        <v>11032</v>
      </c>
      <c r="C5" s="1">
        <v>15161</v>
      </c>
      <c r="D5" s="1">
        <v>50.21</v>
      </c>
      <c r="E5" s="1">
        <v>3.43</v>
      </c>
      <c r="F5" s="1">
        <v>2.46</v>
      </c>
      <c r="G5" s="1">
        <v>271</v>
      </c>
      <c r="H5" s="1">
        <v>1.76</v>
      </c>
    </row>
    <row r="6" spans="1:8" ht="15.75" customHeight="1" x14ac:dyDescent="0.25">
      <c r="A6" s="1">
        <v>3</v>
      </c>
      <c r="B6" s="1">
        <v>8352</v>
      </c>
      <c r="C6" s="1">
        <v>11899</v>
      </c>
      <c r="D6" s="1">
        <v>53.43</v>
      </c>
      <c r="E6" s="1">
        <v>3.21</v>
      </c>
      <c r="F6" s="1">
        <v>2.27</v>
      </c>
      <c r="G6" s="1">
        <v>173</v>
      </c>
      <c r="H6" s="1">
        <v>1.46</v>
      </c>
    </row>
    <row r="7" spans="1:8" ht="15.75" customHeight="1" x14ac:dyDescent="0.25">
      <c r="A7" s="1">
        <v>4</v>
      </c>
      <c r="B7" s="1">
        <v>18747</v>
      </c>
      <c r="C7" s="1">
        <v>12264</v>
      </c>
      <c r="D7" s="1">
        <v>54.57</v>
      </c>
      <c r="E7" s="1">
        <v>3.09</v>
      </c>
      <c r="F7" s="1">
        <v>2.04</v>
      </c>
      <c r="G7" s="1">
        <v>165</v>
      </c>
      <c r="H7" s="1">
        <v>1.37</v>
      </c>
    </row>
    <row r="8" spans="1:8" ht="15.75" customHeight="1" x14ac:dyDescent="0.25">
      <c r="A8" s="1">
        <v>5</v>
      </c>
      <c r="B8" s="1">
        <v>17771</v>
      </c>
      <c r="C8" s="1">
        <v>9708</v>
      </c>
      <c r="D8" s="1">
        <v>49.01</v>
      </c>
      <c r="E8" s="1">
        <v>3.36</v>
      </c>
      <c r="F8" s="1">
        <v>2.35</v>
      </c>
      <c r="G8" s="1">
        <v>164</v>
      </c>
      <c r="H8" s="1">
        <v>1.69</v>
      </c>
    </row>
    <row r="9" spans="1:8" ht="15.75" customHeight="1" x14ac:dyDescent="0.25">
      <c r="A9" s="1">
        <v>6</v>
      </c>
      <c r="B9" s="1">
        <v>17581</v>
      </c>
      <c r="C9" s="1">
        <v>9431</v>
      </c>
      <c r="D9" s="1">
        <v>48.28</v>
      </c>
      <c r="E9" s="1">
        <v>3.28</v>
      </c>
      <c r="F9" s="1">
        <v>2.31</v>
      </c>
      <c r="G9" s="1">
        <v>144</v>
      </c>
      <c r="H9" s="1">
        <v>1.51</v>
      </c>
    </row>
    <row r="10" spans="1:8" ht="15.75" customHeight="1" x14ac:dyDescent="0.25">
      <c r="A10" s="1">
        <v>7</v>
      </c>
      <c r="B10" s="1">
        <v>18022</v>
      </c>
      <c r="C10" s="1">
        <v>10065</v>
      </c>
      <c r="D10" s="1">
        <v>49.83</v>
      </c>
      <c r="E10" s="1">
        <v>3.29</v>
      </c>
      <c r="F10" s="1">
        <v>2.38</v>
      </c>
      <c r="G10" s="1">
        <v>147</v>
      </c>
      <c r="H10" s="1">
        <v>1.44</v>
      </c>
    </row>
    <row r="11" spans="1:8" ht="15.75" customHeight="1" x14ac:dyDescent="0.25">
      <c r="A11" s="1">
        <v>8</v>
      </c>
      <c r="B11" s="1">
        <v>10262</v>
      </c>
      <c r="C11" s="1">
        <v>13092</v>
      </c>
      <c r="D11" s="1">
        <v>47.18</v>
      </c>
      <c r="E11" s="1">
        <v>3.45</v>
      </c>
      <c r="F11" s="1">
        <v>2.57</v>
      </c>
      <c r="G11" s="1">
        <v>337</v>
      </c>
      <c r="H11" s="1">
        <v>2.54</v>
      </c>
    </row>
    <row r="12" spans="1:8" ht="15.75" customHeight="1" x14ac:dyDescent="0.25">
      <c r="A12" s="1">
        <v>9</v>
      </c>
      <c r="B12" s="1">
        <v>18582</v>
      </c>
      <c r="C12" s="1">
        <v>10698</v>
      </c>
      <c r="D12" s="1">
        <v>48</v>
      </c>
      <c r="E12" s="1">
        <v>3.32</v>
      </c>
      <c r="F12" s="1">
        <v>2.4500000000000002</v>
      </c>
      <c r="G12" s="1">
        <v>193</v>
      </c>
      <c r="H12" s="1">
        <v>1.76</v>
      </c>
    </row>
    <row r="13" spans="1:8" ht="15.75" customHeight="1" x14ac:dyDescent="0.25">
      <c r="A13" s="1">
        <v>10</v>
      </c>
      <c r="B13" s="1">
        <v>18366</v>
      </c>
      <c r="C13" s="1">
        <v>12040</v>
      </c>
      <c r="D13" s="1">
        <v>49.7</v>
      </c>
      <c r="E13" s="1">
        <v>3.27</v>
      </c>
      <c r="F13" s="1">
        <v>2.35</v>
      </c>
      <c r="G13" s="1">
        <v>163</v>
      </c>
      <c r="H13" s="1">
        <v>1.36</v>
      </c>
    </row>
    <row r="14" spans="1:8" ht="15.75" customHeight="1" x14ac:dyDescent="0.25">
      <c r="A14" s="1">
        <v>11</v>
      </c>
      <c r="B14" s="1">
        <v>11422</v>
      </c>
      <c r="C14" s="1">
        <v>15402</v>
      </c>
      <c r="D14" s="1">
        <v>46.94</v>
      </c>
      <c r="E14" s="1">
        <v>3.55</v>
      </c>
      <c r="F14" s="1">
        <v>2.65</v>
      </c>
      <c r="G14" s="1">
        <v>342</v>
      </c>
      <c r="H14" s="1">
        <v>2.1800000000000002</v>
      </c>
    </row>
    <row r="15" spans="1:8" ht="15.75" customHeight="1" x14ac:dyDescent="0.25">
      <c r="A15" s="1">
        <v>12</v>
      </c>
      <c r="B15" s="1">
        <v>9424</v>
      </c>
      <c r="C15" s="1">
        <v>12297</v>
      </c>
      <c r="D15" s="1">
        <v>50.78</v>
      </c>
      <c r="E15" s="1">
        <v>2.97</v>
      </c>
      <c r="F15" s="1">
        <v>2.08</v>
      </c>
      <c r="G15" s="1">
        <v>160</v>
      </c>
      <c r="H15" s="1">
        <v>1.26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"/>
  <sheetViews>
    <sheetView zoomScale="120" zoomScaleNormal="120" workbookViewId="0">
      <selection activeCell="I18" sqref="I18"/>
    </sheetView>
  </sheetViews>
  <sheetFormatPr defaultColWidth="14.44140625" defaultRowHeight="15.75" customHeight="1" x14ac:dyDescent="0.25"/>
  <sheetData>
    <row r="1" spans="1:10" ht="15.75" customHeight="1" x14ac:dyDescent="0.3">
      <c r="A1" s="23" t="s">
        <v>1527</v>
      </c>
    </row>
    <row r="3" spans="1:10" ht="15.75" customHeight="1" x14ac:dyDescent="0.25">
      <c r="A3" s="1" t="s">
        <v>227</v>
      </c>
      <c r="B3" s="1" t="s">
        <v>228</v>
      </c>
      <c r="C3" s="1" t="s">
        <v>1517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7</v>
      </c>
      <c r="J3" s="1" t="s">
        <v>8</v>
      </c>
    </row>
    <row r="4" spans="1:10" ht="15.75" customHeight="1" x14ac:dyDescent="0.25">
      <c r="A4" s="1" t="s">
        <v>229</v>
      </c>
      <c r="B4" s="1" t="s">
        <v>230</v>
      </c>
      <c r="C4" s="1">
        <v>69888</v>
      </c>
      <c r="D4" s="1">
        <v>60506</v>
      </c>
      <c r="E4" s="1">
        <v>48.87</v>
      </c>
      <c r="F4" s="1">
        <v>3.32</v>
      </c>
      <c r="G4" s="1">
        <v>2.1</v>
      </c>
      <c r="H4" s="1">
        <v>782</v>
      </c>
      <c r="I4" s="1">
        <v>1.29</v>
      </c>
      <c r="J4" s="1">
        <v>58.7</v>
      </c>
    </row>
    <row r="5" spans="1:10" ht="15.75" customHeight="1" x14ac:dyDescent="0.25">
      <c r="A5" s="1" t="s">
        <v>231</v>
      </c>
      <c r="B5" s="1" t="s">
        <v>230</v>
      </c>
      <c r="C5" s="1">
        <v>155975</v>
      </c>
      <c r="D5" s="1">
        <v>140488</v>
      </c>
      <c r="E5" s="1">
        <v>49.53</v>
      </c>
      <c r="F5" s="1">
        <v>3.38</v>
      </c>
      <c r="G5" s="1">
        <v>2.14</v>
      </c>
      <c r="H5" s="1">
        <v>1871</v>
      </c>
      <c r="I5" s="1">
        <v>1.33</v>
      </c>
      <c r="J5" s="1">
        <v>55.92</v>
      </c>
    </row>
    <row r="6" spans="1:10" ht="15.75" customHeight="1" x14ac:dyDescent="0.25">
      <c r="A6" s="1" t="s">
        <v>232</v>
      </c>
      <c r="B6" s="1" t="s">
        <v>230</v>
      </c>
      <c r="C6" s="1">
        <v>154530</v>
      </c>
      <c r="D6" s="1">
        <v>138712</v>
      </c>
      <c r="E6" s="1">
        <v>50.3</v>
      </c>
      <c r="F6" s="1">
        <v>3.32</v>
      </c>
      <c r="G6" s="1">
        <v>2.15</v>
      </c>
      <c r="H6" s="1">
        <v>2081</v>
      </c>
      <c r="I6" s="1">
        <v>1.5</v>
      </c>
      <c r="J6" s="1">
        <v>59.05</v>
      </c>
    </row>
    <row r="7" spans="1:10" ht="15.75" customHeight="1" x14ac:dyDescent="0.25">
      <c r="A7" s="1" t="s">
        <v>233</v>
      </c>
      <c r="B7" s="1" t="s">
        <v>230</v>
      </c>
      <c r="C7" s="1">
        <v>83380</v>
      </c>
      <c r="D7" s="1">
        <v>71320</v>
      </c>
      <c r="E7" s="1">
        <v>50.15</v>
      </c>
      <c r="F7" s="1">
        <v>3.3</v>
      </c>
      <c r="G7" s="1">
        <v>2.21</v>
      </c>
      <c r="H7" s="1">
        <v>988</v>
      </c>
      <c r="I7" s="1">
        <v>1.39</v>
      </c>
      <c r="J7" s="1">
        <v>61.16</v>
      </c>
    </row>
    <row r="8" spans="1:10" ht="15.75" customHeight="1" x14ac:dyDescent="0.25">
      <c r="A8" s="1" t="s">
        <v>234</v>
      </c>
      <c r="B8" s="1" t="s">
        <v>230</v>
      </c>
      <c r="C8" s="1">
        <v>43073</v>
      </c>
      <c r="D8" s="1">
        <v>36314</v>
      </c>
      <c r="E8" s="1">
        <v>50.39</v>
      </c>
      <c r="F8" s="1">
        <v>3.2</v>
      </c>
      <c r="G8" s="1">
        <v>2.29</v>
      </c>
      <c r="H8" s="1">
        <v>529</v>
      </c>
      <c r="I8" s="1">
        <v>1.46</v>
      </c>
      <c r="J8" s="1">
        <v>62.16</v>
      </c>
    </row>
    <row r="9" spans="1:10" ht="15.75" customHeight="1" x14ac:dyDescent="0.25">
      <c r="A9" s="1" t="s">
        <v>235</v>
      </c>
      <c r="B9" s="1" t="s">
        <v>230</v>
      </c>
      <c r="C9" s="1">
        <v>18218</v>
      </c>
      <c r="D9" s="1">
        <v>15227</v>
      </c>
      <c r="E9" s="1">
        <v>51.93</v>
      </c>
      <c r="F9" s="1">
        <v>3.02</v>
      </c>
      <c r="G9" s="1">
        <v>2.13</v>
      </c>
      <c r="H9" s="1">
        <v>224</v>
      </c>
      <c r="I9" s="1">
        <v>1.46</v>
      </c>
      <c r="J9" s="1">
        <v>56.47</v>
      </c>
    </row>
    <row r="10" spans="1:10" ht="15.75" customHeight="1" x14ac:dyDescent="0.25">
      <c r="A10" s="1" t="s">
        <v>229</v>
      </c>
      <c r="B10" s="1" t="s">
        <v>236</v>
      </c>
      <c r="C10" s="1">
        <v>20027</v>
      </c>
      <c r="D10" s="1">
        <v>15654</v>
      </c>
      <c r="E10" s="1">
        <v>56.62</v>
      </c>
      <c r="F10" s="1">
        <v>2.78</v>
      </c>
      <c r="G10" s="1">
        <v>1.83</v>
      </c>
      <c r="H10" s="1">
        <v>196</v>
      </c>
      <c r="I10" s="1">
        <v>1.26</v>
      </c>
      <c r="J10" s="1">
        <v>57.58</v>
      </c>
    </row>
    <row r="11" spans="1:10" ht="15.75" customHeight="1" x14ac:dyDescent="0.25">
      <c r="A11" s="1" t="s">
        <v>231</v>
      </c>
      <c r="B11" s="1" t="s">
        <v>236</v>
      </c>
      <c r="C11" s="1">
        <v>40558</v>
      </c>
      <c r="D11" s="1">
        <v>32731</v>
      </c>
      <c r="E11" s="1">
        <v>54.44</v>
      </c>
      <c r="F11" s="1">
        <v>3.03</v>
      </c>
      <c r="G11" s="1">
        <v>2.13</v>
      </c>
      <c r="H11" s="1">
        <v>467</v>
      </c>
      <c r="I11" s="1">
        <v>1.4</v>
      </c>
      <c r="J11" s="1">
        <v>60.8</v>
      </c>
    </row>
    <row r="12" spans="1:10" ht="15.75" customHeight="1" x14ac:dyDescent="0.25">
      <c r="A12" s="1" t="s">
        <v>232</v>
      </c>
      <c r="B12" s="1" t="s">
        <v>236</v>
      </c>
      <c r="C12" s="1">
        <v>46809</v>
      </c>
      <c r="D12" s="1">
        <v>37927</v>
      </c>
      <c r="E12" s="1">
        <v>53.27</v>
      </c>
      <c r="F12" s="1">
        <v>3.04</v>
      </c>
      <c r="G12" s="1">
        <v>2.15</v>
      </c>
      <c r="H12" s="1">
        <v>613</v>
      </c>
      <c r="I12" s="1">
        <v>1.63</v>
      </c>
      <c r="J12" s="1">
        <v>60.56</v>
      </c>
    </row>
    <row r="13" spans="1:10" ht="15.75" customHeight="1" x14ac:dyDescent="0.25">
      <c r="A13" s="1" t="s">
        <v>233</v>
      </c>
      <c r="B13" s="1" t="s">
        <v>236</v>
      </c>
      <c r="C13" s="1">
        <v>32100</v>
      </c>
      <c r="D13" s="1">
        <v>25384</v>
      </c>
      <c r="E13" s="1">
        <v>52.92</v>
      </c>
      <c r="F13" s="1">
        <v>3.1</v>
      </c>
      <c r="G13" s="1">
        <v>2.09</v>
      </c>
      <c r="H13" s="1">
        <v>441</v>
      </c>
      <c r="I13" s="1">
        <v>1.72</v>
      </c>
      <c r="J13" s="1">
        <v>65.36</v>
      </c>
    </row>
    <row r="14" spans="1:10" ht="15.75" customHeight="1" x14ac:dyDescent="0.25">
      <c r="A14" s="1" t="s">
        <v>234</v>
      </c>
      <c r="B14" s="1" t="s">
        <v>236</v>
      </c>
      <c r="C14" s="1">
        <v>14919</v>
      </c>
      <c r="D14" s="1">
        <v>11490</v>
      </c>
      <c r="E14" s="1">
        <v>53.77</v>
      </c>
      <c r="F14" s="1">
        <v>2.99</v>
      </c>
      <c r="G14" s="1">
        <v>2.08</v>
      </c>
      <c r="H14" s="1">
        <v>178</v>
      </c>
      <c r="I14" s="1">
        <v>1.57</v>
      </c>
      <c r="J14" s="1">
        <v>64.97</v>
      </c>
    </row>
    <row r="15" spans="1:10" ht="15.75" customHeight="1" x14ac:dyDescent="0.25">
      <c r="A15" s="1" t="s">
        <v>235</v>
      </c>
      <c r="B15" s="1" t="s">
        <v>236</v>
      </c>
      <c r="C15" s="1">
        <v>8488</v>
      </c>
      <c r="D15" s="1">
        <v>6556</v>
      </c>
      <c r="E15" s="1">
        <v>53.22</v>
      </c>
      <c r="F15" s="1">
        <v>2.8</v>
      </c>
      <c r="G15" s="1">
        <v>1.91</v>
      </c>
      <c r="H15" s="1">
        <v>121</v>
      </c>
      <c r="I15" s="1">
        <v>1.8</v>
      </c>
      <c r="J15" s="1">
        <v>62.87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70"/>
  <sheetViews>
    <sheetView topLeftCell="B1" workbookViewId="0">
      <selection activeCell="J1" sqref="J1:K1048576"/>
    </sheetView>
  </sheetViews>
  <sheetFormatPr defaultColWidth="14.44140625" defaultRowHeight="15.75" customHeight="1" x14ac:dyDescent="0.25"/>
  <cols>
    <col min="1" max="1" width="58.77734375" customWidth="1"/>
    <col min="2" max="2" width="20.6640625" customWidth="1"/>
    <col min="5" max="5" width="10.21875" customWidth="1"/>
    <col min="6" max="6" width="10.77734375" customWidth="1"/>
    <col min="7" max="7" width="17.6640625" customWidth="1"/>
    <col min="9" max="9" width="17.77734375" customWidth="1"/>
  </cols>
  <sheetData>
    <row r="1" spans="1:9" ht="15.75" customHeight="1" x14ac:dyDescent="0.3">
      <c r="A1" s="23" t="s">
        <v>1526</v>
      </c>
    </row>
    <row r="3" spans="1:9" ht="31.95" customHeight="1" x14ac:dyDescent="0.25">
      <c r="A3" s="26" t="s">
        <v>410</v>
      </c>
      <c r="B3" s="26" t="s">
        <v>411</v>
      </c>
      <c r="C3" s="26" t="s">
        <v>412</v>
      </c>
      <c r="D3" s="26" t="s">
        <v>413</v>
      </c>
      <c r="E3" s="26" t="s">
        <v>414</v>
      </c>
      <c r="F3" s="26" t="s">
        <v>415</v>
      </c>
      <c r="G3" s="26" t="s">
        <v>416</v>
      </c>
      <c r="H3" s="26" t="s">
        <v>417</v>
      </c>
      <c r="I3" s="26" t="s">
        <v>244</v>
      </c>
    </row>
    <row r="4" spans="1:9" ht="15.75" customHeight="1" x14ac:dyDescent="0.25">
      <c r="A4" s="17" t="s">
        <v>429</v>
      </c>
      <c r="B4" s="1" t="s">
        <v>430</v>
      </c>
      <c r="C4" s="1">
        <v>350</v>
      </c>
      <c r="D4" s="1">
        <v>1</v>
      </c>
      <c r="E4">
        <f>MROUND(VLOOKUP(D4,'CTR Reference'!A:C, 3, FALSE)*C4,1)</f>
        <v>94</v>
      </c>
      <c r="F4">
        <f>MROUND(C4*'CTR Reference'!$C$2,1)</f>
        <v>94</v>
      </c>
      <c r="G4">
        <f t="shared" ref="G4:G67" si="0">F4-E4</f>
        <v>0</v>
      </c>
      <c r="H4" t="str">
        <f>VLOOKUP(D4,'CTR Reference'!A:C, 2, FALSE)</f>
        <v>1 to 3</v>
      </c>
      <c r="I4" t="str">
        <f>VLOOKUP(D4,'CTR Reference'!A:D, 4, FALSE)</f>
        <v>Maintain</v>
      </c>
    </row>
    <row r="5" spans="1:9" ht="15.75" customHeight="1" x14ac:dyDescent="0.25">
      <c r="A5" s="17" t="s">
        <v>429</v>
      </c>
      <c r="B5" s="1" t="s">
        <v>443</v>
      </c>
      <c r="C5" s="1">
        <v>200</v>
      </c>
      <c r="D5" s="1">
        <v>1</v>
      </c>
      <c r="E5">
        <f>MROUND(VLOOKUP(D5,'CTR Reference'!A:C, 3, FALSE)*C5,1)</f>
        <v>54</v>
      </c>
      <c r="F5">
        <f>MROUND(C5*'CTR Reference'!$C$2,1)</f>
        <v>54</v>
      </c>
      <c r="G5">
        <f t="shared" si="0"/>
        <v>0</v>
      </c>
      <c r="H5" t="str">
        <f>VLOOKUP(D5,'CTR Reference'!A:C, 2, FALSE)</f>
        <v>1 to 3</v>
      </c>
      <c r="I5" t="str">
        <f>VLOOKUP(D5,'CTR Reference'!A:D, 4, FALSE)</f>
        <v>Maintain</v>
      </c>
    </row>
    <row r="6" spans="1:9" ht="15.75" customHeight="1" x14ac:dyDescent="0.25">
      <c r="A6" s="17" t="s">
        <v>429</v>
      </c>
      <c r="B6" s="1" t="s">
        <v>456</v>
      </c>
      <c r="C6" s="1">
        <v>150</v>
      </c>
      <c r="D6" s="1">
        <v>1</v>
      </c>
      <c r="E6">
        <f>MROUND(VLOOKUP(D6,'CTR Reference'!A:C, 3, FALSE)*C6,1)</f>
        <v>40</v>
      </c>
      <c r="F6">
        <f>MROUND(C6*'CTR Reference'!$C$2,1)</f>
        <v>40</v>
      </c>
      <c r="G6">
        <f t="shared" si="0"/>
        <v>0</v>
      </c>
      <c r="H6" t="str">
        <f>VLOOKUP(D6,'CTR Reference'!A:C, 2, FALSE)</f>
        <v>1 to 3</v>
      </c>
      <c r="I6" t="str">
        <f>VLOOKUP(D6,'CTR Reference'!A:D, 4, FALSE)</f>
        <v>Maintain</v>
      </c>
    </row>
    <row r="7" spans="1:9" ht="15.75" customHeight="1" x14ac:dyDescent="0.25">
      <c r="A7" s="17" t="s">
        <v>429</v>
      </c>
      <c r="B7" s="1" t="s">
        <v>541</v>
      </c>
      <c r="C7" s="1">
        <v>40</v>
      </c>
      <c r="D7" s="1">
        <v>1</v>
      </c>
      <c r="E7">
        <f>MROUND(VLOOKUP(D7,'CTR Reference'!A:C, 3, FALSE)*C7,1)</f>
        <v>11</v>
      </c>
      <c r="F7">
        <f>MROUND(C7*'CTR Reference'!$C$2,1)</f>
        <v>11</v>
      </c>
      <c r="G7">
        <f t="shared" si="0"/>
        <v>0</v>
      </c>
      <c r="H7" t="str">
        <f>VLOOKUP(D7,'CTR Reference'!A:C, 2, FALSE)</f>
        <v>1 to 3</v>
      </c>
      <c r="I7" t="str">
        <f>VLOOKUP(D7,'CTR Reference'!A:D, 4, FALSE)</f>
        <v>Maintain</v>
      </c>
    </row>
    <row r="8" spans="1:9" ht="15.75" customHeight="1" x14ac:dyDescent="0.25">
      <c r="A8" s="17" t="s">
        <v>429</v>
      </c>
      <c r="B8" s="1" t="s">
        <v>560</v>
      </c>
      <c r="C8" s="1">
        <v>40</v>
      </c>
      <c r="D8" s="1">
        <v>1</v>
      </c>
      <c r="E8">
        <f>MROUND(VLOOKUP(D8,'CTR Reference'!A:C, 3, FALSE)*C8,1)</f>
        <v>11</v>
      </c>
      <c r="F8">
        <f>MROUND(C8*'CTR Reference'!$C$2,1)</f>
        <v>11</v>
      </c>
      <c r="G8">
        <f t="shared" si="0"/>
        <v>0</v>
      </c>
      <c r="H8" t="str">
        <f>VLOOKUP(D8,'CTR Reference'!A:C, 2, FALSE)</f>
        <v>1 to 3</v>
      </c>
      <c r="I8" t="str">
        <f>VLOOKUP(D8,'CTR Reference'!A:D, 4, FALSE)</f>
        <v>Maintain</v>
      </c>
    </row>
    <row r="9" spans="1:9" ht="15.75" customHeight="1" x14ac:dyDescent="0.25">
      <c r="A9" s="17" t="s">
        <v>1336</v>
      </c>
      <c r="B9" s="1" t="s">
        <v>1337</v>
      </c>
      <c r="C9" s="1">
        <v>70</v>
      </c>
      <c r="D9" s="1">
        <v>9</v>
      </c>
      <c r="E9">
        <f>MROUND(VLOOKUP(D9,'CTR Reference'!A:C, 3, FALSE)*C9,1)</f>
        <v>2</v>
      </c>
      <c r="F9">
        <f>MROUND(C9*'CTR Reference'!$C$2,1)</f>
        <v>19</v>
      </c>
      <c r="G9">
        <f t="shared" si="0"/>
        <v>17</v>
      </c>
      <c r="H9" t="str">
        <f>VLOOKUP(D9,'CTR Reference'!A:C, 2, FALSE)</f>
        <v>7 to 10</v>
      </c>
      <c r="I9" t="str">
        <f>VLOOKUP(D9,'CTR Reference'!A:D, 4, FALSE)</f>
        <v>Quick Win</v>
      </c>
    </row>
    <row r="10" spans="1:9" ht="15.75" customHeight="1" x14ac:dyDescent="0.25">
      <c r="A10" s="17" t="s">
        <v>780</v>
      </c>
      <c r="B10" s="1" t="s">
        <v>781</v>
      </c>
      <c r="C10" s="1">
        <v>700</v>
      </c>
      <c r="D10" s="1">
        <v>14</v>
      </c>
      <c r="E10">
        <f>MROUND(VLOOKUP(D10,'CTR Reference'!A:C, 3, FALSE)*C10,1)</f>
        <v>4</v>
      </c>
      <c r="F10">
        <f>MROUND(C10*'CTR Reference'!$C$2,1)</f>
        <v>187</v>
      </c>
      <c r="G10">
        <f t="shared" si="0"/>
        <v>183</v>
      </c>
      <c r="H10" t="str">
        <f>VLOOKUP(D10,'CTR Reference'!A:C, 2, FALSE)</f>
        <v>11 to 20</v>
      </c>
      <c r="I10" t="str">
        <f>VLOOKUP(D10,'CTR Reference'!A:D, 4, FALSE)</f>
        <v>Quick Win</v>
      </c>
    </row>
    <row r="11" spans="1:9" ht="15.75" customHeight="1" x14ac:dyDescent="0.25">
      <c r="A11" s="17" t="s">
        <v>780</v>
      </c>
      <c r="B11" s="1" t="s">
        <v>1023</v>
      </c>
      <c r="C11" s="1">
        <v>200</v>
      </c>
      <c r="D11" s="1">
        <v>12</v>
      </c>
      <c r="E11">
        <f>MROUND(VLOOKUP(D11,'CTR Reference'!A:C, 3, FALSE)*C11,1)</f>
        <v>1</v>
      </c>
      <c r="F11">
        <f>MROUND(C11*'CTR Reference'!$C$2,1)</f>
        <v>54</v>
      </c>
      <c r="G11">
        <f t="shared" si="0"/>
        <v>53</v>
      </c>
      <c r="H11" t="str">
        <f>VLOOKUP(D11,'CTR Reference'!A:C, 2, FALSE)</f>
        <v>11 to 20</v>
      </c>
      <c r="I11" t="str">
        <f>VLOOKUP(D11,'CTR Reference'!A:D, 4, FALSE)</f>
        <v>Quick Win</v>
      </c>
    </row>
    <row r="12" spans="1:9" ht="15.75" customHeight="1" x14ac:dyDescent="0.25">
      <c r="A12" s="17" t="s">
        <v>436</v>
      </c>
      <c r="B12" s="1" t="s">
        <v>519</v>
      </c>
      <c r="C12" s="1">
        <v>41000</v>
      </c>
      <c r="D12" s="1">
        <v>37</v>
      </c>
      <c r="E12">
        <f>MROUND(VLOOKUP(D12,'CTR Reference'!A:C, 3, FALSE)*C12,1)</f>
        <v>0</v>
      </c>
      <c r="F12">
        <f>MROUND(C12*'CTR Reference'!$C$2,1)</f>
        <v>10968</v>
      </c>
      <c r="G12">
        <f t="shared" si="0"/>
        <v>10968</v>
      </c>
      <c r="H12" t="str">
        <f>VLOOKUP(D12,'CTR Reference'!A:C, 2, FALSE)</f>
        <v>31 to 40</v>
      </c>
      <c r="I12" t="str">
        <f>VLOOKUP(D12,'CTR Reference'!A:D, 4, FALSE)</f>
        <v>Medium/Long Term</v>
      </c>
    </row>
    <row r="13" spans="1:9" ht="15.75" customHeight="1" x14ac:dyDescent="0.25">
      <c r="A13" s="17" t="s">
        <v>436</v>
      </c>
      <c r="B13" s="1" t="s">
        <v>437</v>
      </c>
      <c r="C13" s="1">
        <v>5400</v>
      </c>
      <c r="D13" s="1">
        <v>16</v>
      </c>
      <c r="E13">
        <f>MROUND(VLOOKUP(D13,'CTR Reference'!A:C, 3, FALSE)*C13,1)</f>
        <v>27</v>
      </c>
      <c r="F13">
        <f>MROUND(C13*'CTR Reference'!$C$2,1)</f>
        <v>1445</v>
      </c>
      <c r="G13">
        <f t="shared" si="0"/>
        <v>1418</v>
      </c>
      <c r="H13" t="str">
        <f>VLOOKUP(D13,'CTR Reference'!A:C, 2, FALSE)</f>
        <v>11 to 20</v>
      </c>
      <c r="I13" t="str">
        <f>VLOOKUP(D13,'CTR Reference'!A:D, 4, FALSE)</f>
        <v>Quick Win</v>
      </c>
    </row>
    <row r="14" spans="1:9" ht="15.75" customHeight="1" x14ac:dyDescent="0.25">
      <c r="A14" s="17" t="s">
        <v>436</v>
      </c>
      <c r="B14" s="1" t="s">
        <v>1475</v>
      </c>
      <c r="C14" s="1">
        <v>1100</v>
      </c>
      <c r="D14" s="1">
        <v>21</v>
      </c>
      <c r="E14">
        <f>MROUND(VLOOKUP(D14,'CTR Reference'!A:C, 3, FALSE)*C14,1)</f>
        <v>6</v>
      </c>
      <c r="F14">
        <f>MROUND(C14*'CTR Reference'!$C$2,1)</f>
        <v>294</v>
      </c>
      <c r="G14">
        <f t="shared" si="0"/>
        <v>288</v>
      </c>
      <c r="H14" t="str">
        <f>VLOOKUP(D14,'CTR Reference'!A:C, 2, FALSE)</f>
        <v>21 to 30</v>
      </c>
      <c r="I14" t="str">
        <f>VLOOKUP(D14,'CTR Reference'!A:D, 4, FALSE)</f>
        <v>Medium/Long Term</v>
      </c>
    </row>
    <row r="15" spans="1:9" ht="15.75" customHeight="1" x14ac:dyDescent="0.25">
      <c r="A15" s="17" t="s">
        <v>436</v>
      </c>
      <c r="B15" s="1" t="s">
        <v>782</v>
      </c>
      <c r="C15" s="1">
        <v>900</v>
      </c>
      <c r="D15" s="1">
        <v>16</v>
      </c>
      <c r="E15">
        <f>MROUND(VLOOKUP(D15,'CTR Reference'!A:C, 3, FALSE)*C15,1)</f>
        <v>5</v>
      </c>
      <c r="F15">
        <f>MROUND(C15*'CTR Reference'!$C$2,1)</f>
        <v>241</v>
      </c>
      <c r="G15">
        <f t="shared" si="0"/>
        <v>236</v>
      </c>
      <c r="H15" t="str">
        <f>VLOOKUP(D15,'CTR Reference'!A:C, 2, FALSE)</f>
        <v>11 to 20</v>
      </c>
      <c r="I15" t="str">
        <f>VLOOKUP(D15,'CTR Reference'!A:D, 4, FALSE)</f>
        <v>Quick Win</v>
      </c>
    </row>
    <row r="16" spans="1:9" ht="15.75" customHeight="1" x14ac:dyDescent="0.25">
      <c r="A16" s="17" t="s">
        <v>436</v>
      </c>
      <c r="B16" s="1" t="s">
        <v>902</v>
      </c>
      <c r="C16" s="1">
        <v>700</v>
      </c>
      <c r="D16" s="1">
        <v>16</v>
      </c>
      <c r="E16">
        <f>MROUND(VLOOKUP(D16,'CTR Reference'!A:C, 3, FALSE)*C16,1)</f>
        <v>4</v>
      </c>
      <c r="F16">
        <f>MROUND(C16*'CTR Reference'!$C$2,1)</f>
        <v>187</v>
      </c>
      <c r="G16">
        <f t="shared" si="0"/>
        <v>183</v>
      </c>
      <c r="H16" t="str">
        <f>VLOOKUP(D16,'CTR Reference'!A:C, 2, FALSE)</f>
        <v>11 to 20</v>
      </c>
      <c r="I16" t="str">
        <f>VLOOKUP(D16,'CTR Reference'!A:D, 4, FALSE)</f>
        <v>Quick Win</v>
      </c>
    </row>
    <row r="17" spans="1:9" ht="15.75" customHeight="1" x14ac:dyDescent="0.25">
      <c r="A17" s="17" t="s">
        <v>436</v>
      </c>
      <c r="B17" s="1" t="s">
        <v>775</v>
      </c>
      <c r="C17" s="1">
        <v>700</v>
      </c>
      <c r="D17" s="1">
        <v>14</v>
      </c>
      <c r="E17">
        <f>MROUND(VLOOKUP(D17,'CTR Reference'!A:C, 3, FALSE)*C17,1)</f>
        <v>4</v>
      </c>
      <c r="F17">
        <f>MROUND(C17*'CTR Reference'!$C$2,1)</f>
        <v>187</v>
      </c>
      <c r="G17">
        <f t="shared" si="0"/>
        <v>183</v>
      </c>
      <c r="H17" t="str">
        <f>VLOOKUP(D17,'CTR Reference'!A:C, 2, FALSE)</f>
        <v>11 to 20</v>
      </c>
      <c r="I17" t="str">
        <f>VLOOKUP(D17,'CTR Reference'!A:D, 4, FALSE)</f>
        <v>Quick Win</v>
      </c>
    </row>
    <row r="18" spans="1:9" ht="15.75" customHeight="1" x14ac:dyDescent="0.25">
      <c r="A18" s="17" t="s">
        <v>436</v>
      </c>
      <c r="B18" s="1" t="s">
        <v>1194</v>
      </c>
      <c r="C18" s="1">
        <v>450</v>
      </c>
      <c r="D18" s="1">
        <v>17</v>
      </c>
      <c r="E18">
        <f>MROUND(VLOOKUP(D18,'CTR Reference'!A:C, 3, FALSE)*C18,1)</f>
        <v>2</v>
      </c>
      <c r="F18">
        <f>MROUND(C18*'CTR Reference'!$C$2,1)</f>
        <v>120</v>
      </c>
      <c r="G18">
        <f t="shared" si="0"/>
        <v>118</v>
      </c>
      <c r="H18" t="str">
        <f>VLOOKUP(D18,'CTR Reference'!A:C, 2, FALSE)</f>
        <v>11 to 20</v>
      </c>
      <c r="I18" t="str">
        <f>VLOOKUP(D18,'CTR Reference'!A:D, 4, FALSE)</f>
        <v>Quick Win</v>
      </c>
    </row>
    <row r="19" spans="1:9" ht="15.75" customHeight="1" x14ac:dyDescent="0.25">
      <c r="A19" s="17" t="s">
        <v>436</v>
      </c>
      <c r="B19" s="1" t="s">
        <v>1212</v>
      </c>
      <c r="C19" s="1">
        <v>450</v>
      </c>
      <c r="D19" s="1">
        <v>16</v>
      </c>
      <c r="E19">
        <f>MROUND(VLOOKUP(D19,'CTR Reference'!A:C, 3, FALSE)*C19,1)</f>
        <v>2</v>
      </c>
      <c r="F19">
        <f>MROUND(C19*'CTR Reference'!$C$2,1)</f>
        <v>120</v>
      </c>
      <c r="G19">
        <f t="shared" si="0"/>
        <v>118</v>
      </c>
      <c r="H19" t="str">
        <f>VLOOKUP(D19,'CTR Reference'!A:C, 2, FALSE)</f>
        <v>11 to 20</v>
      </c>
      <c r="I19" t="str">
        <f>VLOOKUP(D19,'CTR Reference'!A:D, 4, FALSE)</f>
        <v>Quick Win</v>
      </c>
    </row>
    <row r="20" spans="1:9" ht="15.75" customHeight="1" x14ac:dyDescent="0.25">
      <c r="A20" s="17" t="s">
        <v>436</v>
      </c>
      <c r="B20" s="1" t="s">
        <v>942</v>
      </c>
      <c r="C20" s="1">
        <v>400</v>
      </c>
      <c r="D20" s="1">
        <v>15</v>
      </c>
      <c r="E20">
        <f>MROUND(VLOOKUP(D20,'CTR Reference'!A:C, 3, FALSE)*C20,1)</f>
        <v>2</v>
      </c>
      <c r="F20">
        <f>MROUND(C20*'CTR Reference'!$C$2,1)</f>
        <v>107</v>
      </c>
      <c r="G20">
        <f t="shared" si="0"/>
        <v>105</v>
      </c>
      <c r="H20" t="str">
        <f>VLOOKUP(D20,'CTR Reference'!A:C, 2, FALSE)</f>
        <v>11 to 20</v>
      </c>
      <c r="I20" t="str">
        <f>VLOOKUP(D20,'CTR Reference'!A:D, 4, FALSE)</f>
        <v>Quick Win</v>
      </c>
    </row>
    <row r="21" spans="1:9" ht="15.75" customHeight="1" x14ac:dyDescent="0.25">
      <c r="A21" s="17" t="s">
        <v>436</v>
      </c>
      <c r="B21" s="1" t="s">
        <v>605</v>
      </c>
      <c r="C21" s="1">
        <v>300</v>
      </c>
      <c r="D21" s="1">
        <v>14</v>
      </c>
      <c r="E21">
        <f>MROUND(VLOOKUP(D21,'CTR Reference'!A:C, 3, FALSE)*C21,1)</f>
        <v>2</v>
      </c>
      <c r="F21">
        <f>MROUND(C21*'CTR Reference'!$C$2,1)</f>
        <v>80</v>
      </c>
      <c r="G21">
        <f t="shared" si="0"/>
        <v>78</v>
      </c>
      <c r="H21" t="str">
        <f>VLOOKUP(D21,'CTR Reference'!A:C, 2, FALSE)</f>
        <v>11 to 20</v>
      </c>
      <c r="I21" t="str">
        <f>VLOOKUP(D21,'CTR Reference'!A:D, 4, FALSE)</f>
        <v>Quick Win</v>
      </c>
    </row>
    <row r="22" spans="1:9" ht="15.75" customHeight="1" x14ac:dyDescent="0.25">
      <c r="A22" s="17" t="s">
        <v>436</v>
      </c>
      <c r="B22" s="1" t="s">
        <v>1020</v>
      </c>
      <c r="C22" s="1">
        <v>250</v>
      </c>
      <c r="D22" s="1">
        <v>13</v>
      </c>
      <c r="E22">
        <f>MROUND(VLOOKUP(D22,'CTR Reference'!A:C, 3, FALSE)*C22,1)</f>
        <v>1</v>
      </c>
      <c r="F22">
        <f>MROUND(C22*'CTR Reference'!$C$2,1)</f>
        <v>67</v>
      </c>
      <c r="G22">
        <f t="shared" si="0"/>
        <v>66</v>
      </c>
      <c r="H22" t="str">
        <f>VLOOKUP(D22,'CTR Reference'!A:C, 2, FALSE)</f>
        <v>11 to 20</v>
      </c>
      <c r="I22" t="str">
        <f>VLOOKUP(D22,'CTR Reference'!A:D, 4, FALSE)</f>
        <v>Quick Win</v>
      </c>
    </row>
    <row r="23" spans="1:9" ht="15.75" customHeight="1" x14ac:dyDescent="0.25">
      <c r="A23" s="17" t="s">
        <v>436</v>
      </c>
      <c r="B23" s="1" t="s">
        <v>1472</v>
      </c>
      <c r="C23" s="1">
        <v>200</v>
      </c>
      <c r="D23" s="1">
        <v>15</v>
      </c>
      <c r="E23">
        <f>MROUND(VLOOKUP(D23,'CTR Reference'!A:C, 3, FALSE)*C23,1)</f>
        <v>1</v>
      </c>
      <c r="F23">
        <f>MROUND(C23*'CTR Reference'!$C$2,1)</f>
        <v>54</v>
      </c>
      <c r="G23">
        <f t="shared" si="0"/>
        <v>53</v>
      </c>
      <c r="H23" t="str">
        <f>VLOOKUP(D23,'CTR Reference'!A:C, 2, FALSE)</f>
        <v>11 to 20</v>
      </c>
      <c r="I23" t="str">
        <f>VLOOKUP(D23,'CTR Reference'!A:D, 4, FALSE)</f>
        <v>Quick Win</v>
      </c>
    </row>
    <row r="24" spans="1:9" ht="15.75" customHeight="1" x14ac:dyDescent="0.25">
      <c r="A24" s="17" t="s">
        <v>436</v>
      </c>
      <c r="B24" s="1" t="s">
        <v>1318</v>
      </c>
      <c r="C24" s="1">
        <v>150</v>
      </c>
      <c r="D24" s="1">
        <v>13</v>
      </c>
      <c r="E24">
        <f>MROUND(VLOOKUP(D24,'CTR Reference'!A:C, 3, FALSE)*C24,1)</f>
        <v>1</v>
      </c>
      <c r="F24">
        <f>MROUND(C24*'CTR Reference'!$C$2,1)</f>
        <v>40</v>
      </c>
      <c r="G24">
        <f t="shared" si="0"/>
        <v>39</v>
      </c>
      <c r="H24" t="str">
        <f>VLOOKUP(D24,'CTR Reference'!A:C, 2, FALSE)</f>
        <v>11 to 20</v>
      </c>
      <c r="I24" t="str">
        <f>VLOOKUP(D24,'CTR Reference'!A:D, 4, FALSE)</f>
        <v>Quick Win</v>
      </c>
    </row>
    <row r="25" spans="1:9" ht="15.75" customHeight="1" x14ac:dyDescent="0.25">
      <c r="A25" s="17" t="s">
        <v>436</v>
      </c>
      <c r="B25" s="1" t="s">
        <v>1392</v>
      </c>
      <c r="C25" s="1">
        <v>100</v>
      </c>
      <c r="D25" s="1">
        <v>12</v>
      </c>
      <c r="E25">
        <f>MROUND(VLOOKUP(D25,'CTR Reference'!A:C, 3, FALSE)*C25,1)</f>
        <v>1</v>
      </c>
      <c r="F25">
        <f>MROUND(C25*'CTR Reference'!$C$2,1)</f>
        <v>27</v>
      </c>
      <c r="G25">
        <f t="shared" si="0"/>
        <v>26</v>
      </c>
      <c r="H25" t="str">
        <f>VLOOKUP(D25,'CTR Reference'!A:C, 2, FALSE)</f>
        <v>11 to 20</v>
      </c>
      <c r="I25" t="str">
        <f>VLOOKUP(D25,'CTR Reference'!A:D, 4, FALSE)</f>
        <v>Quick Win</v>
      </c>
    </row>
    <row r="26" spans="1:9" ht="15.75" customHeight="1" x14ac:dyDescent="0.25">
      <c r="A26" s="17" t="s">
        <v>436</v>
      </c>
      <c r="B26" s="1" t="s">
        <v>1391</v>
      </c>
      <c r="C26" s="1">
        <v>90</v>
      </c>
      <c r="D26" s="1">
        <v>11</v>
      </c>
      <c r="E26">
        <f>MROUND(VLOOKUP(D26,'CTR Reference'!A:C, 3, FALSE)*C26,1)</f>
        <v>0</v>
      </c>
      <c r="F26">
        <f>MROUND(C26*'CTR Reference'!$C$2,1)</f>
        <v>24</v>
      </c>
      <c r="G26">
        <f t="shared" si="0"/>
        <v>24</v>
      </c>
      <c r="H26" t="str">
        <f>VLOOKUP(D26,'CTR Reference'!A:C, 2, FALSE)</f>
        <v>11 to 20</v>
      </c>
      <c r="I26" t="str">
        <f>VLOOKUP(D26,'CTR Reference'!A:D, 4, FALSE)</f>
        <v>Quick Win</v>
      </c>
    </row>
    <row r="27" spans="1:9" ht="15.75" customHeight="1" x14ac:dyDescent="0.25">
      <c r="A27" s="17" t="s">
        <v>436</v>
      </c>
      <c r="B27" s="1" t="s">
        <v>598</v>
      </c>
      <c r="C27" s="1">
        <v>90</v>
      </c>
      <c r="D27" s="1">
        <v>3</v>
      </c>
      <c r="E27">
        <f>MROUND(VLOOKUP(D27,'CTR Reference'!A:C, 3, FALSE)*C27,1)</f>
        <v>8</v>
      </c>
      <c r="F27">
        <f>MROUND(C27*'CTR Reference'!$C$2,1)</f>
        <v>24</v>
      </c>
      <c r="G27">
        <f t="shared" si="0"/>
        <v>16</v>
      </c>
      <c r="H27" t="str">
        <f>VLOOKUP(D27,'CTR Reference'!A:C, 2, FALSE)</f>
        <v>1 to 3</v>
      </c>
      <c r="I27" t="str">
        <f>VLOOKUP(D27,'CTR Reference'!A:D, 4, FALSE)</f>
        <v>Short Term</v>
      </c>
    </row>
    <row r="28" spans="1:9" ht="15.75" customHeight="1" x14ac:dyDescent="0.25">
      <c r="A28" s="17" t="s">
        <v>436</v>
      </c>
      <c r="B28" s="1" t="s">
        <v>680</v>
      </c>
      <c r="C28" s="1">
        <v>80</v>
      </c>
      <c r="D28" s="1">
        <v>4</v>
      </c>
      <c r="E28">
        <f>MROUND(VLOOKUP(D28,'CTR Reference'!A:C, 3, FALSE)*C28,1)</f>
        <v>5</v>
      </c>
      <c r="F28">
        <f>MROUND(C28*'CTR Reference'!$C$2,1)</f>
        <v>21</v>
      </c>
      <c r="G28">
        <f t="shared" si="0"/>
        <v>16</v>
      </c>
      <c r="H28" t="str">
        <f>VLOOKUP(D28,'CTR Reference'!A:C, 2, FALSE)</f>
        <v>4 to 6</v>
      </c>
      <c r="I28" t="str">
        <f>VLOOKUP(D28,'CTR Reference'!A:D, 4, FALSE)</f>
        <v>Short Term</v>
      </c>
    </row>
    <row r="29" spans="1:9" ht="15.75" customHeight="1" x14ac:dyDescent="0.25">
      <c r="A29" s="17" t="s">
        <v>436</v>
      </c>
      <c r="B29" s="1" t="s">
        <v>1304</v>
      </c>
      <c r="C29" s="1">
        <v>70</v>
      </c>
      <c r="D29" s="1">
        <v>9</v>
      </c>
      <c r="E29">
        <f>MROUND(VLOOKUP(D29,'CTR Reference'!A:C, 3, FALSE)*C29,1)</f>
        <v>2</v>
      </c>
      <c r="F29">
        <f>MROUND(C29*'CTR Reference'!$C$2,1)</f>
        <v>19</v>
      </c>
      <c r="G29">
        <f t="shared" si="0"/>
        <v>17</v>
      </c>
      <c r="H29" t="str">
        <f>VLOOKUP(D29,'CTR Reference'!A:C, 2, FALSE)</f>
        <v>7 to 10</v>
      </c>
      <c r="I29" t="str">
        <f>VLOOKUP(D29,'CTR Reference'!A:D, 4, FALSE)</f>
        <v>Quick Win</v>
      </c>
    </row>
    <row r="30" spans="1:9" ht="15.75" customHeight="1" x14ac:dyDescent="0.25">
      <c r="A30" s="17" t="s">
        <v>436</v>
      </c>
      <c r="B30" s="1" t="s">
        <v>794</v>
      </c>
      <c r="C30" s="1">
        <v>40</v>
      </c>
      <c r="D30" s="1">
        <v>2</v>
      </c>
      <c r="E30">
        <f>MROUND(VLOOKUP(D30,'CTR Reference'!A:C, 3, FALSE)*C30,1)</f>
        <v>4</v>
      </c>
      <c r="F30">
        <f>MROUND(C30*'CTR Reference'!$C$2,1)</f>
        <v>11</v>
      </c>
      <c r="G30">
        <f t="shared" si="0"/>
        <v>7</v>
      </c>
      <c r="H30" t="str">
        <f>VLOOKUP(D30,'CTR Reference'!A:C, 2, FALSE)</f>
        <v>1 to 3</v>
      </c>
      <c r="I30" t="str">
        <f>VLOOKUP(D30,'CTR Reference'!A:D, 4, FALSE)</f>
        <v>Short Term</v>
      </c>
    </row>
    <row r="31" spans="1:9" ht="15.75" customHeight="1" x14ac:dyDescent="0.25">
      <c r="A31" s="17" t="s">
        <v>652</v>
      </c>
      <c r="B31" s="1" t="s">
        <v>651</v>
      </c>
      <c r="C31" s="1">
        <v>6000</v>
      </c>
      <c r="D31" s="1">
        <v>14</v>
      </c>
      <c r="E31">
        <f>MROUND(VLOOKUP(D31,'CTR Reference'!A:C, 3, FALSE)*C31,1)</f>
        <v>30</v>
      </c>
      <c r="F31">
        <f>MROUND(C31*'CTR Reference'!$C$2,1)</f>
        <v>1605</v>
      </c>
      <c r="G31">
        <f t="shared" si="0"/>
        <v>1575</v>
      </c>
      <c r="H31" t="str">
        <f>VLOOKUP(D31,'CTR Reference'!A:C, 2, FALSE)</f>
        <v>11 to 20</v>
      </c>
      <c r="I31" t="str">
        <f>VLOOKUP(D31,'CTR Reference'!A:D, 4, FALSE)</f>
        <v>Quick Win</v>
      </c>
    </row>
    <row r="32" spans="1:9" ht="15.75" customHeight="1" x14ac:dyDescent="0.25">
      <c r="A32" s="17" t="s">
        <v>652</v>
      </c>
      <c r="B32" s="1" t="s">
        <v>1410</v>
      </c>
      <c r="C32" s="1">
        <v>1600</v>
      </c>
      <c r="D32" s="1">
        <v>27</v>
      </c>
      <c r="E32">
        <f>MROUND(VLOOKUP(D32,'CTR Reference'!A:C, 3, FALSE)*C32,1)</f>
        <v>1</v>
      </c>
      <c r="F32">
        <f>MROUND(C32*'CTR Reference'!$C$2,1)</f>
        <v>428</v>
      </c>
      <c r="G32">
        <f t="shared" si="0"/>
        <v>427</v>
      </c>
      <c r="H32" t="str">
        <f>VLOOKUP(D32,'CTR Reference'!A:C, 2, FALSE)</f>
        <v>21 to 30</v>
      </c>
      <c r="I32" t="str">
        <f>VLOOKUP(D32,'CTR Reference'!A:D, 4, FALSE)</f>
        <v>Medium/Long Term</v>
      </c>
    </row>
    <row r="33" spans="1:9" ht="15.75" customHeight="1" x14ac:dyDescent="0.25">
      <c r="A33" s="17" t="s">
        <v>465</v>
      </c>
      <c r="B33" s="1" t="s">
        <v>466</v>
      </c>
      <c r="C33" s="1">
        <v>3700</v>
      </c>
      <c r="D33" s="1">
        <v>18</v>
      </c>
      <c r="E33">
        <f>MROUND(VLOOKUP(D33,'CTR Reference'!A:C, 3, FALSE)*C33,1)</f>
        <v>19</v>
      </c>
      <c r="F33">
        <f>MROUND(C33*'CTR Reference'!$C$2,1)</f>
        <v>990</v>
      </c>
      <c r="G33">
        <f t="shared" si="0"/>
        <v>971</v>
      </c>
      <c r="H33" t="str">
        <f>VLOOKUP(D33,'CTR Reference'!A:C, 2, FALSE)</f>
        <v>11 to 20</v>
      </c>
      <c r="I33" t="str">
        <f>VLOOKUP(D33,'CTR Reference'!A:D, 4, FALSE)</f>
        <v>Quick Win</v>
      </c>
    </row>
    <row r="34" spans="1:9" ht="15.75" customHeight="1" x14ac:dyDescent="0.25">
      <c r="A34" s="17" t="s">
        <v>465</v>
      </c>
      <c r="B34" s="1" t="s">
        <v>485</v>
      </c>
      <c r="C34" s="1">
        <v>2200</v>
      </c>
      <c r="D34" s="1">
        <v>13</v>
      </c>
      <c r="E34">
        <f>MROUND(VLOOKUP(D34,'CTR Reference'!A:C, 3, FALSE)*C34,1)</f>
        <v>11</v>
      </c>
      <c r="F34">
        <f>MROUND(C34*'CTR Reference'!$C$2,1)</f>
        <v>589</v>
      </c>
      <c r="G34">
        <f t="shared" si="0"/>
        <v>578</v>
      </c>
      <c r="H34" t="str">
        <f>VLOOKUP(D34,'CTR Reference'!A:C, 2, FALSE)</f>
        <v>11 to 20</v>
      </c>
      <c r="I34" t="str">
        <f>VLOOKUP(D34,'CTR Reference'!A:D, 4, FALSE)</f>
        <v>Quick Win</v>
      </c>
    </row>
    <row r="35" spans="1:9" ht="15.75" customHeight="1" x14ac:dyDescent="0.25">
      <c r="A35" s="17" t="s">
        <v>465</v>
      </c>
      <c r="B35" s="1" t="s">
        <v>951</v>
      </c>
      <c r="C35" s="1">
        <v>1900</v>
      </c>
      <c r="D35" s="1">
        <v>21</v>
      </c>
      <c r="E35">
        <f>MROUND(VLOOKUP(D35,'CTR Reference'!A:C, 3, FALSE)*C35,1)</f>
        <v>10</v>
      </c>
      <c r="F35">
        <f>MROUND(C35*'CTR Reference'!$C$2,1)</f>
        <v>508</v>
      </c>
      <c r="G35">
        <f t="shared" si="0"/>
        <v>498</v>
      </c>
      <c r="H35" t="str">
        <f>VLOOKUP(D35,'CTR Reference'!A:C, 2, FALSE)</f>
        <v>21 to 30</v>
      </c>
      <c r="I35" t="str">
        <f>VLOOKUP(D35,'CTR Reference'!A:D, 4, FALSE)</f>
        <v>Medium/Long Term</v>
      </c>
    </row>
    <row r="36" spans="1:9" ht="15.75" customHeight="1" x14ac:dyDescent="0.25">
      <c r="A36" s="17" t="s">
        <v>465</v>
      </c>
      <c r="B36" s="1" t="s">
        <v>951</v>
      </c>
      <c r="C36" s="1">
        <v>1800</v>
      </c>
      <c r="D36" s="1">
        <v>23</v>
      </c>
      <c r="E36">
        <f>MROUND(VLOOKUP(D36,'CTR Reference'!A:C, 3, FALSE)*C36,1)</f>
        <v>1</v>
      </c>
      <c r="F36">
        <f>MROUND(C36*'CTR Reference'!$C$2,1)</f>
        <v>482</v>
      </c>
      <c r="G36">
        <f t="shared" si="0"/>
        <v>481</v>
      </c>
      <c r="H36" t="str">
        <f>VLOOKUP(D36,'CTR Reference'!A:C, 2, FALSE)</f>
        <v>21 to 30</v>
      </c>
      <c r="I36" t="str">
        <f>VLOOKUP(D36,'CTR Reference'!A:D, 4, FALSE)</f>
        <v>Medium/Long Term</v>
      </c>
    </row>
    <row r="37" spans="1:9" ht="15.75" customHeight="1" x14ac:dyDescent="0.25">
      <c r="A37" s="17" t="s">
        <v>465</v>
      </c>
      <c r="B37" s="1" t="s">
        <v>1174</v>
      </c>
      <c r="C37" s="1">
        <v>450</v>
      </c>
      <c r="D37" s="1">
        <v>14</v>
      </c>
      <c r="E37">
        <f>MROUND(VLOOKUP(D37,'CTR Reference'!A:C, 3, FALSE)*C37,1)</f>
        <v>2</v>
      </c>
      <c r="F37">
        <f>MROUND(C37*'CTR Reference'!$C$2,1)</f>
        <v>120</v>
      </c>
      <c r="G37">
        <f t="shared" si="0"/>
        <v>118</v>
      </c>
      <c r="H37" t="str">
        <f>VLOOKUP(D37,'CTR Reference'!A:C, 2, FALSE)</f>
        <v>11 to 20</v>
      </c>
      <c r="I37" t="str">
        <f>VLOOKUP(D37,'CTR Reference'!A:D, 4, FALSE)</f>
        <v>Quick Win</v>
      </c>
    </row>
    <row r="38" spans="1:9" ht="15.75" customHeight="1" x14ac:dyDescent="0.25">
      <c r="A38" s="17" t="s">
        <v>465</v>
      </c>
      <c r="B38" s="1" t="s">
        <v>1080</v>
      </c>
      <c r="C38" s="1">
        <v>400</v>
      </c>
      <c r="D38" s="1">
        <v>16</v>
      </c>
      <c r="E38">
        <f>MROUND(VLOOKUP(D38,'CTR Reference'!A:C, 3, FALSE)*C38,1)</f>
        <v>2</v>
      </c>
      <c r="F38">
        <f>MROUND(C38*'CTR Reference'!$C$2,1)</f>
        <v>107</v>
      </c>
      <c r="G38">
        <f t="shared" si="0"/>
        <v>105</v>
      </c>
      <c r="H38" t="str">
        <f>VLOOKUP(D38,'CTR Reference'!A:C, 2, FALSE)</f>
        <v>11 to 20</v>
      </c>
      <c r="I38" t="str">
        <f>VLOOKUP(D38,'CTR Reference'!A:D, 4, FALSE)</f>
        <v>Quick Win</v>
      </c>
    </row>
    <row r="39" spans="1:9" ht="15.75" customHeight="1" x14ac:dyDescent="0.25">
      <c r="A39" s="17" t="s">
        <v>874</v>
      </c>
      <c r="B39" s="1" t="s">
        <v>875</v>
      </c>
      <c r="C39" s="1">
        <v>50</v>
      </c>
      <c r="D39" s="1">
        <v>4</v>
      </c>
      <c r="E39">
        <f>MROUND(VLOOKUP(D39,'CTR Reference'!A:C, 3, FALSE)*C39,1)</f>
        <v>3</v>
      </c>
      <c r="F39">
        <f>MROUND(C39*'CTR Reference'!$C$2,1)</f>
        <v>13</v>
      </c>
      <c r="G39">
        <f t="shared" si="0"/>
        <v>10</v>
      </c>
      <c r="H39" t="str">
        <f>VLOOKUP(D39,'CTR Reference'!A:C, 2, FALSE)</f>
        <v>4 to 6</v>
      </c>
      <c r="I39" t="str">
        <f>VLOOKUP(D39,'CTR Reference'!A:D, 4, FALSE)</f>
        <v>Short Term</v>
      </c>
    </row>
    <row r="40" spans="1:9" ht="15.75" customHeight="1" x14ac:dyDescent="0.25">
      <c r="A40" s="17" t="s">
        <v>460</v>
      </c>
      <c r="B40" s="1" t="s">
        <v>461</v>
      </c>
      <c r="C40" s="1">
        <v>500</v>
      </c>
      <c r="D40" s="1">
        <v>5</v>
      </c>
      <c r="E40">
        <f>MROUND(VLOOKUP(D40,'CTR Reference'!A:C, 3, FALSE)*C40,1)</f>
        <v>24</v>
      </c>
      <c r="F40">
        <f>MROUND(C40*'CTR Reference'!$C$2,1)</f>
        <v>134</v>
      </c>
      <c r="G40">
        <f t="shared" si="0"/>
        <v>110</v>
      </c>
      <c r="H40" t="str">
        <f>VLOOKUP(D40,'CTR Reference'!A:C, 2, FALSE)</f>
        <v>4 to 6</v>
      </c>
      <c r="I40" t="str">
        <f>VLOOKUP(D40,'CTR Reference'!A:D, 4, FALSE)</f>
        <v>Quick Win</v>
      </c>
    </row>
    <row r="41" spans="1:9" ht="15.75" customHeight="1" x14ac:dyDescent="0.25">
      <c r="A41" s="17" t="s">
        <v>460</v>
      </c>
      <c r="B41" s="1" t="s">
        <v>685</v>
      </c>
      <c r="C41" s="1">
        <v>300</v>
      </c>
      <c r="D41" s="1">
        <v>10</v>
      </c>
      <c r="E41">
        <f>MROUND(VLOOKUP(D41,'CTR Reference'!A:C, 3, FALSE)*C41,1)</f>
        <v>9</v>
      </c>
      <c r="F41">
        <f>MROUND(C41*'CTR Reference'!$C$2,1)</f>
        <v>80</v>
      </c>
      <c r="G41">
        <f t="shared" si="0"/>
        <v>71</v>
      </c>
      <c r="H41" t="str">
        <f>VLOOKUP(D41,'CTR Reference'!A:C, 2, FALSE)</f>
        <v>7 to 10</v>
      </c>
      <c r="I41" t="str">
        <f>VLOOKUP(D41,'CTR Reference'!A:D, 4, FALSE)</f>
        <v>Quick Win</v>
      </c>
    </row>
    <row r="42" spans="1:9" ht="15.75" customHeight="1" x14ac:dyDescent="0.25">
      <c r="A42" s="17" t="s">
        <v>460</v>
      </c>
      <c r="B42" s="1" t="s">
        <v>712</v>
      </c>
      <c r="C42" s="1">
        <v>200</v>
      </c>
      <c r="D42" s="1">
        <v>7</v>
      </c>
      <c r="E42">
        <f>MROUND(VLOOKUP(D42,'CTR Reference'!A:C, 3, FALSE)*C42,1)</f>
        <v>7</v>
      </c>
      <c r="F42">
        <f>MROUND(C42*'CTR Reference'!$C$2,1)</f>
        <v>54</v>
      </c>
      <c r="G42">
        <f t="shared" si="0"/>
        <v>47</v>
      </c>
      <c r="H42" t="str">
        <f>VLOOKUP(D42,'CTR Reference'!A:C, 2, FALSE)</f>
        <v>7 to 10</v>
      </c>
      <c r="I42" t="str">
        <f>VLOOKUP(D42,'CTR Reference'!A:D, 4, FALSE)</f>
        <v>Quick Win</v>
      </c>
    </row>
    <row r="43" spans="1:9" ht="15.75" customHeight="1" x14ac:dyDescent="0.25">
      <c r="A43" s="17" t="s">
        <v>439</v>
      </c>
      <c r="B43" s="1" t="s">
        <v>440</v>
      </c>
      <c r="C43" s="1">
        <v>700</v>
      </c>
      <c r="D43" s="1">
        <v>5</v>
      </c>
      <c r="E43">
        <f>MROUND(VLOOKUP(D43,'CTR Reference'!A:C, 3, FALSE)*C43,1)</f>
        <v>34</v>
      </c>
      <c r="F43">
        <f>MROUND(C43*'CTR Reference'!$C$2,1)</f>
        <v>187</v>
      </c>
      <c r="G43">
        <f t="shared" si="0"/>
        <v>153</v>
      </c>
      <c r="H43" t="str">
        <f>VLOOKUP(D43,'CTR Reference'!A:C, 2, FALSE)</f>
        <v>4 to 6</v>
      </c>
      <c r="I43" t="str">
        <f>VLOOKUP(D43,'CTR Reference'!A:D, 4, FALSE)</f>
        <v>Quick Win</v>
      </c>
    </row>
    <row r="44" spans="1:9" ht="15.75" customHeight="1" x14ac:dyDescent="0.25">
      <c r="A44" s="17" t="s">
        <v>439</v>
      </c>
      <c r="B44" s="1" t="s">
        <v>448</v>
      </c>
      <c r="C44" s="1">
        <v>500</v>
      </c>
      <c r="D44" s="1">
        <v>4</v>
      </c>
      <c r="E44">
        <f>MROUND(VLOOKUP(D44,'CTR Reference'!A:C, 3, FALSE)*C44,1)</f>
        <v>30</v>
      </c>
      <c r="F44">
        <f>MROUND(C44*'CTR Reference'!$C$2,1)</f>
        <v>134</v>
      </c>
      <c r="G44">
        <f t="shared" si="0"/>
        <v>104</v>
      </c>
      <c r="H44" t="str">
        <f>VLOOKUP(D44,'CTR Reference'!A:C, 2, FALSE)</f>
        <v>4 to 6</v>
      </c>
      <c r="I44" t="str">
        <f>VLOOKUP(D44,'CTR Reference'!A:D, 4, FALSE)</f>
        <v>Short Term</v>
      </c>
    </row>
    <row r="45" spans="1:9" ht="15.75" customHeight="1" x14ac:dyDescent="0.25">
      <c r="A45" s="17" t="s">
        <v>439</v>
      </c>
      <c r="B45" s="1" t="s">
        <v>604</v>
      </c>
      <c r="C45" s="1">
        <v>200</v>
      </c>
      <c r="D45" s="1">
        <v>8</v>
      </c>
      <c r="E45">
        <f>MROUND(VLOOKUP(D45,'CTR Reference'!A:C, 3, FALSE)*C45,1)</f>
        <v>6</v>
      </c>
      <c r="F45">
        <f>MROUND(C45*'CTR Reference'!$C$2,1)</f>
        <v>54</v>
      </c>
      <c r="G45">
        <f t="shared" si="0"/>
        <v>48</v>
      </c>
      <c r="H45" t="str">
        <f>VLOOKUP(D45,'CTR Reference'!A:C, 2, FALSE)</f>
        <v>7 to 10</v>
      </c>
      <c r="I45" t="str">
        <f>VLOOKUP(D45,'CTR Reference'!A:D, 4, FALSE)</f>
        <v>Quick Win</v>
      </c>
    </row>
    <row r="46" spans="1:9" ht="15.75" customHeight="1" x14ac:dyDescent="0.25">
      <c r="A46" s="17" t="s">
        <v>439</v>
      </c>
      <c r="B46" s="1" t="s">
        <v>930</v>
      </c>
      <c r="C46" s="1">
        <v>100</v>
      </c>
      <c r="D46" s="1">
        <v>8</v>
      </c>
      <c r="E46">
        <f>MROUND(VLOOKUP(D46,'CTR Reference'!A:C, 3, FALSE)*C46,1)</f>
        <v>3</v>
      </c>
      <c r="F46">
        <f>MROUND(C46*'CTR Reference'!$C$2,1)</f>
        <v>27</v>
      </c>
      <c r="G46">
        <f t="shared" si="0"/>
        <v>24</v>
      </c>
      <c r="H46" t="str">
        <f>VLOOKUP(D46,'CTR Reference'!A:C, 2, FALSE)</f>
        <v>7 to 10</v>
      </c>
      <c r="I46" t="str">
        <f>VLOOKUP(D46,'CTR Reference'!A:D, 4, FALSE)</f>
        <v>Quick Win</v>
      </c>
    </row>
    <row r="47" spans="1:9" ht="13.2" x14ac:dyDescent="0.25">
      <c r="A47" s="17" t="s">
        <v>439</v>
      </c>
      <c r="B47" s="1" t="s">
        <v>1003</v>
      </c>
      <c r="C47" s="1">
        <v>40</v>
      </c>
      <c r="D47" s="1">
        <v>4</v>
      </c>
      <c r="E47">
        <f>MROUND(VLOOKUP(D47,'CTR Reference'!A:C, 3, FALSE)*C47,1)</f>
        <v>2</v>
      </c>
      <c r="F47">
        <f>MROUND(C47*'CTR Reference'!$C$2,1)</f>
        <v>11</v>
      </c>
      <c r="G47">
        <f t="shared" si="0"/>
        <v>9</v>
      </c>
      <c r="H47" t="str">
        <f>VLOOKUP(D47,'CTR Reference'!A:C, 2, FALSE)</f>
        <v>4 to 6</v>
      </c>
      <c r="I47" t="str">
        <f>VLOOKUP(D47,'CTR Reference'!A:D, 4, FALSE)</f>
        <v>Short Term</v>
      </c>
    </row>
    <row r="48" spans="1:9" ht="13.2" x14ac:dyDescent="0.25">
      <c r="A48" s="17" t="s">
        <v>724</v>
      </c>
      <c r="B48" s="1" t="s">
        <v>725</v>
      </c>
      <c r="C48" s="1">
        <v>1100</v>
      </c>
      <c r="D48" s="1">
        <v>16</v>
      </c>
      <c r="E48">
        <f>MROUND(VLOOKUP(D48,'CTR Reference'!A:C, 3, FALSE)*C48,1)</f>
        <v>6</v>
      </c>
      <c r="F48">
        <f>MROUND(C48*'CTR Reference'!$C$2,1)</f>
        <v>294</v>
      </c>
      <c r="G48">
        <f t="shared" si="0"/>
        <v>288</v>
      </c>
      <c r="H48" t="str">
        <f>VLOOKUP(D48,'CTR Reference'!A:C, 2, FALSE)</f>
        <v>11 to 20</v>
      </c>
      <c r="I48" t="str">
        <f>VLOOKUP(D48,'CTR Reference'!A:D, 4, FALSE)</f>
        <v>Quick Win</v>
      </c>
    </row>
    <row r="49" spans="1:9" ht="13.2" x14ac:dyDescent="0.25">
      <c r="A49" s="17" t="s">
        <v>696</v>
      </c>
      <c r="B49" s="1" t="s">
        <v>697</v>
      </c>
      <c r="C49" s="1">
        <v>700</v>
      </c>
      <c r="D49" s="1">
        <v>14</v>
      </c>
      <c r="E49">
        <f>MROUND(VLOOKUP(D49,'CTR Reference'!A:C, 3, FALSE)*C49,1)</f>
        <v>4</v>
      </c>
      <c r="F49">
        <f>MROUND(C49*'CTR Reference'!$C$2,1)</f>
        <v>187</v>
      </c>
      <c r="G49">
        <f t="shared" si="0"/>
        <v>183</v>
      </c>
      <c r="H49" t="str">
        <f>VLOOKUP(D49,'CTR Reference'!A:C, 2, FALSE)</f>
        <v>11 to 20</v>
      </c>
      <c r="I49" t="str">
        <f>VLOOKUP(D49,'CTR Reference'!A:D, 4, FALSE)</f>
        <v>Quick Win</v>
      </c>
    </row>
    <row r="50" spans="1:9" ht="13.2" x14ac:dyDescent="0.25">
      <c r="A50" s="17" t="s">
        <v>909</v>
      </c>
      <c r="B50" s="1" t="s">
        <v>910</v>
      </c>
      <c r="C50" s="1">
        <v>50</v>
      </c>
      <c r="D50" s="1">
        <v>4</v>
      </c>
      <c r="E50">
        <f>MROUND(VLOOKUP(D50,'CTR Reference'!A:C, 3, FALSE)*C50,1)</f>
        <v>3</v>
      </c>
      <c r="F50">
        <f>MROUND(C50*'CTR Reference'!$C$2,1)</f>
        <v>13</v>
      </c>
      <c r="G50">
        <f t="shared" si="0"/>
        <v>10</v>
      </c>
      <c r="H50" t="str">
        <f>VLOOKUP(D50,'CTR Reference'!A:C, 2, FALSE)</f>
        <v>4 to 6</v>
      </c>
      <c r="I50" t="str">
        <f>VLOOKUP(D50,'CTR Reference'!A:D, 4, FALSE)</f>
        <v>Short Term</v>
      </c>
    </row>
    <row r="51" spans="1:9" ht="13.2" x14ac:dyDescent="0.25">
      <c r="A51" s="17" t="s">
        <v>769</v>
      </c>
      <c r="B51" s="1" t="s">
        <v>1441</v>
      </c>
      <c r="C51" s="1">
        <v>2100</v>
      </c>
      <c r="D51" s="1">
        <v>10</v>
      </c>
      <c r="E51">
        <f>MROUND(VLOOKUP(D51,'CTR Reference'!A:C, 3, FALSE)*C51,1)</f>
        <v>62</v>
      </c>
      <c r="F51">
        <f>MROUND(C51*'CTR Reference'!$C$2,1)</f>
        <v>562</v>
      </c>
      <c r="G51">
        <f t="shared" si="0"/>
        <v>500</v>
      </c>
      <c r="H51" t="str">
        <f>VLOOKUP(D51,'CTR Reference'!A:C, 2, FALSE)</f>
        <v>7 to 10</v>
      </c>
      <c r="I51" t="str">
        <f>VLOOKUP(D51,'CTR Reference'!A:D, 4, FALSE)</f>
        <v>Quick Win</v>
      </c>
    </row>
    <row r="52" spans="1:9" ht="13.2" x14ac:dyDescent="0.25">
      <c r="A52" s="17" t="s">
        <v>769</v>
      </c>
      <c r="B52" s="1" t="s">
        <v>770</v>
      </c>
      <c r="C52" s="1">
        <v>350</v>
      </c>
      <c r="D52" s="1">
        <v>11</v>
      </c>
      <c r="E52">
        <f>MROUND(VLOOKUP(D52,'CTR Reference'!A:C, 3, FALSE)*C52,1)</f>
        <v>2</v>
      </c>
      <c r="F52">
        <f>MROUND(C52*'CTR Reference'!$C$2,1)</f>
        <v>94</v>
      </c>
      <c r="G52">
        <f t="shared" si="0"/>
        <v>92</v>
      </c>
      <c r="H52" t="str">
        <f>VLOOKUP(D52,'CTR Reference'!A:C, 2, FALSE)</f>
        <v>11 to 20</v>
      </c>
      <c r="I52" t="str">
        <f>VLOOKUP(D52,'CTR Reference'!A:D, 4, FALSE)</f>
        <v>Quick Win</v>
      </c>
    </row>
    <row r="53" spans="1:9" ht="13.2" x14ac:dyDescent="0.25">
      <c r="A53" s="17" t="s">
        <v>769</v>
      </c>
      <c r="B53" s="1" t="s">
        <v>932</v>
      </c>
      <c r="C53" s="1">
        <v>250</v>
      </c>
      <c r="D53" s="1">
        <v>10</v>
      </c>
      <c r="E53">
        <f>MROUND(VLOOKUP(D53,'CTR Reference'!A:C, 3, FALSE)*C53,1)</f>
        <v>7</v>
      </c>
      <c r="F53">
        <f>MROUND(C53*'CTR Reference'!$C$2,1)</f>
        <v>67</v>
      </c>
      <c r="G53">
        <f t="shared" si="0"/>
        <v>60</v>
      </c>
      <c r="H53" t="str">
        <f>VLOOKUP(D53,'CTR Reference'!A:C, 2, FALSE)</f>
        <v>7 to 10</v>
      </c>
      <c r="I53" t="str">
        <f>VLOOKUP(D53,'CTR Reference'!A:D, 4, FALSE)</f>
        <v>Quick Win</v>
      </c>
    </row>
    <row r="54" spans="1:9" ht="13.2" x14ac:dyDescent="0.25">
      <c r="A54" s="17" t="s">
        <v>769</v>
      </c>
      <c r="B54" s="1" t="s">
        <v>1448</v>
      </c>
      <c r="C54" s="1">
        <v>70</v>
      </c>
      <c r="D54" s="1">
        <v>10</v>
      </c>
      <c r="E54">
        <f>MROUND(VLOOKUP(D54,'CTR Reference'!A:C, 3, FALSE)*C54,1)</f>
        <v>2</v>
      </c>
      <c r="F54">
        <f>MROUND(C54*'CTR Reference'!$C$2,1)</f>
        <v>19</v>
      </c>
      <c r="G54">
        <f t="shared" si="0"/>
        <v>17</v>
      </c>
      <c r="H54" t="str">
        <f>VLOOKUP(D54,'CTR Reference'!A:C, 2, FALSE)</f>
        <v>7 to 10</v>
      </c>
      <c r="I54" t="str">
        <f>VLOOKUP(D54,'CTR Reference'!A:D, 4, FALSE)</f>
        <v>Quick Win</v>
      </c>
    </row>
    <row r="55" spans="1:9" ht="13.2" x14ac:dyDescent="0.25">
      <c r="A55" s="17" t="s">
        <v>769</v>
      </c>
      <c r="B55" s="1" t="s">
        <v>1500</v>
      </c>
      <c r="C55" s="1">
        <v>30</v>
      </c>
      <c r="D55" s="1">
        <v>7</v>
      </c>
      <c r="E55">
        <f>MROUND(VLOOKUP(D55,'CTR Reference'!A:C, 3, FALSE)*C55,1)</f>
        <v>1</v>
      </c>
      <c r="F55">
        <f>MROUND(C55*'CTR Reference'!$C$2,1)</f>
        <v>8</v>
      </c>
      <c r="G55">
        <f t="shared" si="0"/>
        <v>7</v>
      </c>
      <c r="H55" t="str">
        <f>VLOOKUP(D55,'CTR Reference'!A:C, 2, FALSE)</f>
        <v>7 to 10</v>
      </c>
      <c r="I55" t="str">
        <f>VLOOKUP(D55,'CTR Reference'!A:D, 4, FALSE)</f>
        <v>Quick Win</v>
      </c>
    </row>
    <row r="56" spans="1:9" ht="13.2" x14ac:dyDescent="0.25">
      <c r="A56" s="17" t="s">
        <v>657</v>
      </c>
      <c r="B56" s="1" t="s">
        <v>658</v>
      </c>
      <c r="C56" s="1">
        <v>800</v>
      </c>
      <c r="D56" s="1">
        <v>12</v>
      </c>
      <c r="E56">
        <f>MROUND(VLOOKUP(D56,'CTR Reference'!A:C, 3, FALSE)*C56,1)</f>
        <v>4</v>
      </c>
      <c r="F56">
        <f>MROUND(C56*'CTR Reference'!$C$2,1)</f>
        <v>214</v>
      </c>
      <c r="G56">
        <f t="shared" si="0"/>
        <v>210</v>
      </c>
      <c r="H56" t="str">
        <f>VLOOKUP(D56,'CTR Reference'!A:C, 2, FALSE)</f>
        <v>11 to 20</v>
      </c>
      <c r="I56" t="str">
        <f>VLOOKUP(D56,'CTR Reference'!A:D, 4, FALSE)</f>
        <v>Quick Win</v>
      </c>
    </row>
    <row r="57" spans="1:9" ht="13.2" x14ac:dyDescent="0.25">
      <c r="A57" s="17" t="s">
        <v>872</v>
      </c>
      <c r="B57" s="1" t="s">
        <v>1068</v>
      </c>
      <c r="C57" s="1">
        <v>200</v>
      </c>
      <c r="D57" s="1">
        <v>11</v>
      </c>
      <c r="E57">
        <f>MROUND(VLOOKUP(D57,'CTR Reference'!A:C, 3, FALSE)*C57,1)</f>
        <v>1</v>
      </c>
      <c r="F57">
        <f>MROUND(C57*'CTR Reference'!$C$2,1)</f>
        <v>54</v>
      </c>
      <c r="G57">
        <f t="shared" si="0"/>
        <v>53</v>
      </c>
      <c r="H57" t="str">
        <f>VLOOKUP(D57,'CTR Reference'!A:C, 2, FALSE)</f>
        <v>11 to 20</v>
      </c>
      <c r="I57" t="str">
        <f>VLOOKUP(D57,'CTR Reference'!A:D, 4, FALSE)</f>
        <v>Quick Win</v>
      </c>
    </row>
    <row r="58" spans="1:9" ht="13.2" x14ac:dyDescent="0.25">
      <c r="A58" s="17" t="s">
        <v>872</v>
      </c>
      <c r="B58" s="1" t="s">
        <v>873</v>
      </c>
      <c r="C58" s="1">
        <v>100</v>
      </c>
      <c r="D58" s="1">
        <v>8</v>
      </c>
      <c r="E58">
        <f>MROUND(VLOOKUP(D58,'CTR Reference'!A:C, 3, FALSE)*C58,1)</f>
        <v>3</v>
      </c>
      <c r="F58">
        <f>MROUND(C58*'CTR Reference'!$C$2,1)</f>
        <v>27</v>
      </c>
      <c r="G58">
        <f t="shared" si="0"/>
        <v>24</v>
      </c>
      <c r="H58" t="str">
        <f>VLOOKUP(D58,'CTR Reference'!A:C, 2, FALSE)</f>
        <v>7 to 10</v>
      </c>
      <c r="I58" t="str">
        <f>VLOOKUP(D58,'CTR Reference'!A:D, 4, FALSE)</f>
        <v>Quick Win</v>
      </c>
    </row>
    <row r="59" spans="1:9" ht="13.2" x14ac:dyDescent="0.25">
      <c r="A59" s="17" t="s">
        <v>563</v>
      </c>
      <c r="B59" s="1" t="s">
        <v>587</v>
      </c>
      <c r="C59" s="1">
        <v>100</v>
      </c>
      <c r="D59" s="1">
        <v>3</v>
      </c>
      <c r="E59">
        <f>MROUND(VLOOKUP(D59,'CTR Reference'!A:C, 3, FALSE)*C59,1)</f>
        <v>8</v>
      </c>
      <c r="F59">
        <f>MROUND(C59*'CTR Reference'!$C$2,1)</f>
        <v>27</v>
      </c>
      <c r="G59">
        <f t="shared" si="0"/>
        <v>19</v>
      </c>
      <c r="H59" t="str">
        <f>VLOOKUP(D59,'CTR Reference'!A:C, 2, FALSE)</f>
        <v>1 to 3</v>
      </c>
      <c r="I59" t="str">
        <f>VLOOKUP(D59,'CTR Reference'!A:D, 4, FALSE)</f>
        <v>Short Term</v>
      </c>
    </row>
    <row r="60" spans="1:9" ht="13.2" x14ac:dyDescent="0.25">
      <c r="A60" s="17" t="s">
        <v>563</v>
      </c>
      <c r="B60" s="1" t="s">
        <v>666</v>
      </c>
      <c r="C60" s="1">
        <v>100</v>
      </c>
      <c r="D60" s="1">
        <v>5</v>
      </c>
      <c r="E60">
        <f>MROUND(VLOOKUP(D60,'CTR Reference'!A:C, 3, FALSE)*C60,1)</f>
        <v>5</v>
      </c>
      <c r="F60">
        <f>MROUND(C60*'CTR Reference'!$C$2,1)</f>
        <v>27</v>
      </c>
      <c r="G60">
        <f t="shared" si="0"/>
        <v>22</v>
      </c>
      <c r="H60" t="str">
        <f>VLOOKUP(D60,'CTR Reference'!A:C, 2, FALSE)</f>
        <v>4 to 6</v>
      </c>
      <c r="I60" t="str">
        <f>VLOOKUP(D60,'CTR Reference'!A:D, 4, FALSE)</f>
        <v>Quick Win</v>
      </c>
    </row>
    <row r="61" spans="1:9" ht="13.2" x14ac:dyDescent="0.25">
      <c r="A61" s="17" t="s">
        <v>563</v>
      </c>
      <c r="B61" s="1" t="s">
        <v>688</v>
      </c>
      <c r="C61" s="1">
        <v>60</v>
      </c>
      <c r="D61" s="1">
        <v>3</v>
      </c>
      <c r="E61">
        <f>MROUND(VLOOKUP(D61,'CTR Reference'!A:C, 3, FALSE)*C61,1)</f>
        <v>5</v>
      </c>
      <c r="F61">
        <f>MROUND(C61*'CTR Reference'!$C$2,1)</f>
        <v>16</v>
      </c>
      <c r="G61">
        <f t="shared" si="0"/>
        <v>11</v>
      </c>
      <c r="H61" t="str">
        <f>VLOOKUP(D61,'CTR Reference'!A:C, 2, FALSE)</f>
        <v>1 to 3</v>
      </c>
      <c r="I61" t="str">
        <f>VLOOKUP(D61,'CTR Reference'!A:D, 4, FALSE)</f>
        <v>Short Term</v>
      </c>
    </row>
    <row r="62" spans="1:9" ht="13.2" x14ac:dyDescent="0.25">
      <c r="A62" s="17" t="s">
        <v>563</v>
      </c>
      <c r="B62" s="1" t="s">
        <v>1217</v>
      </c>
      <c r="C62" s="1">
        <v>60</v>
      </c>
      <c r="D62" s="1">
        <v>8</v>
      </c>
      <c r="E62">
        <f>MROUND(VLOOKUP(D62,'CTR Reference'!A:C, 3, FALSE)*C62,1)</f>
        <v>2</v>
      </c>
      <c r="F62">
        <f>MROUND(C62*'CTR Reference'!$C$2,1)</f>
        <v>16</v>
      </c>
      <c r="G62">
        <f t="shared" si="0"/>
        <v>14</v>
      </c>
      <c r="H62" t="str">
        <f>VLOOKUP(D62,'CTR Reference'!A:C, 2, FALSE)</f>
        <v>7 to 10</v>
      </c>
      <c r="I62" t="str">
        <f>VLOOKUP(D62,'CTR Reference'!A:D, 4, FALSE)</f>
        <v>Quick Win</v>
      </c>
    </row>
    <row r="63" spans="1:9" ht="13.2" x14ac:dyDescent="0.25">
      <c r="A63" s="17" t="s">
        <v>563</v>
      </c>
      <c r="B63" s="1" t="s">
        <v>1006</v>
      </c>
      <c r="C63" s="1">
        <v>50</v>
      </c>
      <c r="D63" s="1">
        <v>5</v>
      </c>
      <c r="E63">
        <f>MROUND(VLOOKUP(D63,'CTR Reference'!A:C, 3, FALSE)*C63,1)</f>
        <v>2</v>
      </c>
      <c r="F63">
        <f>MROUND(C63*'CTR Reference'!$C$2,1)</f>
        <v>13</v>
      </c>
      <c r="G63">
        <f t="shared" si="0"/>
        <v>11</v>
      </c>
      <c r="H63" t="str">
        <f>VLOOKUP(D63,'CTR Reference'!A:C, 2, FALSE)</f>
        <v>4 to 6</v>
      </c>
      <c r="I63" t="str">
        <f>VLOOKUP(D63,'CTR Reference'!A:D, 4, FALSE)</f>
        <v>Quick Win</v>
      </c>
    </row>
    <row r="64" spans="1:9" ht="13.2" x14ac:dyDescent="0.25">
      <c r="A64" s="17" t="s">
        <v>563</v>
      </c>
      <c r="B64" s="1" t="s">
        <v>564</v>
      </c>
      <c r="C64" s="1">
        <v>40</v>
      </c>
      <c r="D64" s="1">
        <v>1</v>
      </c>
      <c r="E64">
        <f>MROUND(VLOOKUP(D64,'CTR Reference'!A:C, 3, FALSE)*C64,1)</f>
        <v>11</v>
      </c>
      <c r="F64">
        <f>MROUND(C64*'CTR Reference'!$C$2,1)</f>
        <v>11</v>
      </c>
      <c r="G64">
        <f t="shared" si="0"/>
        <v>0</v>
      </c>
      <c r="H64" t="str">
        <f>VLOOKUP(D64,'CTR Reference'!A:C, 2, FALSE)</f>
        <v>1 to 3</v>
      </c>
      <c r="I64" t="str">
        <f>VLOOKUP(D64,'CTR Reference'!A:D, 4, FALSE)</f>
        <v>Maintain</v>
      </c>
    </row>
    <row r="65" spans="1:9" ht="13.2" x14ac:dyDescent="0.25">
      <c r="A65" s="17" t="s">
        <v>563</v>
      </c>
      <c r="B65" s="1" t="s">
        <v>1385</v>
      </c>
      <c r="C65" s="1">
        <v>30</v>
      </c>
      <c r="D65" s="1">
        <v>6</v>
      </c>
      <c r="E65">
        <f>MROUND(VLOOKUP(D65,'CTR Reference'!A:C, 3, FALSE)*C65,1)</f>
        <v>1</v>
      </c>
      <c r="F65">
        <f>MROUND(C65*'CTR Reference'!$C$2,1)</f>
        <v>8</v>
      </c>
      <c r="G65">
        <f t="shared" si="0"/>
        <v>7</v>
      </c>
      <c r="H65" t="str">
        <f>VLOOKUP(D65,'CTR Reference'!A:C, 2, FALSE)</f>
        <v>4 to 6</v>
      </c>
      <c r="I65" t="str">
        <f>VLOOKUP(D65,'CTR Reference'!A:D, 4, FALSE)</f>
        <v>Quick Win</v>
      </c>
    </row>
    <row r="66" spans="1:9" ht="13.2" x14ac:dyDescent="0.25">
      <c r="A66" s="17" t="s">
        <v>845</v>
      </c>
      <c r="B66" s="1" t="s">
        <v>846</v>
      </c>
      <c r="C66" s="1">
        <v>300</v>
      </c>
      <c r="D66" s="1">
        <v>12</v>
      </c>
      <c r="E66">
        <f>MROUND(VLOOKUP(D66,'CTR Reference'!A:C, 3, FALSE)*C66,1)</f>
        <v>2</v>
      </c>
      <c r="F66">
        <f>MROUND(C66*'CTR Reference'!$C$2,1)</f>
        <v>80</v>
      </c>
      <c r="G66">
        <f t="shared" si="0"/>
        <v>78</v>
      </c>
      <c r="H66" t="str">
        <f>VLOOKUP(D66,'CTR Reference'!A:C, 2, FALSE)</f>
        <v>11 to 20</v>
      </c>
      <c r="I66" t="str">
        <f>VLOOKUP(D66,'CTR Reference'!A:D, 4, FALSE)</f>
        <v>Quick Win</v>
      </c>
    </row>
    <row r="67" spans="1:9" ht="13.2" x14ac:dyDescent="0.25">
      <c r="A67" s="17" t="s">
        <v>845</v>
      </c>
      <c r="B67" s="1" t="s">
        <v>846</v>
      </c>
      <c r="C67" s="1">
        <v>300</v>
      </c>
      <c r="D67" s="1">
        <v>14</v>
      </c>
      <c r="E67">
        <f>MROUND(VLOOKUP(D67,'CTR Reference'!A:C, 3, FALSE)*C67,1)</f>
        <v>2</v>
      </c>
      <c r="F67">
        <f>MROUND(C67*'CTR Reference'!$C$2,1)</f>
        <v>80</v>
      </c>
      <c r="G67">
        <f t="shared" si="0"/>
        <v>78</v>
      </c>
      <c r="H67" t="str">
        <f>VLOOKUP(D67,'CTR Reference'!A:C, 2, FALSE)</f>
        <v>11 to 20</v>
      </c>
      <c r="I67" t="str">
        <f>VLOOKUP(D67,'CTR Reference'!A:D, 4, FALSE)</f>
        <v>Quick Win</v>
      </c>
    </row>
    <row r="68" spans="1:9" ht="13.2" x14ac:dyDescent="0.25">
      <c r="A68" s="17" t="s">
        <v>845</v>
      </c>
      <c r="B68" s="1" t="s">
        <v>847</v>
      </c>
      <c r="C68" s="1">
        <v>250</v>
      </c>
      <c r="D68" s="1">
        <v>11</v>
      </c>
      <c r="E68">
        <f>MROUND(VLOOKUP(D68,'CTR Reference'!A:C, 3, FALSE)*C68,1)</f>
        <v>1</v>
      </c>
      <c r="F68">
        <f>MROUND(C68*'CTR Reference'!$C$2,1)</f>
        <v>67</v>
      </c>
      <c r="G68">
        <f t="shared" ref="G68:G131" si="1">F68-E68</f>
        <v>66</v>
      </c>
      <c r="H68" t="str">
        <f>VLOOKUP(D68,'CTR Reference'!A:C, 2, FALSE)</f>
        <v>11 to 20</v>
      </c>
      <c r="I68" t="str">
        <f>VLOOKUP(D68,'CTR Reference'!A:D, 4, FALSE)</f>
        <v>Quick Win</v>
      </c>
    </row>
    <row r="69" spans="1:9" ht="13.2" x14ac:dyDescent="0.25">
      <c r="A69" s="17" t="s">
        <v>524</v>
      </c>
      <c r="B69" s="1" t="s">
        <v>525</v>
      </c>
      <c r="C69" s="1">
        <v>450</v>
      </c>
      <c r="D69" s="1">
        <v>8</v>
      </c>
      <c r="E69">
        <f>MROUND(VLOOKUP(D69,'CTR Reference'!A:C, 3, FALSE)*C69,1)</f>
        <v>13</v>
      </c>
      <c r="F69">
        <f>MROUND(C69*'CTR Reference'!$C$2,1)</f>
        <v>120</v>
      </c>
      <c r="G69">
        <f t="shared" si="1"/>
        <v>107</v>
      </c>
      <c r="H69" t="str">
        <f>VLOOKUP(D69,'CTR Reference'!A:C, 2, FALSE)</f>
        <v>7 to 10</v>
      </c>
      <c r="I69" t="str">
        <f>VLOOKUP(D69,'CTR Reference'!A:D, 4, FALSE)</f>
        <v>Quick Win</v>
      </c>
    </row>
    <row r="70" spans="1:9" ht="13.2" x14ac:dyDescent="0.25">
      <c r="A70" s="17" t="s">
        <v>524</v>
      </c>
      <c r="B70" s="1" t="s">
        <v>1088</v>
      </c>
      <c r="C70" s="1">
        <v>400</v>
      </c>
      <c r="D70" s="1">
        <v>18</v>
      </c>
      <c r="E70">
        <f>MROUND(VLOOKUP(D70,'CTR Reference'!A:C, 3, FALSE)*C70,1)</f>
        <v>2</v>
      </c>
      <c r="F70">
        <f>MROUND(C70*'CTR Reference'!$C$2,1)</f>
        <v>107</v>
      </c>
      <c r="G70">
        <f t="shared" si="1"/>
        <v>105</v>
      </c>
      <c r="H70" t="str">
        <f>VLOOKUP(D70,'CTR Reference'!A:C, 2, FALSE)</f>
        <v>11 to 20</v>
      </c>
      <c r="I70" t="str">
        <f>VLOOKUP(D70,'CTR Reference'!A:D, 4, FALSE)</f>
        <v>Quick Win</v>
      </c>
    </row>
    <row r="71" spans="1:9" ht="13.2" x14ac:dyDescent="0.25">
      <c r="A71" s="17" t="s">
        <v>524</v>
      </c>
      <c r="B71" s="1" t="s">
        <v>648</v>
      </c>
      <c r="C71" s="1">
        <v>250</v>
      </c>
      <c r="D71" s="1">
        <v>8</v>
      </c>
      <c r="E71">
        <f>MROUND(VLOOKUP(D71,'CTR Reference'!A:C, 3, FALSE)*C71,1)</f>
        <v>7</v>
      </c>
      <c r="F71">
        <f>MROUND(C71*'CTR Reference'!$C$2,1)</f>
        <v>67</v>
      </c>
      <c r="G71">
        <f t="shared" si="1"/>
        <v>60</v>
      </c>
      <c r="H71" t="str">
        <f>VLOOKUP(D71,'CTR Reference'!A:C, 2, FALSE)</f>
        <v>7 to 10</v>
      </c>
      <c r="I71" t="str">
        <f>VLOOKUP(D71,'CTR Reference'!A:D, 4, FALSE)</f>
        <v>Quick Win</v>
      </c>
    </row>
    <row r="72" spans="1:9" ht="13.2" x14ac:dyDescent="0.25">
      <c r="A72" s="17" t="s">
        <v>524</v>
      </c>
      <c r="B72" s="1" t="s">
        <v>844</v>
      </c>
      <c r="C72" s="1">
        <v>150</v>
      </c>
      <c r="D72" s="1">
        <v>6</v>
      </c>
      <c r="E72">
        <f>MROUND(VLOOKUP(D72,'CTR Reference'!A:C, 3, FALSE)*C72,1)</f>
        <v>6</v>
      </c>
      <c r="F72">
        <f>MROUND(C72*'CTR Reference'!$C$2,1)</f>
        <v>40</v>
      </c>
      <c r="G72">
        <f t="shared" si="1"/>
        <v>34</v>
      </c>
      <c r="H72" t="str">
        <f>VLOOKUP(D72,'CTR Reference'!A:C, 2, FALSE)</f>
        <v>4 to 6</v>
      </c>
      <c r="I72" t="str">
        <f>VLOOKUP(D72,'CTR Reference'!A:D, 4, FALSE)</f>
        <v>Quick Win</v>
      </c>
    </row>
    <row r="73" spans="1:9" ht="13.2" x14ac:dyDescent="0.25">
      <c r="A73" s="17" t="s">
        <v>524</v>
      </c>
      <c r="B73" s="1" t="s">
        <v>806</v>
      </c>
      <c r="C73" s="1">
        <v>150</v>
      </c>
      <c r="D73" s="1">
        <v>8</v>
      </c>
      <c r="E73">
        <f>MROUND(VLOOKUP(D73,'CTR Reference'!A:C, 3, FALSE)*C73,1)</f>
        <v>4</v>
      </c>
      <c r="F73">
        <f>MROUND(C73*'CTR Reference'!$C$2,1)</f>
        <v>40</v>
      </c>
      <c r="G73">
        <f t="shared" si="1"/>
        <v>36</v>
      </c>
      <c r="H73" t="str">
        <f>VLOOKUP(D73,'CTR Reference'!A:C, 2, FALSE)</f>
        <v>7 to 10</v>
      </c>
      <c r="I73" t="str">
        <f>VLOOKUP(D73,'CTR Reference'!A:D, 4, FALSE)</f>
        <v>Quick Win</v>
      </c>
    </row>
    <row r="74" spans="1:9" ht="13.2" x14ac:dyDescent="0.25">
      <c r="A74" s="17" t="s">
        <v>524</v>
      </c>
      <c r="B74" s="1" t="s">
        <v>835</v>
      </c>
      <c r="C74" s="1">
        <v>150</v>
      </c>
      <c r="D74" s="1">
        <v>8</v>
      </c>
      <c r="E74">
        <f>MROUND(VLOOKUP(D74,'CTR Reference'!A:C, 3, FALSE)*C74,1)</f>
        <v>4</v>
      </c>
      <c r="F74">
        <f>MROUND(C74*'CTR Reference'!$C$2,1)</f>
        <v>40</v>
      </c>
      <c r="G74">
        <f t="shared" si="1"/>
        <v>36</v>
      </c>
      <c r="H74" t="str">
        <f>VLOOKUP(D74,'CTR Reference'!A:C, 2, FALSE)</f>
        <v>7 to 10</v>
      </c>
      <c r="I74" t="str">
        <f>VLOOKUP(D74,'CTR Reference'!A:D, 4, FALSE)</f>
        <v>Quick Win</v>
      </c>
    </row>
    <row r="75" spans="1:9" ht="13.2" x14ac:dyDescent="0.25">
      <c r="A75" s="17" t="s">
        <v>524</v>
      </c>
      <c r="B75" s="1" t="s">
        <v>937</v>
      </c>
      <c r="C75" s="1">
        <v>100</v>
      </c>
      <c r="D75" s="1">
        <v>8</v>
      </c>
      <c r="E75">
        <f>MROUND(VLOOKUP(D75,'CTR Reference'!A:C, 3, FALSE)*C75,1)</f>
        <v>3</v>
      </c>
      <c r="F75">
        <f>MROUND(C75*'CTR Reference'!$C$2,1)</f>
        <v>27</v>
      </c>
      <c r="G75">
        <f t="shared" si="1"/>
        <v>24</v>
      </c>
      <c r="H75" t="str">
        <f>VLOOKUP(D75,'CTR Reference'!A:C, 2, FALSE)</f>
        <v>7 to 10</v>
      </c>
      <c r="I75" t="str">
        <f>VLOOKUP(D75,'CTR Reference'!A:D, 4, FALSE)</f>
        <v>Quick Win</v>
      </c>
    </row>
    <row r="76" spans="1:9" ht="13.2" x14ac:dyDescent="0.25">
      <c r="A76" s="17" t="s">
        <v>524</v>
      </c>
      <c r="B76" s="1" t="s">
        <v>871</v>
      </c>
      <c r="C76" s="1">
        <v>100</v>
      </c>
      <c r="D76" s="1">
        <v>8</v>
      </c>
      <c r="E76">
        <f>MROUND(VLOOKUP(D76,'CTR Reference'!A:C, 3, FALSE)*C76,1)</f>
        <v>3</v>
      </c>
      <c r="F76">
        <f>MROUND(C76*'CTR Reference'!$C$2,1)</f>
        <v>27</v>
      </c>
      <c r="G76">
        <f t="shared" si="1"/>
        <v>24</v>
      </c>
      <c r="H76" t="str">
        <f>VLOOKUP(D76,'CTR Reference'!A:C, 2, FALSE)</f>
        <v>7 to 10</v>
      </c>
      <c r="I76" t="str">
        <f>VLOOKUP(D76,'CTR Reference'!A:D, 4, FALSE)</f>
        <v>Quick Win</v>
      </c>
    </row>
    <row r="77" spans="1:9" ht="13.2" x14ac:dyDescent="0.25">
      <c r="A77" s="17" t="s">
        <v>524</v>
      </c>
      <c r="B77" s="1" t="s">
        <v>1231</v>
      </c>
      <c r="C77" s="1">
        <v>60</v>
      </c>
      <c r="D77" s="1">
        <v>8</v>
      </c>
      <c r="E77">
        <f>MROUND(VLOOKUP(D77,'CTR Reference'!A:C, 3, FALSE)*C77,1)</f>
        <v>2</v>
      </c>
      <c r="F77">
        <f>MROUND(C77*'CTR Reference'!$C$2,1)</f>
        <v>16</v>
      </c>
      <c r="G77">
        <f t="shared" si="1"/>
        <v>14</v>
      </c>
      <c r="H77" t="str">
        <f>VLOOKUP(D77,'CTR Reference'!A:C, 2, FALSE)</f>
        <v>7 to 10</v>
      </c>
      <c r="I77" t="str">
        <f>VLOOKUP(D77,'CTR Reference'!A:D, 4, FALSE)</f>
        <v>Quick Win</v>
      </c>
    </row>
    <row r="78" spans="1:9" ht="13.2" x14ac:dyDescent="0.25">
      <c r="A78" s="17" t="s">
        <v>524</v>
      </c>
      <c r="B78" s="1" t="s">
        <v>1163</v>
      </c>
      <c r="C78" s="1">
        <v>30</v>
      </c>
      <c r="D78" s="1">
        <v>4</v>
      </c>
      <c r="E78">
        <f>MROUND(VLOOKUP(D78,'CTR Reference'!A:C, 3, FALSE)*C78,1)</f>
        <v>2</v>
      </c>
      <c r="F78">
        <f>MROUND(C78*'CTR Reference'!$C$2,1)</f>
        <v>8</v>
      </c>
      <c r="G78">
        <f t="shared" si="1"/>
        <v>6</v>
      </c>
      <c r="H78" t="str">
        <f>VLOOKUP(D78,'CTR Reference'!A:C, 2, FALSE)</f>
        <v>4 to 6</v>
      </c>
      <c r="I78" t="str">
        <f>VLOOKUP(D78,'CTR Reference'!A:D, 4, FALSE)</f>
        <v>Short Term</v>
      </c>
    </row>
    <row r="79" spans="1:9" ht="13.2" x14ac:dyDescent="0.25">
      <c r="A79" s="17" t="s">
        <v>488</v>
      </c>
      <c r="B79" s="1" t="s">
        <v>489</v>
      </c>
      <c r="C79" s="1">
        <v>700</v>
      </c>
      <c r="D79" s="1">
        <v>8</v>
      </c>
      <c r="E79">
        <f>MROUND(VLOOKUP(D79,'CTR Reference'!A:C, 3, FALSE)*C79,1)</f>
        <v>21</v>
      </c>
      <c r="F79">
        <f>MROUND(C79*'CTR Reference'!$C$2,1)</f>
        <v>187</v>
      </c>
      <c r="G79">
        <f t="shared" si="1"/>
        <v>166</v>
      </c>
      <c r="H79" t="str">
        <f>VLOOKUP(D79,'CTR Reference'!A:C, 2, FALSE)</f>
        <v>7 to 10</v>
      </c>
      <c r="I79" t="str">
        <f>VLOOKUP(D79,'CTR Reference'!A:D, 4, FALSE)</f>
        <v>Quick Win</v>
      </c>
    </row>
    <row r="80" spans="1:9" ht="13.2" x14ac:dyDescent="0.25">
      <c r="A80" s="17" t="s">
        <v>488</v>
      </c>
      <c r="B80" s="1" t="s">
        <v>1449</v>
      </c>
      <c r="C80" s="1">
        <v>40</v>
      </c>
      <c r="D80" s="1">
        <v>7</v>
      </c>
      <c r="E80">
        <f>MROUND(VLOOKUP(D80,'CTR Reference'!A:C, 3, FALSE)*C80,1)</f>
        <v>1</v>
      </c>
      <c r="F80">
        <f>MROUND(C80*'CTR Reference'!$C$2,1)</f>
        <v>11</v>
      </c>
      <c r="G80">
        <f t="shared" si="1"/>
        <v>10</v>
      </c>
      <c r="H80" t="str">
        <f>VLOOKUP(D80,'CTR Reference'!A:C, 2, FALSE)</f>
        <v>7 to 10</v>
      </c>
      <c r="I80" t="str">
        <f>VLOOKUP(D80,'CTR Reference'!A:D, 4, FALSE)</f>
        <v>Quick Win</v>
      </c>
    </row>
    <row r="81" spans="1:9" ht="13.2" x14ac:dyDescent="0.25">
      <c r="A81" s="17" t="s">
        <v>1051</v>
      </c>
      <c r="B81" s="1" t="s">
        <v>1052</v>
      </c>
      <c r="C81" s="1">
        <v>500</v>
      </c>
      <c r="D81" s="1">
        <v>14</v>
      </c>
      <c r="E81">
        <f>MROUND(VLOOKUP(D81,'CTR Reference'!A:C, 3, FALSE)*C81,1)</f>
        <v>3</v>
      </c>
      <c r="F81">
        <f>MROUND(C81*'CTR Reference'!$C$2,1)</f>
        <v>134</v>
      </c>
      <c r="G81">
        <f t="shared" si="1"/>
        <v>131</v>
      </c>
      <c r="H81" t="str">
        <f>VLOOKUP(D81,'CTR Reference'!A:C, 2, FALSE)</f>
        <v>11 to 20</v>
      </c>
      <c r="I81" t="str">
        <f>VLOOKUP(D81,'CTR Reference'!A:D, 4, FALSE)</f>
        <v>Quick Win</v>
      </c>
    </row>
    <row r="82" spans="1:9" ht="13.2" x14ac:dyDescent="0.25">
      <c r="A82" s="17" t="s">
        <v>596</v>
      </c>
      <c r="B82" s="1" t="s">
        <v>597</v>
      </c>
      <c r="C82" s="1">
        <v>600</v>
      </c>
      <c r="D82" s="1">
        <v>13</v>
      </c>
      <c r="E82">
        <f>MROUND(VLOOKUP(D82,'CTR Reference'!A:C, 3, FALSE)*C82,1)</f>
        <v>3</v>
      </c>
      <c r="F82">
        <f>MROUND(C82*'CTR Reference'!$C$2,1)</f>
        <v>161</v>
      </c>
      <c r="G82">
        <f t="shared" si="1"/>
        <v>158</v>
      </c>
      <c r="H82" t="str">
        <f>VLOOKUP(D82,'CTR Reference'!A:C, 2, FALSE)</f>
        <v>11 to 20</v>
      </c>
      <c r="I82" t="str">
        <f>VLOOKUP(D82,'CTR Reference'!A:D, 4, FALSE)</f>
        <v>Quick Win</v>
      </c>
    </row>
    <row r="83" spans="1:9" ht="13.2" x14ac:dyDescent="0.25">
      <c r="A83" s="17" t="s">
        <v>596</v>
      </c>
      <c r="B83" s="1" t="s">
        <v>1407</v>
      </c>
      <c r="C83" s="1">
        <v>600</v>
      </c>
      <c r="D83" s="1">
        <v>16</v>
      </c>
      <c r="E83">
        <f>MROUND(VLOOKUP(D83,'CTR Reference'!A:C, 3, FALSE)*C83,1)</f>
        <v>3</v>
      </c>
      <c r="F83">
        <f>MROUND(C83*'CTR Reference'!$C$2,1)</f>
        <v>161</v>
      </c>
      <c r="G83">
        <f t="shared" si="1"/>
        <v>158</v>
      </c>
      <c r="H83" t="str">
        <f>VLOOKUP(D83,'CTR Reference'!A:C, 2, FALSE)</f>
        <v>11 to 20</v>
      </c>
      <c r="I83" t="str">
        <f>VLOOKUP(D83,'CTR Reference'!A:D, 4, FALSE)</f>
        <v>Quick Win</v>
      </c>
    </row>
    <row r="84" spans="1:9" ht="13.2" x14ac:dyDescent="0.25">
      <c r="A84" s="17" t="s">
        <v>422</v>
      </c>
      <c r="B84" s="1" t="s">
        <v>423</v>
      </c>
      <c r="C84" s="1">
        <v>6900</v>
      </c>
      <c r="D84" s="1">
        <v>4</v>
      </c>
      <c r="E84">
        <f>MROUND(VLOOKUP(D84,'CTR Reference'!A:C, 3, FALSE)*C84,1)</f>
        <v>416</v>
      </c>
      <c r="F84">
        <f>MROUND(C84*'CTR Reference'!$C$2,1)</f>
        <v>1846</v>
      </c>
      <c r="G84">
        <f t="shared" si="1"/>
        <v>1430</v>
      </c>
      <c r="H84" t="str">
        <f>VLOOKUP(D84,'CTR Reference'!A:C, 2, FALSE)</f>
        <v>4 to 6</v>
      </c>
      <c r="I84" t="str">
        <f>VLOOKUP(D84,'CTR Reference'!A:D, 4, FALSE)</f>
        <v>Short Term</v>
      </c>
    </row>
    <row r="85" spans="1:9" ht="13.2" x14ac:dyDescent="0.25">
      <c r="A85" s="17" t="s">
        <v>422</v>
      </c>
      <c r="B85" s="1" t="s">
        <v>475</v>
      </c>
      <c r="C85" s="1">
        <v>1000</v>
      </c>
      <c r="D85" s="1">
        <v>5</v>
      </c>
      <c r="E85">
        <f>MROUND(VLOOKUP(D85,'CTR Reference'!A:C, 3, FALSE)*C85,1)</f>
        <v>49</v>
      </c>
      <c r="F85">
        <f>MROUND(C85*'CTR Reference'!$C$2,1)</f>
        <v>268</v>
      </c>
      <c r="G85">
        <f t="shared" si="1"/>
        <v>219</v>
      </c>
      <c r="H85" t="str">
        <f>VLOOKUP(D85,'CTR Reference'!A:C, 2, FALSE)</f>
        <v>4 to 6</v>
      </c>
      <c r="I85" t="str">
        <f>VLOOKUP(D85,'CTR Reference'!A:D, 4, FALSE)</f>
        <v>Quick Win</v>
      </c>
    </row>
    <row r="86" spans="1:9" ht="13.2" x14ac:dyDescent="0.25">
      <c r="A86" s="17" t="s">
        <v>422</v>
      </c>
      <c r="B86" s="1" t="s">
        <v>540</v>
      </c>
      <c r="C86" s="1">
        <v>700</v>
      </c>
      <c r="D86" s="1">
        <v>8</v>
      </c>
      <c r="E86">
        <f>MROUND(VLOOKUP(D86,'CTR Reference'!A:C, 3, FALSE)*C86,1)</f>
        <v>21</v>
      </c>
      <c r="F86">
        <f>MROUND(C86*'CTR Reference'!$C$2,1)</f>
        <v>187</v>
      </c>
      <c r="G86">
        <f t="shared" si="1"/>
        <v>166</v>
      </c>
      <c r="H86" t="str">
        <f>VLOOKUP(D86,'CTR Reference'!A:C, 2, FALSE)</f>
        <v>7 to 10</v>
      </c>
      <c r="I86" t="str">
        <f>VLOOKUP(D86,'CTR Reference'!A:D, 4, FALSE)</f>
        <v>Quick Win</v>
      </c>
    </row>
    <row r="87" spans="1:9" ht="13.2" x14ac:dyDescent="0.25">
      <c r="A87" s="17" t="s">
        <v>422</v>
      </c>
      <c r="B87" s="1" t="s">
        <v>536</v>
      </c>
      <c r="C87" s="1">
        <v>300</v>
      </c>
      <c r="D87" s="1">
        <v>5</v>
      </c>
      <c r="E87">
        <f>MROUND(VLOOKUP(D87,'CTR Reference'!A:C, 3, FALSE)*C87,1)</f>
        <v>15</v>
      </c>
      <c r="F87">
        <f>MROUND(C87*'CTR Reference'!$C$2,1)</f>
        <v>80</v>
      </c>
      <c r="G87">
        <f t="shared" si="1"/>
        <v>65</v>
      </c>
      <c r="H87" t="str">
        <f>VLOOKUP(D87,'CTR Reference'!A:C, 2, FALSE)</f>
        <v>4 to 6</v>
      </c>
      <c r="I87" t="str">
        <f>VLOOKUP(D87,'CTR Reference'!A:D, 4, FALSE)</f>
        <v>Quick Win</v>
      </c>
    </row>
    <row r="88" spans="1:9" ht="13.2" x14ac:dyDescent="0.25">
      <c r="A88" s="17" t="s">
        <v>422</v>
      </c>
      <c r="B88" s="1" t="s">
        <v>615</v>
      </c>
      <c r="C88" s="1">
        <v>250</v>
      </c>
      <c r="D88" s="1">
        <v>6</v>
      </c>
      <c r="E88">
        <f>MROUND(VLOOKUP(D88,'CTR Reference'!A:C, 3, FALSE)*C88,1)</f>
        <v>10</v>
      </c>
      <c r="F88">
        <f>MROUND(C88*'CTR Reference'!$C$2,1)</f>
        <v>67</v>
      </c>
      <c r="G88">
        <f t="shared" si="1"/>
        <v>57</v>
      </c>
      <c r="H88" t="str">
        <f>VLOOKUP(D88,'CTR Reference'!A:C, 2, FALSE)</f>
        <v>4 to 6</v>
      </c>
      <c r="I88" t="str">
        <f>VLOOKUP(D88,'CTR Reference'!A:D, 4, FALSE)</f>
        <v>Quick Win</v>
      </c>
    </row>
    <row r="89" spans="1:9" ht="13.2" x14ac:dyDescent="0.25">
      <c r="A89" s="17" t="s">
        <v>422</v>
      </c>
      <c r="B89" s="1" t="s">
        <v>530</v>
      </c>
      <c r="C89" s="1">
        <v>250</v>
      </c>
      <c r="D89" s="1">
        <v>6</v>
      </c>
      <c r="E89">
        <f>MROUND(VLOOKUP(D89,'CTR Reference'!A:C, 3, FALSE)*C89,1)</f>
        <v>10</v>
      </c>
      <c r="F89">
        <f>MROUND(C89*'CTR Reference'!$C$2,1)</f>
        <v>67</v>
      </c>
      <c r="G89">
        <f t="shared" si="1"/>
        <v>57</v>
      </c>
      <c r="H89" t="str">
        <f>VLOOKUP(D89,'CTR Reference'!A:C, 2, FALSE)</f>
        <v>4 to 6</v>
      </c>
      <c r="I89" t="str">
        <f>VLOOKUP(D89,'CTR Reference'!A:D, 4, FALSE)</f>
        <v>Quick Win</v>
      </c>
    </row>
    <row r="90" spans="1:9" ht="13.2" x14ac:dyDescent="0.25">
      <c r="A90" s="17" t="s">
        <v>422</v>
      </c>
      <c r="B90" s="1" t="s">
        <v>569</v>
      </c>
      <c r="C90" s="1">
        <v>200</v>
      </c>
      <c r="D90" s="1">
        <v>5</v>
      </c>
      <c r="E90">
        <f>MROUND(VLOOKUP(D90,'CTR Reference'!A:C, 3, FALSE)*C90,1)</f>
        <v>10</v>
      </c>
      <c r="F90">
        <f>MROUND(C90*'CTR Reference'!$C$2,1)</f>
        <v>54</v>
      </c>
      <c r="G90">
        <f t="shared" si="1"/>
        <v>44</v>
      </c>
      <c r="H90" t="str">
        <f>VLOOKUP(D90,'CTR Reference'!A:C, 2, FALSE)</f>
        <v>4 to 6</v>
      </c>
      <c r="I90" t="str">
        <f>VLOOKUP(D90,'CTR Reference'!A:D, 4, FALSE)</f>
        <v>Quick Win</v>
      </c>
    </row>
    <row r="91" spans="1:9" ht="13.2" x14ac:dyDescent="0.25">
      <c r="A91" s="17" t="s">
        <v>422</v>
      </c>
      <c r="B91" s="1" t="s">
        <v>1478</v>
      </c>
      <c r="C91" s="1">
        <v>150</v>
      </c>
      <c r="D91" s="1">
        <v>13</v>
      </c>
      <c r="E91">
        <f>MROUND(VLOOKUP(D91,'CTR Reference'!A:C, 3, FALSE)*C91,1)</f>
        <v>1</v>
      </c>
      <c r="F91">
        <f>MROUND(C91*'CTR Reference'!$C$2,1)</f>
        <v>40</v>
      </c>
      <c r="G91">
        <f t="shared" si="1"/>
        <v>39</v>
      </c>
      <c r="H91" t="str">
        <f>VLOOKUP(D91,'CTR Reference'!A:C, 2, FALSE)</f>
        <v>11 to 20</v>
      </c>
      <c r="I91" t="str">
        <f>VLOOKUP(D91,'CTR Reference'!A:D, 4, FALSE)</f>
        <v>Quick Win</v>
      </c>
    </row>
    <row r="92" spans="1:9" ht="13.2" x14ac:dyDescent="0.25">
      <c r="A92" s="17" t="s">
        <v>422</v>
      </c>
      <c r="B92" s="1" t="s">
        <v>612</v>
      </c>
      <c r="C92" s="1">
        <v>100</v>
      </c>
      <c r="D92" s="1">
        <v>4</v>
      </c>
      <c r="E92">
        <f>MROUND(VLOOKUP(D92,'CTR Reference'!A:C, 3, FALSE)*C92,1)</f>
        <v>6</v>
      </c>
      <c r="F92">
        <f>MROUND(C92*'CTR Reference'!$C$2,1)</f>
        <v>27</v>
      </c>
      <c r="G92">
        <f t="shared" si="1"/>
        <v>21</v>
      </c>
      <c r="H92" t="str">
        <f>VLOOKUP(D92,'CTR Reference'!A:C, 2, FALSE)</f>
        <v>4 to 6</v>
      </c>
      <c r="I92" t="str">
        <f>VLOOKUP(D92,'CTR Reference'!A:D, 4, FALSE)</f>
        <v>Short Term</v>
      </c>
    </row>
    <row r="93" spans="1:9" ht="13.2" x14ac:dyDescent="0.25">
      <c r="A93" s="17" t="s">
        <v>422</v>
      </c>
      <c r="B93" s="1" t="s">
        <v>662</v>
      </c>
      <c r="C93" s="1">
        <v>100</v>
      </c>
      <c r="D93" s="1">
        <v>5</v>
      </c>
      <c r="E93">
        <f>MROUND(VLOOKUP(D93,'CTR Reference'!A:C, 3, FALSE)*C93,1)</f>
        <v>5</v>
      </c>
      <c r="F93">
        <f>MROUND(C93*'CTR Reference'!$C$2,1)</f>
        <v>27</v>
      </c>
      <c r="G93">
        <f t="shared" si="1"/>
        <v>22</v>
      </c>
      <c r="H93" t="str">
        <f>VLOOKUP(D93,'CTR Reference'!A:C, 2, FALSE)</f>
        <v>4 to 6</v>
      </c>
      <c r="I93" t="str">
        <f>VLOOKUP(D93,'CTR Reference'!A:D, 4, FALSE)</f>
        <v>Quick Win</v>
      </c>
    </row>
    <row r="94" spans="1:9" ht="13.2" x14ac:dyDescent="0.25">
      <c r="A94" s="17" t="s">
        <v>422</v>
      </c>
      <c r="B94" s="1" t="s">
        <v>977</v>
      </c>
      <c r="C94" s="1">
        <v>100</v>
      </c>
      <c r="D94" s="1">
        <v>8</v>
      </c>
      <c r="E94">
        <f>MROUND(VLOOKUP(D94,'CTR Reference'!A:C, 3, FALSE)*C94,1)</f>
        <v>3</v>
      </c>
      <c r="F94">
        <f>MROUND(C94*'CTR Reference'!$C$2,1)</f>
        <v>27</v>
      </c>
      <c r="G94">
        <f t="shared" si="1"/>
        <v>24</v>
      </c>
      <c r="H94" t="str">
        <f>VLOOKUP(D94,'CTR Reference'!A:C, 2, FALSE)</f>
        <v>7 to 10</v>
      </c>
      <c r="I94" t="str">
        <f>VLOOKUP(D94,'CTR Reference'!A:D, 4, FALSE)</f>
        <v>Quick Win</v>
      </c>
    </row>
    <row r="95" spans="1:9" ht="13.2" x14ac:dyDescent="0.25">
      <c r="A95" s="17" t="s">
        <v>422</v>
      </c>
      <c r="B95" s="1" t="s">
        <v>715</v>
      </c>
      <c r="C95" s="1">
        <v>90</v>
      </c>
      <c r="D95" s="1">
        <v>5</v>
      </c>
      <c r="E95">
        <f>MROUND(VLOOKUP(D95,'CTR Reference'!A:C, 3, FALSE)*C95,1)</f>
        <v>4</v>
      </c>
      <c r="F95">
        <f>MROUND(C95*'CTR Reference'!$C$2,1)</f>
        <v>24</v>
      </c>
      <c r="G95">
        <f t="shared" si="1"/>
        <v>20</v>
      </c>
      <c r="H95" t="str">
        <f>VLOOKUP(D95,'CTR Reference'!A:C, 2, FALSE)</f>
        <v>4 to 6</v>
      </c>
      <c r="I95" t="str">
        <f>VLOOKUP(D95,'CTR Reference'!A:D, 4, FALSE)</f>
        <v>Quick Win</v>
      </c>
    </row>
    <row r="96" spans="1:9" ht="13.2" x14ac:dyDescent="0.25">
      <c r="A96" s="17" t="s">
        <v>422</v>
      </c>
      <c r="B96" s="1" t="s">
        <v>1050</v>
      </c>
      <c r="C96" s="1">
        <v>70</v>
      </c>
      <c r="D96" s="1">
        <v>7</v>
      </c>
      <c r="E96">
        <f>MROUND(VLOOKUP(D96,'CTR Reference'!A:C, 3, FALSE)*C96,1)</f>
        <v>2</v>
      </c>
      <c r="F96">
        <f>MROUND(C96*'CTR Reference'!$C$2,1)</f>
        <v>19</v>
      </c>
      <c r="G96">
        <f t="shared" si="1"/>
        <v>17</v>
      </c>
      <c r="H96" t="str">
        <f>VLOOKUP(D96,'CTR Reference'!A:C, 2, FALSE)</f>
        <v>7 to 10</v>
      </c>
      <c r="I96" t="str">
        <f>VLOOKUP(D96,'CTR Reference'!A:D, 4, FALSE)</f>
        <v>Quick Win</v>
      </c>
    </row>
    <row r="97" spans="1:9" ht="13.2" x14ac:dyDescent="0.25">
      <c r="A97" s="17" t="s">
        <v>422</v>
      </c>
      <c r="B97" s="1" t="s">
        <v>1473</v>
      </c>
      <c r="C97" s="1">
        <v>40</v>
      </c>
      <c r="D97" s="1">
        <v>8</v>
      </c>
      <c r="E97">
        <f>MROUND(VLOOKUP(D97,'CTR Reference'!A:C, 3, FALSE)*C97,1)</f>
        <v>1</v>
      </c>
      <c r="F97">
        <f>MROUND(C97*'CTR Reference'!$C$2,1)</f>
        <v>11</v>
      </c>
      <c r="G97">
        <f t="shared" si="1"/>
        <v>10</v>
      </c>
      <c r="H97" t="str">
        <f>VLOOKUP(D97,'CTR Reference'!A:C, 2, FALSE)</f>
        <v>7 to 10</v>
      </c>
      <c r="I97" t="str">
        <f>VLOOKUP(D97,'CTR Reference'!A:D, 4, FALSE)</f>
        <v>Quick Win</v>
      </c>
    </row>
    <row r="98" spans="1:9" ht="13.2" x14ac:dyDescent="0.25">
      <c r="A98" s="17" t="s">
        <v>431</v>
      </c>
      <c r="B98" s="1" t="s">
        <v>469</v>
      </c>
      <c r="C98" s="1">
        <v>8400</v>
      </c>
      <c r="D98" s="1">
        <v>9</v>
      </c>
      <c r="E98">
        <f>MROUND(VLOOKUP(D98,'CTR Reference'!A:C, 3, FALSE)*C98,1)</f>
        <v>238</v>
      </c>
      <c r="F98">
        <f>MROUND(C98*'CTR Reference'!$C$2,1)</f>
        <v>2247</v>
      </c>
      <c r="G98">
        <f t="shared" si="1"/>
        <v>2009</v>
      </c>
      <c r="H98" t="str">
        <f>VLOOKUP(D98,'CTR Reference'!A:C, 2, FALSE)</f>
        <v>7 to 10</v>
      </c>
      <c r="I98" t="str">
        <f>VLOOKUP(D98,'CTR Reference'!A:D, 4, FALSE)</f>
        <v>Quick Win</v>
      </c>
    </row>
    <row r="99" spans="1:9" ht="13.2" x14ac:dyDescent="0.25">
      <c r="A99" s="17" t="s">
        <v>431</v>
      </c>
      <c r="B99" s="1" t="s">
        <v>432</v>
      </c>
      <c r="C99" s="1">
        <v>7000</v>
      </c>
      <c r="D99" s="1">
        <v>8</v>
      </c>
      <c r="E99">
        <f>MROUND(VLOOKUP(D99,'CTR Reference'!A:C, 3, FALSE)*C99,1)</f>
        <v>209</v>
      </c>
      <c r="F99">
        <f>MROUND(C99*'CTR Reference'!$C$2,1)</f>
        <v>1873</v>
      </c>
      <c r="G99">
        <f t="shared" si="1"/>
        <v>1664</v>
      </c>
      <c r="H99" t="str">
        <f>VLOOKUP(D99,'CTR Reference'!A:C, 2, FALSE)</f>
        <v>7 to 10</v>
      </c>
      <c r="I99" t="str">
        <f>VLOOKUP(D99,'CTR Reference'!A:D, 4, FALSE)</f>
        <v>Quick Win</v>
      </c>
    </row>
    <row r="100" spans="1:9" ht="13.2" x14ac:dyDescent="0.25">
      <c r="A100" s="17" t="s">
        <v>431</v>
      </c>
      <c r="B100" s="1" t="s">
        <v>518</v>
      </c>
      <c r="C100" s="1">
        <v>3900</v>
      </c>
      <c r="D100" s="1">
        <v>9</v>
      </c>
      <c r="E100">
        <f>MROUND(VLOOKUP(D100,'CTR Reference'!A:C, 3, FALSE)*C100,1)</f>
        <v>110</v>
      </c>
      <c r="F100">
        <f>MROUND(C100*'CTR Reference'!$C$2,1)</f>
        <v>1043</v>
      </c>
      <c r="G100">
        <f t="shared" si="1"/>
        <v>933</v>
      </c>
      <c r="H100" t="str">
        <f>VLOOKUP(D100,'CTR Reference'!A:C, 2, FALSE)</f>
        <v>7 to 10</v>
      </c>
      <c r="I100" t="str">
        <f>VLOOKUP(D100,'CTR Reference'!A:D, 4, FALSE)</f>
        <v>Quick Win</v>
      </c>
    </row>
    <row r="101" spans="1:9" ht="13.2" x14ac:dyDescent="0.25">
      <c r="A101" s="17" t="s">
        <v>431</v>
      </c>
      <c r="B101" s="1" t="s">
        <v>435</v>
      </c>
      <c r="C101" s="1">
        <v>3900</v>
      </c>
      <c r="D101" s="1">
        <v>8</v>
      </c>
      <c r="E101">
        <f>MROUND(VLOOKUP(D101,'CTR Reference'!A:C, 3, FALSE)*C101,1)</f>
        <v>116</v>
      </c>
      <c r="F101">
        <f>MROUND(C101*'CTR Reference'!$C$2,1)</f>
        <v>1043</v>
      </c>
      <c r="G101">
        <f t="shared" si="1"/>
        <v>927</v>
      </c>
      <c r="H101" t="str">
        <f>VLOOKUP(D101,'CTR Reference'!A:C, 2, FALSE)</f>
        <v>7 to 10</v>
      </c>
      <c r="I101" t="str">
        <f>VLOOKUP(D101,'CTR Reference'!A:D, 4, FALSE)</f>
        <v>Quick Win</v>
      </c>
    </row>
    <row r="102" spans="1:9" ht="13.2" x14ac:dyDescent="0.25">
      <c r="A102" s="17" t="s">
        <v>431</v>
      </c>
      <c r="B102" s="1" t="s">
        <v>435</v>
      </c>
      <c r="C102" s="1">
        <v>3600</v>
      </c>
      <c r="D102" s="1">
        <v>8</v>
      </c>
      <c r="E102">
        <f>MROUND(VLOOKUP(D102,'CTR Reference'!A:C, 3, FALSE)*C102,1)</f>
        <v>107</v>
      </c>
      <c r="F102">
        <f>MROUND(C102*'CTR Reference'!$C$2,1)</f>
        <v>963</v>
      </c>
      <c r="G102">
        <f t="shared" si="1"/>
        <v>856</v>
      </c>
      <c r="H102" t="str">
        <f>VLOOKUP(D102,'CTR Reference'!A:C, 2, FALSE)</f>
        <v>7 to 10</v>
      </c>
      <c r="I102" t="str">
        <f>VLOOKUP(D102,'CTR Reference'!A:D, 4, FALSE)</f>
        <v>Quick Win</v>
      </c>
    </row>
    <row r="103" spans="1:9" ht="13.2" x14ac:dyDescent="0.25">
      <c r="A103" s="17" t="s">
        <v>431</v>
      </c>
      <c r="B103" s="1" t="s">
        <v>457</v>
      </c>
      <c r="C103" s="1">
        <v>2400</v>
      </c>
      <c r="D103" s="1">
        <v>8</v>
      </c>
      <c r="E103">
        <f>MROUND(VLOOKUP(D103,'CTR Reference'!A:C, 3, FALSE)*C103,1)</f>
        <v>72</v>
      </c>
      <c r="F103">
        <f>MROUND(C103*'CTR Reference'!$C$2,1)</f>
        <v>642</v>
      </c>
      <c r="G103">
        <f t="shared" si="1"/>
        <v>570</v>
      </c>
      <c r="H103" t="str">
        <f>VLOOKUP(D103,'CTR Reference'!A:C, 2, FALSE)</f>
        <v>7 to 10</v>
      </c>
      <c r="I103" t="str">
        <f>VLOOKUP(D103,'CTR Reference'!A:D, 4, FALSE)</f>
        <v>Quick Win</v>
      </c>
    </row>
    <row r="104" spans="1:9" ht="13.2" x14ac:dyDescent="0.25">
      <c r="A104" s="17" t="s">
        <v>431</v>
      </c>
      <c r="B104" s="1" t="s">
        <v>825</v>
      </c>
      <c r="C104" s="1">
        <v>800</v>
      </c>
      <c r="D104" s="1">
        <v>13</v>
      </c>
      <c r="E104">
        <f>MROUND(VLOOKUP(D104,'CTR Reference'!A:C, 3, FALSE)*C104,1)</f>
        <v>4</v>
      </c>
      <c r="F104">
        <f>MROUND(C104*'CTR Reference'!$C$2,1)</f>
        <v>214</v>
      </c>
      <c r="G104">
        <f t="shared" si="1"/>
        <v>210</v>
      </c>
      <c r="H104" t="str">
        <f>VLOOKUP(D104,'CTR Reference'!A:C, 2, FALSE)</f>
        <v>11 to 20</v>
      </c>
      <c r="I104" t="str">
        <f>VLOOKUP(D104,'CTR Reference'!A:D, 4, FALSE)</f>
        <v>Quick Win</v>
      </c>
    </row>
    <row r="105" spans="1:9" ht="13.2" x14ac:dyDescent="0.25">
      <c r="A105" s="17" t="s">
        <v>431</v>
      </c>
      <c r="B105" s="1" t="s">
        <v>825</v>
      </c>
      <c r="C105" s="1">
        <v>800</v>
      </c>
      <c r="D105" s="1">
        <v>14</v>
      </c>
      <c r="E105">
        <f>MROUND(VLOOKUP(D105,'CTR Reference'!A:C, 3, FALSE)*C105,1)</f>
        <v>4</v>
      </c>
      <c r="F105">
        <f>MROUND(C105*'CTR Reference'!$C$2,1)</f>
        <v>214</v>
      </c>
      <c r="G105">
        <f t="shared" si="1"/>
        <v>210</v>
      </c>
      <c r="H105" t="str">
        <f>VLOOKUP(D105,'CTR Reference'!A:C, 2, FALSE)</f>
        <v>11 to 20</v>
      </c>
      <c r="I105" t="str">
        <f>VLOOKUP(D105,'CTR Reference'!A:D, 4, FALSE)</f>
        <v>Quick Win</v>
      </c>
    </row>
    <row r="106" spans="1:9" ht="13.2" x14ac:dyDescent="0.25">
      <c r="A106" s="17" t="s">
        <v>431</v>
      </c>
      <c r="B106" s="1" t="s">
        <v>1259</v>
      </c>
      <c r="C106" s="1">
        <v>800</v>
      </c>
      <c r="D106" s="1">
        <v>17</v>
      </c>
      <c r="E106">
        <f>MROUND(VLOOKUP(D106,'CTR Reference'!A:C, 3, FALSE)*C106,1)</f>
        <v>4</v>
      </c>
      <c r="F106">
        <f>MROUND(C106*'CTR Reference'!$C$2,1)</f>
        <v>214</v>
      </c>
      <c r="G106">
        <f t="shared" si="1"/>
        <v>210</v>
      </c>
      <c r="H106" t="str">
        <f>VLOOKUP(D106,'CTR Reference'!A:C, 2, FALSE)</f>
        <v>11 to 20</v>
      </c>
      <c r="I106" t="str">
        <f>VLOOKUP(D106,'CTR Reference'!A:D, 4, FALSE)</f>
        <v>Quick Win</v>
      </c>
    </row>
    <row r="107" spans="1:9" ht="13.2" x14ac:dyDescent="0.25">
      <c r="A107" s="17" t="s">
        <v>431</v>
      </c>
      <c r="B107" s="1" t="s">
        <v>746</v>
      </c>
      <c r="C107" s="1">
        <v>400</v>
      </c>
      <c r="D107" s="1">
        <v>10</v>
      </c>
      <c r="E107">
        <f>MROUND(VLOOKUP(D107,'CTR Reference'!A:C, 3, FALSE)*C107,1)</f>
        <v>12</v>
      </c>
      <c r="F107">
        <f>MROUND(C107*'CTR Reference'!$C$2,1)</f>
        <v>107</v>
      </c>
      <c r="G107">
        <f t="shared" si="1"/>
        <v>95</v>
      </c>
      <c r="H107" t="str">
        <f>VLOOKUP(D107,'CTR Reference'!A:C, 2, FALSE)</f>
        <v>7 to 10</v>
      </c>
      <c r="I107" t="str">
        <f>VLOOKUP(D107,'CTR Reference'!A:D, 4, FALSE)</f>
        <v>Quick Win</v>
      </c>
    </row>
    <row r="108" spans="1:9" ht="13.2" x14ac:dyDescent="0.25">
      <c r="A108" s="17" t="s">
        <v>431</v>
      </c>
      <c r="B108" s="1" t="s">
        <v>720</v>
      </c>
      <c r="C108" s="1">
        <v>350</v>
      </c>
      <c r="D108" s="1">
        <v>8</v>
      </c>
      <c r="E108">
        <f>MROUND(VLOOKUP(D108,'CTR Reference'!A:C, 3, FALSE)*C108,1)</f>
        <v>10</v>
      </c>
      <c r="F108">
        <f>MROUND(C108*'CTR Reference'!$C$2,1)</f>
        <v>94</v>
      </c>
      <c r="G108">
        <f t="shared" si="1"/>
        <v>84</v>
      </c>
      <c r="H108" t="str">
        <f>VLOOKUP(D108,'CTR Reference'!A:C, 2, FALSE)</f>
        <v>7 to 10</v>
      </c>
      <c r="I108" t="str">
        <f>VLOOKUP(D108,'CTR Reference'!A:D, 4, FALSE)</f>
        <v>Quick Win</v>
      </c>
    </row>
    <row r="109" spans="1:9" ht="13.2" x14ac:dyDescent="0.25">
      <c r="A109" s="17" t="s">
        <v>431</v>
      </c>
      <c r="B109" s="1" t="s">
        <v>721</v>
      </c>
      <c r="C109" s="1">
        <v>300</v>
      </c>
      <c r="D109" s="1">
        <v>9</v>
      </c>
      <c r="E109">
        <f>MROUND(VLOOKUP(D109,'CTR Reference'!A:C, 3, FALSE)*C109,1)</f>
        <v>8</v>
      </c>
      <c r="F109">
        <f>MROUND(C109*'CTR Reference'!$C$2,1)</f>
        <v>80</v>
      </c>
      <c r="G109">
        <f t="shared" si="1"/>
        <v>72</v>
      </c>
      <c r="H109" t="str">
        <f>VLOOKUP(D109,'CTR Reference'!A:C, 2, FALSE)</f>
        <v>7 to 10</v>
      </c>
      <c r="I109" t="str">
        <f>VLOOKUP(D109,'CTR Reference'!A:D, 4, FALSE)</f>
        <v>Quick Win</v>
      </c>
    </row>
    <row r="110" spans="1:9" ht="13.2" x14ac:dyDescent="0.25">
      <c r="A110" s="17" t="s">
        <v>431</v>
      </c>
      <c r="B110" s="1" t="s">
        <v>752</v>
      </c>
      <c r="C110" s="1">
        <v>200</v>
      </c>
      <c r="D110" s="1">
        <v>9</v>
      </c>
      <c r="E110">
        <f>MROUND(VLOOKUP(D110,'CTR Reference'!A:C, 3, FALSE)*C110,1)</f>
        <v>6</v>
      </c>
      <c r="F110">
        <f>MROUND(C110*'CTR Reference'!$C$2,1)</f>
        <v>54</v>
      </c>
      <c r="G110">
        <f t="shared" si="1"/>
        <v>48</v>
      </c>
      <c r="H110" t="str">
        <f>VLOOKUP(D110,'CTR Reference'!A:C, 2, FALSE)</f>
        <v>7 to 10</v>
      </c>
      <c r="I110" t="str">
        <f>VLOOKUP(D110,'CTR Reference'!A:D, 4, FALSE)</f>
        <v>Quick Win</v>
      </c>
    </row>
    <row r="111" spans="1:9" ht="13.2" x14ac:dyDescent="0.25">
      <c r="A111" s="17" t="s">
        <v>431</v>
      </c>
      <c r="B111" s="1" t="s">
        <v>1015</v>
      </c>
      <c r="C111" s="1">
        <v>150</v>
      </c>
      <c r="D111" s="1">
        <v>10</v>
      </c>
      <c r="E111">
        <f>MROUND(VLOOKUP(D111,'CTR Reference'!A:C, 3, FALSE)*C111,1)</f>
        <v>4</v>
      </c>
      <c r="F111">
        <f>MROUND(C111*'CTR Reference'!$C$2,1)</f>
        <v>40</v>
      </c>
      <c r="G111">
        <f t="shared" si="1"/>
        <v>36</v>
      </c>
      <c r="H111" t="str">
        <f>VLOOKUP(D111,'CTR Reference'!A:C, 2, FALSE)</f>
        <v>7 to 10</v>
      </c>
      <c r="I111" t="str">
        <f>VLOOKUP(D111,'CTR Reference'!A:D, 4, FALSE)</f>
        <v>Quick Win</v>
      </c>
    </row>
    <row r="112" spans="1:9" ht="13.2" x14ac:dyDescent="0.25">
      <c r="A112" s="17" t="s">
        <v>431</v>
      </c>
      <c r="B112" s="1" t="s">
        <v>1095</v>
      </c>
      <c r="C112" s="1">
        <v>150</v>
      </c>
      <c r="D112" s="1">
        <v>10</v>
      </c>
      <c r="E112">
        <f>MROUND(VLOOKUP(D112,'CTR Reference'!A:C, 3, FALSE)*C112,1)</f>
        <v>4</v>
      </c>
      <c r="F112">
        <f>MROUND(C112*'CTR Reference'!$C$2,1)</f>
        <v>40</v>
      </c>
      <c r="G112">
        <f t="shared" si="1"/>
        <v>36</v>
      </c>
      <c r="H112" t="str">
        <f>VLOOKUP(D112,'CTR Reference'!A:C, 2, FALSE)</f>
        <v>7 to 10</v>
      </c>
      <c r="I112" t="str">
        <f>VLOOKUP(D112,'CTR Reference'!A:D, 4, FALSE)</f>
        <v>Quick Win</v>
      </c>
    </row>
    <row r="113" spans="1:9" ht="13.2" x14ac:dyDescent="0.25">
      <c r="A113" s="17" t="s">
        <v>431</v>
      </c>
      <c r="B113" s="1" t="s">
        <v>868</v>
      </c>
      <c r="C113" s="1">
        <v>150</v>
      </c>
      <c r="D113" s="1">
        <v>9</v>
      </c>
      <c r="E113">
        <f>MROUND(VLOOKUP(D113,'CTR Reference'!A:C, 3, FALSE)*C113,1)</f>
        <v>4</v>
      </c>
      <c r="F113">
        <f>MROUND(C113*'CTR Reference'!$C$2,1)</f>
        <v>40</v>
      </c>
      <c r="G113">
        <f t="shared" si="1"/>
        <v>36</v>
      </c>
      <c r="H113" t="str">
        <f>VLOOKUP(D113,'CTR Reference'!A:C, 2, FALSE)</f>
        <v>7 to 10</v>
      </c>
      <c r="I113" t="str">
        <f>VLOOKUP(D113,'CTR Reference'!A:D, 4, FALSE)</f>
        <v>Quick Win</v>
      </c>
    </row>
    <row r="114" spans="1:9" ht="13.2" x14ac:dyDescent="0.25">
      <c r="A114" s="17" t="s">
        <v>431</v>
      </c>
      <c r="B114" s="1" t="s">
        <v>813</v>
      </c>
      <c r="C114" s="1">
        <v>150</v>
      </c>
      <c r="D114" s="1">
        <v>8</v>
      </c>
      <c r="E114">
        <f>MROUND(VLOOKUP(D114,'CTR Reference'!A:C, 3, FALSE)*C114,1)</f>
        <v>4</v>
      </c>
      <c r="F114">
        <f>MROUND(C114*'CTR Reference'!$C$2,1)</f>
        <v>40</v>
      </c>
      <c r="G114">
        <f t="shared" si="1"/>
        <v>36</v>
      </c>
      <c r="H114" t="str">
        <f>VLOOKUP(D114,'CTR Reference'!A:C, 2, FALSE)</f>
        <v>7 to 10</v>
      </c>
      <c r="I114" t="str">
        <f>VLOOKUP(D114,'CTR Reference'!A:D, 4, FALSE)</f>
        <v>Quick Win</v>
      </c>
    </row>
    <row r="115" spans="1:9" ht="13.2" x14ac:dyDescent="0.25">
      <c r="A115" s="17" t="s">
        <v>431</v>
      </c>
      <c r="B115" s="1" t="s">
        <v>805</v>
      </c>
      <c r="C115" s="1">
        <v>150</v>
      </c>
      <c r="D115" s="1">
        <v>8</v>
      </c>
      <c r="E115">
        <f>MROUND(VLOOKUP(D115,'CTR Reference'!A:C, 3, FALSE)*C115,1)</f>
        <v>4</v>
      </c>
      <c r="F115">
        <f>MROUND(C115*'CTR Reference'!$C$2,1)</f>
        <v>40</v>
      </c>
      <c r="G115">
        <f t="shared" si="1"/>
        <v>36</v>
      </c>
      <c r="H115" t="str">
        <f>VLOOKUP(D115,'CTR Reference'!A:C, 2, FALSE)</f>
        <v>7 to 10</v>
      </c>
      <c r="I115" t="str">
        <f>VLOOKUP(D115,'CTR Reference'!A:D, 4, FALSE)</f>
        <v>Quick Win</v>
      </c>
    </row>
    <row r="116" spans="1:9" ht="13.2" x14ac:dyDescent="0.25">
      <c r="A116" s="17" t="s">
        <v>431</v>
      </c>
      <c r="B116" s="1" t="s">
        <v>936</v>
      </c>
      <c r="C116" s="1">
        <v>150</v>
      </c>
      <c r="D116" s="1">
        <v>10</v>
      </c>
      <c r="E116">
        <f>MROUND(VLOOKUP(D116,'CTR Reference'!A:C, 3, FALSE)*C116,1)</f>
        <v>4</v>
      </c>
      <c r="F116">
        <f>MROUND(C116*'CTR Reference'!$C$2,1)</f>
        <v>40</v>
      </c>
      <c r="G116">
        <f t="shared" si="1"/>
        <v>36</v>
      </c>
      <c r="H116" t="str">
        <f>VLOOKUP(D116,'CTR Reference'!A:C, 2, FALSE)</f>
        <v>7 to 10</v>
      </c>
      <c r="I116" t="str">
        <f>VLOOKUP(D116,'CTR Reference'!A:D, 4, FALSE)</f>
        <v>Quick Win</v>
      </c>
    </row>
    <row r="117" spans="1:9" ht="13.2" x14ac:dyDescent="0.25">
      <c r="A117" s="17" t="s">
        <v>431</v>
      </c>
      <c r="B117" s="1" t="s">
        <v>1045</v>
      </c>
      <c r="C117" s="1">
        <v>100</v>
      </c>
      <c r="D117" s="1">
        <v>9</v>
      </c>
      <c r="E117">
        <f>MROUND(VLOOKUP(D117,'CTR Reference'!A:C, 3, FALSE)*C117,1)</f>
        <v>3</v>
      </c>
      <c r="F117">
        <f>MROUND(C117*'CTR Reference'!$C$2,1)</f>
        <v>27</v>
      </c>
      <c r="G117">
        <f t="shared" si="1"/>
        <v>24</v>
      </c>
      <c r="H117" t="str">
        <f>VLOOKUP(D117,'CTR Reference'!A:C, 2, FALSE)</f>
        <v>7 to 10</v>
      </c>
      <c r="I117" t="str">
        <f>VLOOKUP(D117,'CTR Reference'!A:D, 4, FALSE)</f>
        <v>Quick Win</v>
      </c>
    </row>
    <row r="118" spans="1:9" ht="13.2" x14ac:dyDescent="0.25">
      <c r="A118" s="17" t="s">
        <v>431</v>
      </c>
      <c r="B118" s="1" t="s">
        <v>1302</v>
      </c>
      <c r="C118" s="1">
        <v>60</v>
      </c>
      <c r="D118" s="1">
        <v>8</v>
      </c>
      <c r="E118">
        <f>MROUND(VLOOKUP(D118,'CTR Reference'!A:C, 3, FALSE)*C118,1)</f>
        <v>2</v>
      </c>
      <c r="F118">
        <f>MROUND(C118*'CTR Reference'!$C$2,1)</f>
        <v>16</v>
      </c>
      <c r="G118">
        <f t="shared" si="1"/>
        <v>14</v>
      </c>
      <c r="H118" t="str">
        <f>VLOOKUP(D118,'CTR Reference'!A:C, 2, FALSE)</f>
        <v>7 to 10</v>
      </c>
      <c r="I118" t="str">
        <f>VLOOKUP(D118,'CTR Reference'!A:D, 4, FALSE)</f>
        <v>Quick Win</v>
      </c>
    </row>
    <row r="119" spans="1:9" ht="13.2" x14ac:dyDescent="0.25">
      <c r="A119" s="17" t="s">
        <v>1186</v>
      </c>
      <c r="B119" s="1" t="s">
        <v>1187</v>
      </c>
      <c r="C119" s="1">
        <v>300</v>
      </c>
      <c r="D119" s="1">
        <v>15</v>
      </c>
      <c r="E119">
        <f>MROUND(VLOOKUP(D119,'CTR Reference'!A:C, 3, FALSE)*C119,1)</f>
        <v>2</v>
      </c>
      <c r="F119">
        <f>MROUND(C119*'CTR Reference'!$C$2,1)</f>
        <v>80</v>
      </c>
      <c r="G119">
        <f t="shared" si="1"/>
        <v>78</v>
      </c>
      <c r="H119" t="str">
        <f>VLOOKUP(D119,'CTR Reference'!A:C, 2, FALSE)</f>
        <v>11 to 20</v>
      </c>
      <c r="I119" t="str">
        <f>VLOOKUP(D119,'CTR Reference'!A:D, 4, FALSE)</f>
        <v>Quick Win</v>
      </c>
    </row>
    <row r="120" spans="1:9" ht="13.2" x14ac:dyDescent="0.25">
      <c r="A120" s="17" t="s">
        <v>594</v>
      </c>
      <c r="B120" s="1" t="s">
        <v>595</v>
      </c>
      <c r="C120" s="1">
        <v>3800</v>
      </c>
      <c r="D120" s="1">
        <v>20</v>
      </c>
      <c r="E120">
        <f>MROUND(VLOOKUP(D120,'CTR Reference'!A:C, 3, FALSE)*C120,1)</f>
        <v>19</v>
      </c>
      <c r="F120">
        <f>MROUND(C120*'CTR Reference'!$C$2,1)</f>
        <v>1017</v>
      </c>
      <c r="G120">
        <f t="shared" si="1"/>
        <v>998</v>
      </c>
      <c r="H120" t="str">
        <f>VLOOKUP(D120,'CTR Reference'!A:C, 2, FALSE)</f>
        <v>11 to 20</v>
      </c>
      <c r="I120" t="str">
        <f>VLOOKUP(D120,'CTR Reference'!A:D, 4, FALSE)</f>
        <v>Medium/Long Term</v>
      </c>
    </row>
    <row r="121" spans="1:9" ht="13.2" x14ac:dyDescent="0.25">
      <c r="A121" s="17" t="s">
        <v>594</v>
      </c>
      <c r="B121" s="1" t="s">
        <v>679</v>
      </c>
      <c r="C121" s="1">
        <v>1600</v>
      </c>
      <c r="D121" s="1">
        <v>19</v>
      </c>
      <c r="E121">
        <f>MROUND(VLOOKUP(D121,'CTR Reference'!A:C, 3, FALSE)*C121,1)</f>
        <v>8</v>
      </c>
      <c r="F121">
        <f>MROUND(C121*'CTR Reference'!$C$2,1)</f>
        <v>428</v>
      </c>
      <c r="G121">
        <f t="shared" si="1"/>
        <v>420</v>
      </c>
      <c r="H121" t="str">
        <f>VLOOKUP(D121,'CTR Reference'!A:C, 2, FALSE)</f>
        <v>11 to 20</v>
      </c>
      <c r="I121" t="str">
        <f>VLOOKUP(D121,'CTR Reference'!A:D, 4, FALSE)</f>
        <v>Medium/Long Term</v>
      </c>
    </row>
    <row r="122" spans="1:9" ht="13.2" x14ac:dyDescent="0.25">
      <c r="A122" s="17" t="s">
        <v>594</v>
      </c>
      <c r="B122" s="1" t="s">
        <v>1167</v>
      </c>
      <c r="C122" s="1">
        <v>500</v>
      </c>
      <c r="D122" s="1">
        <v>15</v>
      </c>
      <c r="E122">
        <f>MROUND(VLOOKUP(D122,'CTR Reference'!A:C, 3, FALSE)*C122,1)</f>
        <v>3</v>
      </c>
      <c r="F122">
        <f>MROUND(C122*'CTR Reference'!$C$2,1)</f>
        <v>134</v>
      </c>
      <c r="G122">
        <f t="shared" si="1"/>
        <v>131</v>
      </c>
      <c r="H122" t="str">
        <f>VLOOKUP(D122,'CTR Reference'!A:C, 2, FALSE)</f>
        <v>11 to 20</v>
      </c>
      <c r="I122" t="str">
        <f>VLOOKUP(D122,'CTR Reference'!A:D, 4, FALSE)</f>
        <v>Quick Win</v>
      </c>
    </row>
    <row r="123" spans="1:9" ht="13.2" x14ac:dyDescent="0.25">
      <c r="A123" s="17" t="s">
        <v>838</v>
      </c>
      <c r="B123" s="1" t="s">
        <v>839</v>
      </c>
      <c r="C123" s="1">
        <v>1500</v>
      </c>
      <c r="D123" s="1">
        <v>14</v>
      </c>
      <c r="E123">
        <f>MROUND(VLOOKUP(D123,'CTR Reference'!A:C, 3, FALSE)*C123,1)</f>
        <v>8</v>
      </c>
      <c r="F123">
        <f>MROUND(C123*'CTR Reference'!$C$2,1)</f>
        <v>401</v>
      </c>
      <c r="G123">
        <f t="shared" si="1"/>
        <v>393</v>
      </c>
      <c r="H123" t="str">
        <f>VLOOKUP(D123,'CTR Reference'!A:C, 2, FALSE)</f>
        <v>11 to 20</v>
      </c>
      <c r="I123" t="str">
        <f>VLOOKUP(D123,'CTR Reference'!A:D, 4, FALSE)</f>
        <v>Quick Win</v>
      </c>
    </row>
    <row r="124" spans="1:9" ht="13.2" x14ac:dyDescent="0.25">
      <c r="A124" s="17" t="s">
        <v>838</v>
      </c>
      <c r="B124" s="1" t="s">
        <v>925</v>
      </c>
      <c r="C124" s="1">
        <v>400</v>
      </c>
      <c r="D124" s="1">
        <v>14</v>
      </c>
      <c r="E124">
        <f>MROUND(VLOOKUP(D124,'CTR Reference'!A:C, 3, FALSE)*C124,1)</f>
        <v>2</v>
      </c>
      <c r="F124">
        <f>MROUND(C124*'CTR Reference'!$C$2,1)</f>
        <v>107</v>
      </c>
      <c r="G124">
        <f t="shared" si="1"/>
        <v>105</v>
      </c>
      <c r="H124" t="str">
        <f>VLOOKUP(D124,'CTR Reference'!A:C, 2, FALSE)</f>
        <v>11 to 20</v>
      </c>
      <c r="I124" t="str">
        <f>VLOOKUP(D124,'CTR Reference'!A:D, 4, FALSE)</f>
        <v>Quick Win</v>
      </c>
    </row>
    <row r="125" spans="1:9" ht="13.2" x14ac:dyDescent="0.25">
      <c r="A125" s="17" t="s">
        <v>838</v>
      </c>
      <c r="B125" s="1" t="s">
        <v>1255</v>
      </c>
      <c r="C125" s="1">
        <v>400</v>
      </c>
      <c r="D125" s="1">
        <v>16</v>
      </c>
      <c r="E125">
        <f>MROUND(VLOOKUP(D125,'CTR Reference'!A:C, 3, FALSE)*C125,1)</f>
        <v>2</v>
      </c>
      <c r="F125">
        <f>MROUND(C125*'CTR Reference'!$C$2,1)</f>
        <v>107</v>
      </c>
      <c r="G125">
        <f t="shared" si="1"/>
        <v>105</v>
      </c>
      <c r="H125" t="str">
        <f>VLOOKUP(D125,'CTR Reference'!A:C, 2, FALSE)</f>
        <v>11 to 20</v>
      </c>
      <c r="I125" t="str">
        <f>VLOOKUP(D125,'CTR Reference'!A:D, 4, FALSE)</f>
        <v>Quick Win</v>
      </c>
    </row>
    <row r="126" spans="1:9" ht="13.2" x14ac:dyDescent="0.25">
      <c r="A126" s="17" t="s">
        <v>838</v>
      </c>
      <c r="B126" s="1" t="s">
        <v>925</v>
      </c>
      <c r="C126" s="1">
        <v>350</v>
      </c>
      <c r="D126" s="1">
        <v>12</v>
      </c>
      <c r="E126">
        <f>MROUND(VLOOKUP(D126,'CTR Reference'!A:C, 3, FALSE)*C126,1)</f>
        <v>2</v>
      </c>
      <c r="F126">
        <f>MROUND(C126*'CTR Reference'!$C$2,1)</f>
        <v>94</v>
      </c>
      <c r="G126">
        <f t="shared" si="1"/>
        <v>92</v>
      </c>
      <c r="H126" t="str">
        <f>VLOOKUP(D126,'CTR Reference'!A:C, 2, FALSE)</f>
        <v>11 to 20</v>
      </c>
      <c r="I126" t="str">
        <f>VLOOKUP(D126,'CTR Reference'!A:D, 4, FALSE)</f>
        <v>Quick Win</v>
      </c>
    </row>
    <row r="127" spans="1:9" ht="13.2" x14ac:dyDescent="0.25">
      <c r="A127" s="17" t="s">
        <v>838</v>
      </c>
      <c r="B127" s="1" t="s">
        <v>1198</v>
      </c>
      <c r="C127" s="1">
        <v>300</v>
      </c>
      <c r="D127" s="1">
        <v>13</v>
      </c>
      <c r="E127">
        <f>MROUND(VLOOKUP(D127,'CTR Reference'!A:C, 3, FALSE)*C127,1)</f>
        <v>2</v>
      </c>
      <c r="F127">
        <f>MROUND(C127*'CTR Reference'!$C$2,1)</f>
        <v>80</v>
      </c>
      <c r="G127">
        <f t="shared" si="1"/>
        <v>78</v>
      </c>
      <c r="H127" t="str">
        <f>VLOOKUP(D127,'CTR Reference'!A:C, 2, FALSE)</f>
        <v>11 to 20</v>
      </c>
      <c r="I127" t="str">
        <f>VLOOKUP(D127,'CTR Reference'!A:D, 4, FALSE)</f>
        <v>Quick Win</v>
      </c>
    </row>
    <row r="128" spans="1:9" ht="13.2" x14ac:dyDescent="0.25">
      <c r="A128" s="17" t="s">
        <v>838</v>
      </c>
      <c r="B128" s="1" t="s">
        <v>1493</v>
      </c>
      <c r="C128" s="1">
        <v>150</v>
      </c>
      <c r="D128" s="1">
        <v>14</v>
      </c>
      <c r="E128">
        <f>MROUND(VLOOKUP(D128,'CTR Reference'!A:C, 3, FALSE)*C128,1)</f>
        <v>1</v>
      </c>
      <c r="F128">
        <f>MROUND(C128*'CTR Reference'!$C$2,1)</f>
        <v>40</v>
      </c>
      <c r="G128">
        <f t="shared" si="1"/>
        <v>39</v>
      </c>
      <c r="H128" t="str">
        <f>VLOOKUP(D128,'CTR Reference'!A:C, 2, FALSE)</f>
        <v>11 to 20</v>
      </c>
      <c r="I128" t="str">
        <f>VLOOKUP(D128,'CTR Reference'!A:D, 4, FALSE)</f>
        <v>Quick Win</v>
      </c>
    </row>
    <row r="129" spans="1:9" ht="13.2" x14ac:dyDescent="0.25">
      <c r="A129" s="17" t="s">
        <v>838</v>
      </c>
      <c r="B129" s="1" t="s">
        <v>1356</v>
      </c>
      <c r="C129" s="1">
        <v>100</v>
      </c>
      <c r="D129" s="1">
        <v>12</v>
      </c>
      <c r="E129">
        <f>MROUND(VLOOKUP(D129,'CTR Reference'!A:C, 3, FALSE)*C129,1)</f>
        <v>1</v>
      </c>
      <c r="F129">
        <f>MROUND(C129*'CTR Reference'!$C$2,1)</f>
        <v>27</v>
      </c>
      <c r="G129">
        <f t="shared" si="1"/>
        <v>26</v>
      </c>
      <c r="H129" t="str">
        <f>VLOOKUP(D129,'CTR Reference'!A:C, 2, FALSE)</f>
        <v>11 to 20</v>
      </c>
      <c r="I129" t="str">
        <f>VLOOKUP(D129,'CTR Reference'!A:D, 4, FALSE)</f>
        <v>Quick Win</v>
      </c>
    </row>
    <row r="130" spans="1:9" ht="13.2" x14ac:dyDescent="0.25">
      <c r="A130" s="17" t="s">
        <v>709</v>
      </c>
      <c r="B130" s="1" t="s">
        <v>710</v>
      </c>
      <c r="C130" s="1">
        <v>1000</v>
      </c>
      <c r="D130" s="1">
        <v>15</v>
      </c>
      <c r="E130">
        <f>MROUND(VLOOKUP(D130,'CTR Reference'!A:C, 3, FALSE)*C130,1)</f>
        <v>5</v>
      </c>
      <c r="F130">
        <f>MROUND(C130*'CTR Reference'!$C$2,1)</f>
        <v>268</v>
      </c>
      <c r="G130">
        <f t="shared" si="1"/>
        <v>263</v>
      </c>
      <c r="H130" t="str">
        <f>VLOOKUP(D130,'CTR Reference'!A:C, 2, FALSE)</f>
        <v>11 to 20</v>
      </c>
      <c r="I130" t="str">
        <f>VLOOKUP(D130,'CTR Reference'!A:D, 4, FALSE)</f>
        <v>Quick Win</v>
      </c>
    </row>
    <row r="131" spans="1:9" ht="13.2" x14ac:dyDescent="0.25">
      <c r="A131" s="17" t="s">
        <v>709</v>
      </c>
      <c r="B131" s="1" t="s">
        <v>1293</v>
      </c>
      <c r="C131" s="1">
        <v>250</v>
      </c>
      <c r="D131" s="1">
        <v>15</v>
      </c>
      <c r="E131">
        <f>MROUND(VLOOKUP(D131,'CTR Reference'!A:C, 3, FALSE)*C131,1)</f>
        <v>1</v>
      </c>
      <c r="F131">
        <f>MROUND(C131*'CTR Reference'!$C$2,1)</f>
        <v>67</v>
      </c>
      <c r="G131">
        <f t="shared" si="1"/>
        <v>66</v>
      </c>
      <c r="H131" t="str">
        <f>VLOOKUP(D131,'CTR Reference'!A:C, 2, FALSE)</f>
        <v>11 to 20</v>
      </c>
      <c r="I131" t="str">
        <f>VLOOKUP(D131,'CTR Reference'!A:D, 4, FALSE)</f>
        <v>Quick Win</v>
      </c>
    </row>
    <row r="132" spans="1:9" ht="13.2" x14ac:dyDescent="0.25">
      <c r="A132" s="17" t="s">
        <v>943</v>
      </c>
      <c r="B132" s="1" t="s">
        <v>1315</v>
      </c>
      <c r="C132" s="1">
        <v>1300</v>
      </c>
      <c r="D132" s="1">
        <v>31</v>
      </c>
      <c r="E132">
        <f>MROUND(VLOOKUP(D132,'CTR Reference'!A:C, 3, FALSE)*C132,1)</f>
        <v>1</v>
      </c>
      <c r="F132">
        <f>MROUND(C132*'CTR Reference'!$C$2,1)</f>
        <v>348</v>
      </c>
      <c r="G132">
        <f t="shared" ref="G132:G195" si="2">F132-E132</f>
        <v>347</v>
      </c>
      <c r="H132" t="str">
        <f>VLOOKUP(D132,'CTR Reference'!A:C, 2, FALSE)</f>
        <v>31 to 40</v>
      </c>
      <c r="I132" t="str">
        <f>VLOOKUP(D132,'CTR Reference'!A:D, 4, FALSE)</f>
        <v>Medium/Long Term</v>
      </c>
    </row>
    <row r="133" spans="1:9" ht="13.2" x14ac:dyDescent="0.25">
      <c r="A133" s="17" t="s">
        <v>943</v>
      </c>
      <c r="B133" s="1" t="s">
        <v>965</v>
      </c>
      <c r="C133" s="1">
        <v>200</v>
      </c>
      <c r="D133" s="1">
        <v>11</v>
      </c>
      <c r="E133">
        <f>MROUND(VLOOKUP(D133,'CTR Reference'!A:C, 3, FALSE)*C133,1)</f>
        <v>1</v>
      </c>
      <c r="F133">
        <f>MROUND(C133*'CTR Reference'!$C$2,1)</f>
        <v>54</v>
      </c>
      <c r="G133">
        <f t="shared" si="2"/>
        <v>53</v>
      </c>
      <c r="H133" t="str">
        <f>VLOOKUP(D133,'CTR Reference'!A:C, 2, FALSE)</f>
        <v>11 to 20</v>
      </c>
      <c r="I133" t="str">
        <f>VLOOKUP(D133,'CTR Reference'!A:D, 4, FALSE)</f>
        <v>Quick Win</v>
      </c>
    </row>
    <row r="134" spans="1:9" ht="13.2" x14ac:dyDescent="0.25">
      <c r="A134" s="17" t="s">
        <v>943</v>
      </c>
      <c r="B134" s="1" t="s">
        <v>944</v>
      </c>
      <c r="C134" s="1">
        <v>150</v>
      </c>
      <c r="D134" s="1">
        <v>10</v>
      </c>
      <c r="E134">
        <f>MROUND(VLOOKUP(D134,'CTR Reference'!A:C, 3, FALSE)*C134,1)</f>
        <v>4</v>
      </c>
      <c r="F134">
        <f>MROUND(C134*'CTR Reference'!$C$2,1)</f>
        <v>40</v>
      </c>
      <c r="G134">
        <f t="shared" si="2"/>
        <v>36</v>
      </c>
      <c r="H134" t="str">
        <f>VLOOKUP(D134,'CTR Reference'!A:C, 2, FALSE)</f>
        <v>7 to 10</v>
      </c>
      <c r="I134" t="str">
        <f>VLOOKUP(D134,'CTR Reference'!A:D, 4, FALSE)</f>
        <v>Quick Win</v>
      </c>
    </row>
    <row r="135" spans="1:9" ht="13.2" x14ac:dyDescent="0.25">
      <c r="A135" s="17" t="s">
        <v>943</v>
      </c>
      <c r="B135" s="1" t="s">
        <v>1440</v>
      </c>
      <c r="C135" s="1">
        <v>70</v>
      </c>
      <c r="D135" s="1">
        <v>10</v>
      </c>
      <c r="E135">
        <f>MROUND(VLOOKUP(D135,'CTR Reference'!A:C, 3, FALSE)*C135,1)</f>
        <v>2</v>
      </c>
      <c r="F135">
        <f>MROUND(C135*'CTR Reference'!$C$2,1)</f>
        <v>19</v>
      </c>
      <c r="G135">
        <f t="shared" si="2"/>
        <v>17</v>
      </c>
      <c r="H135" t="str">
        <f>VLOOKUP(D135,'CTR Reference'!A:C, 2, FALSE)</f>
        <v>7 to 10</v>
      </c>
      <c r="I135" t="str">
        <f>VLOOKUP(D135,'CTR Reference'!A:D, 4, FALSE)</f>
        <v>Quick Win</v>
      </c>
    </row>
    <row r="136" spans="1:9" ht="13.2" x14ac:dyDescent="0.25">
      <c r="A136" s="17" t="s">
        <v>943</v>
      </c>
      <c r="B136" s="1" t="s">
        <v>963</v>
      </c>
      <c r="C136" s="1">
        <v>60</v>
      </c>
      <c r="D136" s="1">
        <v>1</v>
      </c>
      <c r="E136">
        <f>MROUND(VLOOKUP(D136,'CTR Reference'!A:C, 3, FALSE)*C136,1)</f>
        <v>16</v>
      </c>
      <c r="F136">
        <f>MROUND(C136*'CTR Reference'!$C$2,1)</f>
        <v>16</v>
      </c>
      <c r="G136">
        <f t="shared" si="2"/>
        <v>0</v>
      </c>
      <c r="H136" t="str">
        <f>VLOOKUP(D136,'CTR Reference'!A:C, 2, FALSE)</f>
        <v>1 to 3</v>
      </c>
      <c r="I136" t="str">
        <f>VLOOKUP(D136,'CTR Reference'!A:D, 4, FALSE)</f>
        <v>Maintain</v>
      </c>
    </row>
    <row r="137" spans="1:9" ht="13.2" x14ac:dyDescent="0.25">
      <c r="A137" s="17" t="s">
        <v>943</v>
      </c>
      <c r="B137" s="1" t="s">
        <v>964</v>
      </c>
      <c r="C137" s="1">
        <v>60</v>
      </c>
      <c r="D137" s="1">
        <v>1</v>
      </c>
      <c r="E137">
        <f>MROUND(VLOOKUP(D137,'CTR Reference'!A:C, 3, FALSE)*C137,1)</f>
        <v>16</v>
      </c>
      <c r="F137">
        <f>MROUND(C137*'CTR Reference'!$C$2,1)</f>
        <v>16</v>
      </c>
      <c r="G137">
        <f t="shared" si="2"/>
        <v>0</v>
      </c>
      <c r="H137" t="str">
        <f>VLOOKUP(D137,'CTR Reference'!A:C, 2, FALSE)</f>
        <v>1 to 3</v>
      </c>
      <c r="I137" t="str">
        <f>VLOOKUP(D137,'CTR Reference'!A:D, 4, FALSE)</f>
        <v>Maintain</v>
      </c>
    </row>
    <row r="138" spans="1:9" ht="13.2" x14ac:dyDescent="0.25">
      <c r="A138" s="17" t="s">
        <v>943</v>
      </c>
      <c r="B138" s="1" t="s">
        <v>964</v>
      </c>
      <c r="C138" s="1">
        <v>60</v>
      </c>
      <c r="D138" s="1">
        <v>7</v>
      </c>
      <c r="E138">
        <f>MROUND(VLOOKUP(D138,'CTR Reference'!A:C, 3, FALSE)*C138,1)</f>
        <v>2</v>
      </c>
      <c r="F138">
        <f>MROUND(C138*'CTR Reference'!$C$2,1)</f>
        <v>16</v>
      </c>
      <c r="G138">
        <f t="shared" si="2"/>
        <v>14</v>
      </c>
      <c r="H138" t="str">
        <f>VLOOKUP(D138,'CTR Reference'!A:C, 2, FALSE)</f>
        <v>7 to 10</v>
      </c>
      <c r="I138" t="str">
        <f>VLOOKUP(D138,'CTR Reference'!A:D, 4, FALSE)</f>
        <v>Quick Win</v>
      </c>
    </row>
    <row r="139" spans="1:9" ht="13.2" x14ac:dyDescent="0.25">
      <c r="A139" s="17" t="s">
        <v>606</v>
      </c>
      <c r="B139" s="1" t="s">
        <v>633</v>
      </c>
      <c r="C139" s="1">
        <v>700</v>
      </c>
      <c r="D139" s="1">
        <v>6</v>
      </c>
      <c r="E139">
        <f>MROUND(VLOOKUP(D139,'CTR Reference'!A:C, 3, FALSE)*C139,1)</f>
        <v>28</v>
      </c>
      <c r="F139">
        <f>MROUND(C139*'CTR Reference'!$C$2,1)</f>
        <v>187</v>
      </c>
      <c r="G139">
        <f t="shared" si="2"/>
        <v>159</v>
      </c>
      <c r="H139" t="str">
        <f>VLOOKUP(D139,'CTR Reference'!A:C, 2, FALSE)</f>
        <v>4 to 6</v>
      </c>
      <c r="I139" t="str">
        <f>VLOOKUP(D139,'CTR Reference'!A:D, 4, FALSE)</f>
        <v>Quick Win</v>
      </c>
    </row>
    <row r="140" spans="1:9" ht="13.2" x14ac:dyDescent="0.25">
      <c r="A140" s="17" t="s">
        <v>606</v>
      </c>
      <c r="B140" s="1" t="s">
        <v>607</v>
      </c>
      <c r="C140" s="1">
        <v>300</v>
      </c>
      <c r="D140" s="1">
        <v>7</v>
      </c>
      <c r="E140">
        <f>MROUND(VLOOKUP(D140,'CTR Reference'!A:C, 3, FALSE)*C140,1)</f>
        <v>10</v>
      </c>
      <c r="F140">
        <f>MROUND(C140*'CTR Reference'!$C$2,1)</f>
        <v>80</v>
      </c>
      <c r="G140">
        <f t="shared" si="2"/>
        <v>70</v>
      </c>
      <c r="H140" t="str">
        <f>VLOOKUP(D140,'CTR Reference'!A:C, 2, FALSE)</f>
        <v>7 to 10</v>
      </c>
      <c r="I140" t="str">
        <f>VLOOKUP(D140,'CTR Reference'!A:D, 4, FALSE)</f>
        <v>Quick Win</v>
      </c>
    </row>
    <row r="141" spans="1:9" ht="13.2" x14ac:dyDescent="0.25">
      <c r="A141" s="17" t="s">
        <v>606</v>
      </c>
      <c r="B141" s="1" t="s">
        <v>1298</v>
      </c>
      <c r="C141" s="1">
        <v>30</v>
      </c>
      <c r="D141" s="1">
        <v>5</v>
      </c>
      <c r="E141">
        <f>MROUND(VLOOKUP(D141,'CTR Reference'!A:C, 3, FALSE)*C141,1)</f>
        <v>1</v>
      </c>
      <c r="F141">
        <f>MROUND(C141*'CTR Reference'!$C$2,1)</f>
        <v>8</v>
      </c>
      <c r="G141">
        <f t="shared" si="2"/>
        <v>7</v>
      </c>
      <c r="H141" t="str">
        <f>VLOOKUP(D141,'CTR Reference'!A:C, 2, FALSE)</f>
        <v>4 to 6</v>
      </c>
      <c r="I141" t="str">
        <f>VLOOKUP(D141,'CTR Reference'!A:D, 4, FALSE)</f>
        <v>Quick Win</v>
      </c>
    </row>
    <row r="142" spans="1:9" ht="13.2" x14ac:dyDescent="0.25">
      <c r="A142" s="17" t="s">
        <v>1306</v>
      </c>
      <c r="B142" s="1" t="s">
        <v>1307</v>
      </c>
      <c r="C142" s="1">
        <v>30</v>
      </c>
      <c r="D142" s="1">
        <v>5</v>
      </c>
      <c r="E142">
        <f>MROUND(VLOOKUP(D142,'CTR Reference'!A:C, 3, FALSE)*C142,1)</f>
        <v>1</v>
      </c>
      <c r="F142">
        <f>MROUND(C142*'CTR Reference'!$C$2,1)</f>
        <v>8</v>
      </c>
      <c r="G142">
        <f t="shared" si="2"/>
        <v>7</v>
      </c>
      <c r="H142" t="str">
        <f>VLOOKUP(D142,'CTR Reference'!A:C, 2, FALSE)</f>
        <v>4 to 6</v>
      </c>
      <c r="I142" t="str">
        <f>VLOOKUP(D142,'CTR Reference'!A:D, 4, FALSE)</f>
        <v>Quick Win</v>
      </c>
    </row>
    <row r="143" spans="1:9" ht="13.2" x14ac:dyDescent="0.25">
      <c r="A143" s="17" t="s">
        <v>702</v>
      </c>
      <c r="B143" s="1" t="s">
        <v>703</v>
      </c>
      <c r="C143" s="1">
        <v>250</v>
      </c>
      <c r="D143" s="1">
        <v>9</v>
      </c>
      <c r="E143">
        <f>MROUND(VLOOKUP(D143,'CTR Reference'!A:C, 3, FALSE)*C143,1)</f>
        <v>7</v>
      </c>
      <c r="F143">
        <f>MROUND(C143*'CTR Reference'!$C$2,1)</f>
        <v>67</v>
      </c>
      <c r="G143">
        <f t="shared" si="2"/>
        <v>60</v>
      </c>
      <c r="H143" t="str">
        <f>VLOOKUP(D143,'CTR Reference'!A:C, 2, FALSE)</f>
        <v>7 to 10</v>
      </c>
      <c r="I143" t="str">
        <f>VLOOKUP(D143,'CTR Reference'!A:D, 4, FALSE)</f>
        <v>Quick Win</v>
      </c>
    </row>
    <row r="144" spans="1:9" ht="13.2" x14ac:dyDescent="0.25">
      <c r="A144" s="17" t="s">
        <v>702</v>
      </c>
      <c r="B144" s="1" t="s">
        <v>1338</v>
      </c>
      <c r="C144" s="1">
        <v>50</v>
      </c>
      <c r="D144" s="1">
        <v>8</v>
      </c>
      <c r="E144">
        <f>MROUND(VLOOKUP(D144,'CTR Reference'!A:C, 3, FALSE)*C144,1)</f>
        <v>1</v>
      </c>
      <c r="F144">
        <f>MROUND(C144*'CTR Reference'!$C$2,1)</f>
        <v>13</v>
      </c>
      <c r="G144">
        <f t="shared" si="2"/>
        <v>12</v>
      </c>
      <c r="H144" t="str">
        <f>VLOOKUP(D144,'CTR Reference'!A:C, 2, FALSE)</f>
        <v>7 to 10</v>
      </c>
      <c r="I144" t="str">
        <f>VLOOKUP(D144,'CTR Reference'!A:D, 4, FALSE)</f>
        <v>Quick Win</v>
      </c>
    </row>
    <row r="145" spans="1:9" ht="13.2" x14ac:dyDescent="0.25">
      <c r="A145" s="17" t="s">
        <v>1468</v>
      </c>
      <c r="B145" s="1" t="s">
        <v>1469</v>
      </c>
      <c r="C145" s="1">
        <v>350</v>
      </c>
      <c r="D145" s="1">
        <v>16</v>
      </c>
      <c r="E145">
        <f>MROUND(VLOOKUP(D145,'CTR Reference'!A:C, 3, FALSE)*C145,1)</f>
        <v>2</v>
      </c>
      <c r="F145">
        <f>MROUND(C145*'CTR Reference'!$C$2,1)</f>
        <v>94</v>
      </c>
      <c r="G145">
        <f t="shared" si="2"/>
        <v>92</v>
      </c>
      <c r="H145" t="str">
        <f>VLOOKUP(D145,'CTR Reference'!A:C, 2, FALSE)</f>
        <v>11 to 20</v>
      </c>
      <c r="I145" t="str">
        <f>VLOOKUP(D145,'CTR Reference'!A:D, 4, FALSE)</f>
        <v>Quick Win</v>
      </c>
    </row>
    <row r="146" spans="1:9" ht="13.2" x14ac:dyDescent="0.25">
      <c r="A146" s="17" t="s">
        <v>783</v>
      </c>
      <c r="B146" s="1" t="s">
        <v>784</v>
      </c>
      <c r="C146" s="1">
        <v>1500</v>
      </c>
      <c r="D146" s="1">
        <v>13</v>
      </c>
      <c r="E146">
        <f>MROUND(VLOOKUP(D146,'CTR Reference'!A:C, 3, FALSE)*C146,1)</f>
        <v>8</v>
      </c>
      <c r="F146">
        <f>MROUND(C146*'CTR Reference'!$C$2,1)</f>
        <v>401</v>
      </c>
      <c r="G146">
        <f t="shared" si="2"/>
        <v>393</v>
      </c>
      <c r="H146" t="str">
        <f>VLOOKUP(D146,'CTR Reference'!A:C, 2, FALSE)</f>
        <v>11 to 20</v>
      </c>
      <c r="I146" t="str">
        <f>VLOOKUP(D146,'CTR Reference'!A:D, 4, FALSE)</f>
        <v>Quick Win</v>
      </c>
    </row>
    <row r="147" spans="1:9" ht="13.2" x14ac:dyDescent="0.25">
      <c r="A147" s="17" t="s">
        <v>420</v>
      </c>
      <c r="B147" s="1" t="s">
        <v>421</v>
      </c>
      <c r="C147" s="1">
        <v>5800</v>
      </c>
      <c r="D147" s="1">
        <v>9</v>
      </c>
      <c r="E147">
        <f>MROUND(VLOOKUP(D147,'CTR Reference'!A:C, 3, FALSE)*C147,1)</f>
        <v>164</v>
      </c>
      <c r="F147">
        <f>MROUND(C147*'CTR Reference'!$C$2,1)</f>
        <v>1552</v>
      </c>
      <c r="G147">
        <f t="shared" si="2"/>
        <v>1388</v>
      </c>
      <c r="H147" t="str">
        <f>VLOOKUP(D147,'CTR Reference'!A:C, 2, FALSE)</f>
        <v>7 to 10</v>
      </c>
      <c r="I147" t="str">
        <f>VLOOKUP(D147,'CTR Reference'!A:D, 4, FALSE)</f>
        <v>Quick Win</v>
      </c>
    </row>
    <row r="148" spans="1:9" ht="13.2" x14ac:dyDescent="0.25">
      <c r="A148" s="17" t="s">
        <v>420</v>
      </c>
      <c r="B148" s="1" t="s">
        <v>470</v>
      </c>
      <c r="C148" s="1">
        <v>1700</v>
      </c>
      <c r="D148" s="1">
        <v>11</v>
      </c>
      <c r="E148">
        <f>MROUND(VLOOKUP(D148,'CTR Reference'!A:C, 3, FALSE)*C148,1)</f>
        <v>9</v>
      </c>
      <c r="F148">
        <f>MROUND(C148*'CTR Reference'!$C$2,1)</f>
        <v>455</v>
      </c>
      <c r="G148">
        <f t="shared" si="2"/>
        <v>446</v>
      </c>
      <c r="H148" t="str">
        <f>VLOOKUP(D148,'CTR Reference'!A:C, 2, FALSE)</f>
        <v>11 to 20</v>
      </c>
      <c r="I148" t="str">
        <f>VLOOKUP(D148,'CTR Reference'!A:D, 4, FALSE)</f>
        <v>Quick Win</v>
      </c>
    </row>
    <row r="149" spans="1:9" ht="13.2" x14ac:dyDescent="0.25">
      <c r="A149" s="17" t="s">
        <v>420</v>
      </c>
      <c r="B149" s="1" t="s">
        <v>458</v>
      </c>
      <c r="C149" s="1">
        <v>1500</v>
      </c>
      <c r="D149" s="1">
        <v>10</v>
      </c>
      <c r="E149">
        <f>MROUND(VLOOKUP(D149,'CTR Reference'!A:C, 3, FALSE)*C149,1)</f>
        <v>45</v>
      </c>
      <c r="F149">
        <f>MROUND(C149*'CTR Reference'!$C$2,1)</f>
        <v>401</v>
      </c>
      <c r="G149">
        <f t="shared" si="2"/>
        <v>356</v>
      </c>
      <c r="H149" t="str">
        <f>VLOOKUP(D149,'CTR Reference'!A:C, 2, FALSE)</f>
        <v>7 to 10</v>
      </c>
      <c r="I149" t="str">
        <f>VLOOKUP(D149,'CTR Reference'!A:D, 4, FALSE)</f>
        <v>Quick Win</v>
      </c>
    </row>
    <row r="150" spans="1:9" ht="13.2" x14ac:dyDescent="0.25">
      <c r="A150" s="17" t="s">
        <v>420</v>
      </c>
      <c r="B150" s="1" t="s">
        <v>452</v>
      </c>
      <c r="C150" s="1">
        <v>1400</v>
      </c>
      <c r="D150" s="1">
        <v>11</v>
      </c>
      <c r="E150">
        <f>MROUND(VLOOKUP(D150,'CTR Reference'!A:C, 3, FALSE)*C150,1)</f>
        <v>7</v>
      </c>
      <c r="F150">
        <f>MROUND(C150*'CTR Reference'!$C$2,1)</f>
        <v>375</v>
      </c>
      <c r="G150">
        <f t="shared" si="2"/>
        <v>368</v>
      </c>
      <c r="H150" t="str">
        <f>VLOOKUP(D150,'CTR Reference'!A:C, 2, FALSE)</f>
        <v>11 to 20</v>
      </c>
      <c r="I150" t="str">
        <f>VLOOKUP(D150,'CTR Reference'!A:D, 4, FALSE)</f>
        <v>Quick Win</v>
      </c>
    </row>
    <row r="151" spans="1:9" ht="13.2" x14ac:dyDescent="0.25">
      <c r="A151" s="17" t="s">
        <v>420</v>
      </c>
      <c r="B151" s="1" t="s">
        <v>532</v>
      </c>
      <c r="C151" s="1">
        <v>1100</v>
      </c>
      <c r="D151" s="1">
        <v>13</v>
      </c>
      <c r="E151">
        <f>MROUND(VLOOKUP(D151,'CTR Reference'!A:C, 3, FALSE)*C151,1)</f>
        <v>6</v>
      </c>
      <c r="F151">
        <f>MROUND(C151*'CTR Reference'!$C$2,1)</f>
        <v>294</v>
      </c>
      <c r="G151">
        <f t="shared" si="2"/>
        <v>288</v>
      </c>
      <c r="H151" t="str">
        <f>VLOOKUP(D151,'CTR Reference'!A:C, 2, FALSE)</f>
        <v>11 to 20</v>
      </c>
      <c r="I151" t="str">
        <f>VLOOKUP(D151,'CTR Reference'!A:D, 4, FALSE)</f>
        <v>Quick Win</v>
      </c>
    </row>
    <row r="152" spans="1:9" ht="13.2" x14ac:dyDescent="0.25">
      <c r="A152" s="17" t="s">
        <v>420</v>
      </c>
      <c r="B152" s="1" t="s">
        <v>493</v>
      </c>
      <c r="C152" s="1">
        <v>600</v>
      </c>
      <c r="D152" s="1">
        <v>11</v>
      </c>
      <c r="E152">
        <f>MROUND(VLOOKUP(D152,'CTR Reference'!A:C, 3, FALSE)*C152,1)</f>
        <v>3</v>
      </c>
      <c r="F152">
        <f>MROUND(C152*'CTR Reference'!$C$2,1)</f>
        <v>161</v>
      </c>
      <c r="G152">
        <f t="shared" si="2"/>
        <v>158</v>
      </c>
      <c r="H152" t="str">
        <f>VLOOKUP(D152,'CTR Reference'!A:C, 2, FALSE)</f>
        <v>11 to 20</v>
      </c>
      <c r="I152" t="str">
        <f>VLOOKUP(D152,'CTR Reference'!A:D, 4, FALSE)</f>
        <v>Quick Win</v>
      </c>
    </row>
    <row r="153" spans="1:9" ht="13.2" x14ac:dyDescent="0.25">
      <c r="A153" s="17" t="s">
        <v>420</v>
      </c>
      <c r="B153" s="1" t="s">
        <v>1498</v>
      </c>
      <c r="C153" s="1">
        <v>500</v>
      </c>
      <c r="D153" s="1">
        <v>20</v>
      </c>
      <c r="E153">
        <f>MROUND(VLOOKUP(D153,'CTR Reference'!A:C, 3, FALSE)*C153,1)</f>
        <v>3</v>
      </c>
      <c r="F153">
        <f>MROUND(C153*'CTR Reference'!$C$2,1)</f>
        <v>134</v>
      </c>
      <c r="G153">
        <f t="shared" si="2"/>
        <v>131</v>
      </c>
      <c r="H153" t="str">
        <f>VLOOKUP(D153,'CTR Reference'!A:C, 2, FALSE)</f>
        <v>11 to 20</v>
      </c>
      <c r="I153" t="str">
        <f>VLOOKUP(D153,'CTR Reference'!A:D, 4, FALSE)</f>
        <v>Medium/Long Term</v>
      </c>
    </row>
    <row r="154" spans="1:9" ht="13.2" x14ac:dyDescent="0.25">
      <c r="A154" s="17" t="s">
        <v>420</v>
      </c>
      <c r="B154" s="1" t="s">
        <v>1329</v>
      </c>
      <c r="C154" s="1">
        <v>500</v>
      </c>
      <c r="D154" s="1">
        <v>17</v>
      </c>
      <c r="E154">
        <f>MROUND(VLOOKUP(D154,'CTR Reference'!A:C, 3, FALSE)*C154,1)</f>
        <v>3</v>
      </c>
      <c r="F154">
        <f>MROUND(C154*'CTR Reference'!$C$2,1)</f>
        <v>134</v>
      </c>
      <c r="G154">
        <f t="shared" si="2"/>
        <v>131</v>
      </c>
      <c r="H154" t="str">
        <f>VLOOKUP(D154,'CTR Reference'!A:C, 2, FALSE)</f>
        <v>11 to 20</v>
      </c>
      <c r="I154" t="str">
        <f>VLOOKUP(D154,'CTR Reference'!A:D, 4, FALSE)</f>
        <v>Quick Win</v>
      </c>
    </row>
    <row r="155" spans="1:9" ht="13.2" x14ac:dyDescent="0.25">
      <c r="A155" s="17" t="s">
        <v>420</v>
      </c>
      <c r="B155" s="1" t="s">
        <v>464</v>
      </c>
      <c r="C155" s="1">
        <v>450</v>
      </c>
      <c r="D155" s="1">
        <v>6</v>
      </c>
      <c r="E155">
        <f>MROUND(VLOOKUP(D155,'CTR Reference'!A:C, 3, FALSE)*C155,1)</f>
        <v>18</v>
      </c>
      <c r="F155">
        <f>MROUND(C155*'CTR Reference'!$C$2,1)</f>
        <v>120</v>
      </c>
      <c r="G155">
        <f t="shared" si="2"/>
        <v>102</v>
      </c>
      <c r="H155" t="str">
        <f>VLOOKUP(D155,'CTR Reference'!A:C, 2, FALSE)</f>
        <v>4 to 6</v>
      </c>
      <c r="I155" t="str">
        <f>VLOOKUP(D155,'CTR Reference'!A:D, 4, FALSE)</f>
        <v>Quick Win</v>
      </c>
    </row>
    <row r="156" spans="1:9" ht="13.2" x14ac:dyDescent="0.25">
      <c r="A156" s="17" t="s">
        <v>420</v>
      </c>
      <c r="B156" s="1" t="s">
        <v>1272</v>
      </c>
      <c r="C156" s="1">
        <v>300</v>
      </c>
      <c r="D156" s="1">
        <v>13</v>
      </c>
      <c r="E156">
        <f>MROUND(VLOOKUP(D156,'CTR Reference'!A:C, 3, FALSE)*C156,1)</f>
        <v>2</v>
      </c>
      <c r="F156">
        <f>MROUND(C156*'CTR Reference'!$C$2,1)</f>
        <v>80</v>
      </c>
      <c r="G156">
        <f t="shared" si="2"/>
        <v>78</v>
      </c>
      <c r="H156" t="str">
        <f>VLOOKUP(D156,'CTR Reference'!A:C, 2, FALSE)</f>
        <v>11 to 20</v>
      </c>
      <c r="I156" t="str">
        <f>VLOOKUP(D156,'CTR Reference'!A:D, 4, FALSE)</f>
        <v>Quick Win</v>
      </c>
    </row>
    <row r="157" spans="1:9" ht="13.2" x14ac:dyDescent="0.25">
      <c r="A157" s="17" t="s">
        <v>420</v>
      </c>
      <c r="B157" s="1" t="s">
        <v>1330</v>
      </c>
      <c r="C157" s="1">
        <v>200</v>
      </c>
      <c r="D157" s="1">
        <v>15</v>
      </c>
      <c r="E157">
        <f>MROUND(VLOOKUP(D157,'CTR Reference'!A:C, 3, FALSE)*C157,1)</f>
        <v>1</v>
      </c>
      <c r="F157">
        <f>MROUND(C157*'CTR Reference'!$C$2,1)</f>
        <v>54</v>
      </c>
      <c r="G157">
        <f t="shared" si="2"/>
        <v>53</v>
      </c>
      <c r="H157" t="str">
        <f>VLOOKUP(D157,'CTR Reference'!A:C, 2, FALSE)</f>
        <v>11 to 20</v>
      </c>
      <c r="I157" t="str">
        <f>VLOOKUP(D157,'CTR Reference'!A:D, 4, FALSE)</f>
        <v>Quick Win</v>
      </c>
    </row>
    <row r="158" spans="1:9" ht="13.2" x14ac:dyDescent="0.25">
      <c r="A158" s="17" t="s">
        <v>420</v>
      </c>
      <c r="B158" s="1" t="s">
        <v>1474</v>
      </c>
      <c r="C158" s="1">
        <v>200</v>
      </c>
      <c r="D158" s="1">
        <v>15</v>
      </c>
      <c r="E158">
        <f>MROUND(VLOOKUP(D158,'CTR Reference'!A:C, 3, FALSE)*C158,1)</f>
        <v>1</v>
      </c>
      <c r="F158">
        <f>MROUND(C158*'CTR Reference'!$C$2,1)</f>
        <v>54</v>
      </c>
      <c r="G158">
        <f t="shared" si="2"/>
        <v>53</v>
      </c>
      <c r="H158" t="str">
        <f>VLOOKUP(D158,'CTR Reference'!A:C, 2, FALSE)</f>
        <v>11 to 20</v>
      </c>
      <c r="I158" t="str">
        <f>VLOOKUP(D158,'CTR Reference'!A:D, 4, FALSE)</f>
        <v>Quick Win</v>
      </c>
    </row>
    <row r="159" spans="1:9" ht="13.2" x14ac:dyDescent="0.25">
      <c r="A159" s="17" t="s">
        <v>420</v>
      </c>
      <c r="B159" s="1" t="s">
        <v>1269</v>
      </c>
      <c r="C159" s="1">
        <v>150</v>
      </c>
      <c r="D159" s="1">
        <v>12</v>
      </c>
      <c r="E159">
        <f>MROUND(VLOOKUP(D159,'CTR Reference'!A:C, 3, FALSE)*C159,1)</f>
        <v>1</v>
      </c>
      <c r="F159">
        <f>MROUND(C159*'CTR Reference'!$C$2,1)</f>
        <v>40</v>
      </c>
      <c r="G159">
        <f t="shared" si="2"/>
        <v>39</v>
      </c>
      <c r="H159" t="str">
        <f>VLOOKUP(D159,'CTR Reference'!A:C, 2, FALSE)</f>
        <v>11 to 20</v>
      </c>
      <c r="I159" t="str">
        <f>VLOOKUP(D159,'CTR Reference'!A:D, 4, FALSE)</f>
        <v>Quick Win</v>
      </c>
    </row>
    <row r="160" spans="1:9" ht="13.2" x14ac:dyDescent="0.25">
      <c r="A160" s="17" t="s">
        <v>420</v>
      </c>
      <c r="B160" s="1" t="s">
        <v>1319</v>
      </c>
      <c r="C160" s="1">
        <v>150</v>
      </c>
      <c r="D160" s="1">
        <v>13</v>
      </c>
      <c r="E160">
        <f>MROUND(VLOOKUP(D160,'CTR Reference'!A:C, 3, FALSE)*C160,1)</f>
        <v>1</v>
      </c>
      <c r="F160">
        <f>MROUND(C160*'CTR Reference'!$C$2,1)</f>
        <v>40</v>
      </c>
      <c r="G160">
        <f t="shared" si="2"/>
        <v>39</v>
      </c>
      <c r="H160" t="str">
        <f>VLOOKUP(D160,'CTR Reference'!A:C, 2, FALSE)</f>
        <v>11 to 20</v>
      </c>
      <c r="I160" t="str">
        <f>VLOOKUP(D160,'CTR Reference'!A:D, 4, FALSE)</f>
        <v>Quick Win</v>
      </c>
    </row>
    <row r="161" spans="1:9" ht="13.2" x14ac:dyDescent="0.25">
      <c r="A161" s="17" t="s">
        <v>424</v>
      </c>
      <c r="B161" s="1" t="s">
        <v>425</v>
      </c>
      <c r="C161" s="1">
        <v>1400</v>
      </c>
      <c r="D161" s="1">
        <v>2</v>
      </c>
      <c r="E161">
        <f>MROUND(VLOOKUP(D161,'CTR Reference'!A:C, 3, FALSE)*C161,1)</f>
        <v>157</v>
      </c>
      <c r="F161">
        <f>MROUND(C161*'CTR Reference'!$C$2,1)</f>
        <v>375</v>
      </c>
      <c r="G161">
        <f t="shared" si="2"/>
        <v>218</v>
      </c>
      <c r="H161" t="str">
        <f>VLOOKUP(D161,'CTR Reference'!A:C, 2, FALSE)</f>
        <v>1 to 3</v>
      </c>
      <c r="I161" t="str">
        <f>VLOOKUP(D161,'CTR Reference'!A:D, 4, FALSE)</f>
        <v>Short Term</v>
      </c>
    </row>
    <row r="162" spans="1:9" ht="13.2" x14ac:dyDescent="0.25">
      <c r="A162" s="17" t="s">
        <v>424</v>
      </c>
      <c r="B162" s="1" t="s">
        <v>584</v>
      </c>
      <c r="C162" s="1">
        <v>100</v>
      </c>
      <c r="D162" s="1">
        <v>3</v>
      </c>
      <c r="E162">
        <f>MROUND(VLOOKUP(D162,'CTR Reference'!A:C, 3, FALSE)*C162,1)</f>
        <v>8</v>
      </c>
      <c r="F162">
        <f>MROUND(C162*'CTR Reference'!$C$2,1)</f>
        <v>27</v>
      </c>
      <c r="G162">
        <f t="shared" si="2"/>
        <v>19</v>
      </c>
      <c r="H162" t="str">
        <f>VLOOKUP(D162,'CTR Reference'!A:C, 2, FALSE)</f>
        <v>1 to 3</v>
      </c>
      <c r="I162" t="str">
        <f>VLOOKUP(D162,'CTR Reference'!A:D, 4, FALSE)</f>
        <v>Short Term</v>
      </c>
    </row>
    <row r="163" spans="1:9" ht="13.2" x14ac:dyDescent="0.25">
      <c r="A163" s="17" t="s">
        <v>424</v>
      </c>
      <c r="B163" s="1" t="s">
        <v>535</v>
      </c>
      <c r="C163" s="1">
        <v>100</v>
      </c>
      <c r="D163" s="1">
        <v>2</v>
      </c>
      <c r="E163">
        <f>MROUND(VLOOKUP(D163,'CTR Reference'!A:C, 3, FALSE)*C163,1)</f>
        <v>11</v>
      </c>
      <c r="F163">
        <f>MROUND(C163*'CTR Reference'!$C$2,1)</f>
        <v>27</v>
      </c>
      <c r="G163">
        <f t="shared" si="2"/>
        <v>16</v>
      </c>
      <c r="H163" t="str">
        <f>VLOOKUP(D163,'CTR Reference'!A:C, 2, FALSE)</f>
        <v>1 to 3</v>
      </c>
      <c r="I163" t="str">
        <f>VLOOKUP(D163,'CTR Reference'!A:D, 4, FALSE)</f>
        <v>Short Term</v>
      </c>
    </row>
    <row r="164" spans="1:9" ht="13.2" x14ac:dyDescent="0.25">
      <c r="A164" s="17" t="s">
        <v>424</v>
      </c>
      <c r="B164" s="1" t="s">
        <v>681</v>
      </c>
      <c r="C164" s="1">
        <v>50</v>
      </c>
      <c r="D164" s="1">
        <v>2</v>
      </c>
      <c r="E164">
        <f>MROUND(VLOOKUP(D164,'CTR Reference'!A:C, 3, FALSE)*C164,1)</f>
        <v>6</v>
      </c>
      <c r="F164">
        <f>MROUND(C164*'CTR Reference'!$C$2,1)</f>
        <v>13</v>
      </c>
      <c r="G164">
        <f t="shared" si="2"/>
        <v>7</v>
      </c>
      <c r="H164" t="str">
        <f>VLOOKUP(D164,'CTR Reference'!A:C, 2, FALSE)</f>
        <v>1 to 3</v>
      </c>
      <c r="I164" t="str">
        <f>VLOOKUP(D164,'CTR Reference'!A:D, 4, FALSE)</f>
        <v>Short Term</v>
      </c>
    </row>
    <row r="165" spans="1:9" ht="13.2" x14ac:dyDescent="0.25">
      <c r="A165" s="17" t="s">
        <v>424</v>
      </c>
      <c r="B165" s="1" t="s">
        <v>785</v>
      </c>
      <c r="C165" s="1">
        <v>50</v>
      </c>
      <c r="D165" s="1">
        <v>3</v>
      </c>
      <c r="E165">
        <f>MROUND(VLOOKUP(D165,'CTR Reference'!A:C, 3, FALSE)*C165,1)</f>
        <v>4</v>
      </c>
      <c r="F165">
        <f>MROUND(C165*'CTR Reference'!$C$2,1)</f>
        <v>13</v>
      </c>
      <c r="G165">
        <f t="shared" si="2"/>
        <v>9</v>
      </c>
      <c r="H165" t="str">
        <f>VLOOKUP(D165,'CTR Reference'!A:C, 2, FALSE)</f>
        <v>1 to 3</v>
      </c>
      <c r="I165" t="str">
        <f>VLOOKUP(D165,'CTR Reference'!A:D, 4, FALSE)</f>
        <v>Short Term</v>
      </c>
    </row>
    <row r="166" spans="1:9" ht="13.2" x14ac:dyDescent="0.25">
      <c r="A166" s="17" t="s">
        <v>424</v>
      </c>
      <c r="B166" s="1" t="s">
        <v>795</v>
      </c>
      <c r="C166" s="1">
        <v>40</v>
      </c>
      <c r="D166" s="1">
        <v>2</v>
      </c>
      <c r="E166">
        <f>MROUND(VLOOKUP(D166,'CTR Reference'!A:C, 3, FALSE)*C166,1)</f>
        <v>4</v>
      </c>
      <c r="F166">
        <f>MROUND(C166*'CTR Reference'!$C$2,1)</f>
        <v>11</v>
      </c>
      <c r="G166">
        <f t="shared" si="2"/>
        <v>7</v>
      </c>
      <c r="H166" t="str">
        <f>VLOOKUP(D166,'CTR Reference'!A:C, 2, FALSE)</f>
        <v>1 to 3</v>
      </c>
      <c r="I166" t="str">
        <f>VLOOKUP(D166,'CTR Reference'!A:D, 4, FALSE)</f>
        <v>Short Term</v>
      </c>
    </row>
    <row r="167" spans="1:9" ht="13.2" x14ac:dyDescent="0.25">
      <c r="A167" s="17" t="s">
        <v>424</v>
      </c>
      <c r="B167" s="1" t="s">
        <v>1266</v>
      </c>
      <c r="C167" s="1">
        <v>40</v>
      </c>
      <c r="D167" s="1">
        <v>7</v>
      </c>
      <c r="E167">
        <f>MROUND(VLOOKUP(D167,'CTR Reference'!A:C, 3, FALSE)*C167,1)</f>
        <v>1</v>
      </c>
      <c r="F167">
        <f>MROUND(C167*'CTR Reference'!$C$2,1)</f>
        <v>11</v>
      </c>
      <c r="G167">
        <f t="shared" si="2"/>
        <v>10</v>
      </c>
      <c r="H167" t="str">
        <f>VLOOKUP(D167,'CTR Reference'!A:C, 2, FALSE)</f>
        <v>7 to 10</v>
      </c>
      <c r="I167" t="str">
        <f>VLOOKUP(D167,'CTR Reference'!A:D, 4, FALSE)</f>
        <v>Quick Win</v>
      </c>
    </row>
    <row r="168" spans="1:9" ht="13.2" x14ac:dyDescent="0.25">
      <c r="A168" s="17" t="s">
        <v>424</v>
      </c>
      <c r="B168" s="1" t="s">
        <v>915</v>
      </c>
      <c r="C168" s="1">
        <v>30</v>
      </c>
      <c r="D168" s="1">
        <v>2</v>
      </c>
      <c r="E168">
        <f>MROUND(VLOOKUP(D168,'CTR Reference'!A:C, 3, FALSE)*C168,1)</f>
        <v>3</v>
      </c>
      <c r="F168">
        <f>MROUND(C168*'CTR Reference'!$C$2,1)</f>
        <v>8</v>
      </c>
      <c r="G168">
        <f t="shared" si="2"/>
        <v>5</v>
      </c>
      <c r="H168" t="str">
        <f>VLOOKUP(D168,'CTR Reference'!A:C, 2, FALSE)</f>
        <v>1 to 3</v>
      </c>
      <c r="I168" t="str">
        <f>VLOOKUP(D168,'CTR Reference'!A:D, 4, FALSE)</f>
        <v>Short Term</v>
      </c>
    </row>
    <row r="169" spans="1:9" ht="13.2" x14ac:dyDescent="0.25">
      <c r="A169" s="17" t="s">
        <v>424</v>
      </c>
      <c r="B169" s="1" t="s">
        <v>916</v>
      </c>
      <c r="C169" s="1">
        <v>30</v>
      </c>
      <c r="D169" s="1">
        <v>2</v>
      </c>
      <c r="E169">
        <f>MROUND(VLOOKUP(D169,'CTR Reference'!A:C, 3, FALSE)*C169,1)</f>
        <v>3</v>
      </c>
      <c r="F169">
        <f>MROUND(C169*'CTR Reference'!$C$2,1)</f>
        <v>8</v>
      </c>
      <c r="G169">
        <f t="shared" si="2"/>
        <v>5</v>
      </c>
      <c r="H169" t="str">
        <f>VLOOKUP(D169,'CTR Reference'!A:C, 2, FALSE)</f>
        <v>1 to 3</v>
      </c>
      <c r="I169" t="str">
        <f>VLOOKUP(D169,'CTR Reference'!A:D, 4, FALSE)</f>
        <v>Short Term</v>
      </c>
    </row>
    <row r="170" spans="1:9" ht="13.2" x14ac:dyDescent="0.25">
      <c r="A170" s="17" t="s">
        <v>428</v>
      </c>
      <c r="B170" s="1" t="s">
        <v>1019</v>
      </c>
      <c r="C170" s="1">
        <v>4400</v>
      </c>
      <c r="D170" s="1">
        <v>29</v>
      </c>
      <c r="E170">
        <f>MROUND(VLOOKUP(D170,'CTR Reference'!A:C, 3, FALSE)*C170,1)</f>
        <v>2</v>
      </c>
      <c r="F170">
        <f>MROUND(C170*'CTR Reference'!$C$2,1)</f>
        <v>1177</v>
      </c>
      <c r="G170">
        <f t="shared" si="2"/>
        <v>1175</v>
      </c>
      <c r="H170" t="str">
        <f>VLOOKUP(D170,'CTR Reference'!A:C, 2, FALSE)</f>
        <v>21 to 30</v>
      </c>
      <c r="I170" t="str">
        <f>VLOOKUP(D170,'CTR Reference'!A:D, 4, FALSE)</f>
        <v>Medium/Long Term</v>
      </c>
    </row>
    <row r="171" spans="1:9" ht="13.2" x14ac:dyDescent="0.25">
      <c r="A171" s="17" t="s">
        <v>428</v>
      </c>
      <c r="B171" s="1" t="s">
        <v>1019</v>
      </c>
      <c r="C171" s="1">
        <v>4300</v>
      </c>
      <c r="D171" s="1">
        <v>29</v>
      </c>
      <c r="E171">
        <f>MROUND(VLOOKUP(D171,'CTR Reference'!A:C, 3, FALSE)*C171,1)</f>
        <v>2</v>
      </c>
      <c r="F171">
        <f>MROUND(C171*'CTR Reference'!$C$2,1)</f>
        <v>1150</v>
      </c>
      <c r="G171">
        <f t="shared" si="2"/>
        <v>1148</v>
      </c>
      <c r="H171" t="str">
        <f>VLOOKUP(D171,'CTR Reference'!A:C, 2, FALSE)</f>
        <v>21 to 30</v>
      </c>
      <c r="I171" t="str">
        <f>VLOOKUP(D171,'CTR Reference'!A:D, 4, FALSE)</f>
        <v>Medium/Long Term</v>
      </c>
    </row>
    <row r="172" spans="1:9" ht="13.2" x14ac:dyDescent="0.25">
      <c r="A172" s="17" t="s">
        <v>428</v>
      </c>
      <c r="B172" s="1" t="s">
        <v>451</v>
      </c>
      <c r="C172" s="1">
        <v>2500</v>
      </c>
      <c r="D172" s="1">
        <v>9</v>
      </c>
      <c r="E172">
        <f>MROUND(VLOOKUP(D172,'CTR Reference'!A:C, 3, FALSE)*C172,1)</f>
        <v>71</v>
      </c>
      <c r="F172">
        <f>MROUND(C172*'CTR Reference'!$C$2,1)</f>
        <v>669</v>
      </c>
      <c r="G172">
        <f t="shared" si="2"/>
        <v>598</v>
      </c>
      <c r="H172" t="str">
        <f>VLOOKUP(D172,'CTR Reference'!A:C, 2, FALSE)</f>
        <v>7 to 10</v>
      </c>
      <c r="I172" t="str">
        <f>VLOOKUP(D172,'CTR Reference'!A:D, 4, FALSE)</f>
        <v>Quick Win</v>
      </c>
    </row>
    <row r="173" spans="1:9" ht="13.2" x14ac:dyDescent="0.25">
      <c r="A173" s="17" t="s">
        <v>428</v>
      </c>
      <c r="B173" s="1" t="s">
        <v>425</v>
      </c>
      <c r="C173" s="1">
        <v>1400</v>
      </c>
      <c r="D173" s="1">
        <v>3</v>
      </c>
      <c r="E173">
        <f>MROUND(VLOOKUP(D173,'CTR Reference'!A:C, 3, FALSE)*C173,1)</f>
        <v>118</v>
      </c>
      <c r="F173">
        <f>MROUND(C173*'CTR Reference'!$C$2,1)</f>
        <v>375</v>
      </c>
      <c r="G173">
        <f t="shared" si="2"/>
        <v>257</v>
      </c>
      <c r="H173" t="str">
        <f>VLOOKUP(D173,'CTR Reference'!A:C, 2, FALSE)</f>
        <v>1 to 3</v>
      </c>
      <c r="I173" t="str">
        <f>VLOOKUP(D173,'CTR Reference'!A:D, 4, FALSE)</f>
        <v>Short Term</v>
      </c>
    </row>
    <row r="174" spans="1:9" ht="13.2" x14ac:dyDescent="0.25">
      <c r="A174" s="17" t="s">
        <v>428</v>
      </c>
      <c r="B174" s="1" t="s">
        <v>1145</v>
      </c>
      <c r="C174" s="1">
        <v>1400</v>
      </c>
      <c r="D174" s="1">
        <v>18</v>
      </c>
      <c r="E174">
        <f>MROUND(VLOOKUP(D174,'CTR Reference'!A:C, 3, FALSE)*C174,1)</f>
        <v>7</v>
      </c>
      <c r="F174">
        <f>MROUND(C174*'CTR Reference'!$C$2,1)</f>
        <v>375</v>
      </c>
      <c r="G174">
        <f t="shared" si="2"/>
        <v>368</v>
      </c>
      <c r="H174" t="str">
        <f>VLOOKUP(D174,'CTR Reference'!A:C, 2, FALSE)</f>
        <v>11 to 20</v>
      </c>
      <c r="I174" t="str">
        <f>VLOOKUP(D174,'CTR Reference'!A:D, 4, FALSE)</f>
        <v>Quick Win</v>
      </c>
    </row>
    <row r="175" spans="1:9" ht="13.2" x14ac:dyDescent="0.25">
      <c r="A175" s="17" t="s">
        <v>428</v>
      </c>
      <c r="B175" s="1" t="s">
        <v>1120</v>
      </c>
      <c r="C175" s="1">
        <v>1100</v>
      </c>
      <c r="D175" s="1">
        <v>24</v>
      </c>
      <c r="E175">
        <f>MROUND(VLOOKUP(D175,'CTR Reference'!A:C, 3, FALSE)*C175,1)</f>
        <v>1</v>
      </c>
      <c r="F175">
        <f>MROUND(C175*'CTR Reference'!$C$2,1)</f>
        <v>294</v>
      </c>
      <c r="G175">
        <f t="shared" si="2"/>
        <v>293</v>
      </c>
      <c r="H175" t="str">
        <f>VLOOKUP(D175,'CTR Reference'!A:C, 2, FALSE)</f>
        <v>21 to 30</v>
      </c>
      <c r="I175" t="str">
        <f>VLOOKUP(D175,'CTR Reference'!A:D, 4, FALSE)</f>
        <v>Medium/Long Term</v>
      </c>
    </row>
    <row r="176" spans="1:9" ht="13.2" x14ac:dyDescent="0.25">
      <c r="A176" s="17" t="s">
        <v>428</v>
      </c>
      <c r="B176" s="1" t="s">
        <v>1344</v>
      </c>
      <c r="C176" s="1">
        <v>1100</v>
      </c>
      <c r="D176" s="1">
        <v>23</v>
      </c>
      <c r="E176">
        <f>MROUND(VLOOKUP(D176,'CTR Reference'!A:C, 3, FALSE)*C176,1)</f>
        <v>1</v>
      </c>
      <c r="F176">
        <f>MROUND(C176*'CTR Reference'!$C$2,1)</f>
        <v>294</v>
      </c>
      <c r="G176">
        <f t="shared" si="2"/>
        <v>293</v>
      </c>
      <c r="H176" t="str">
        <f>VLOOKUP(D176,'CTR Reference'!A:C, 2, FALSE)</f>
        <v>21 to 30</v>
      </c>
      <c r="I176" t="str">
        <f>VLOOKUP(D176,'CTR Reference'!A:D, 4, FALSE)</f>
        <v>Medium/Long Term</v>
      </c>
    </row>
    <row r="177" spans="1:9" ht="13.2" x14ac:dyDescent="0.25">
      <c r="A177" s="17" t="s">
        <v>428</v>
      </c>
      <c r="B177" s="1" t="s">
        <v>800</v>
      </c>
      <c r="C177" s="1">
        <v>1000</v>
      </c>
      <c r="D177" s="1">
        <v>21</v>
      </c>
      <c r="E177">
        <f>MROUND(VLOOKUP(D177,'CTR Reference'!A:C, 3, FALSE)*C177,1)</f>
        <v>5</v>
      </c>
      <c r="F177">
        <f>MROUND(C177*'CTR Reference'!$C$2,1)</f>
        <v>268</v>
      </c>
      <c r="G177">
        <f t="shared" si="2"/>
        <v>263</v>
      </c>
      <c r="H177" t="str">
        <f>VLOOKUP(D177,'CTR Reference'!A:C, 2, FALSE)</f>
        <v>21 to 30</v>
      </c>
      <c r="I177" t="str">
        <f>VLOOKUP(D177,'CTR Reference'!A:D, 4, FALSE)</f>
        <v>Medium/Long Term</v>
      </c>
    </row>
    <row r="178" spans="1:9" ht="13.2" x14ac:dyDescent="0.25">
      <c r="A178" s="17" t="s">
        <v>428</v>
      </c>
      <c r="B178" s="1" t="s">
        <v>1208</v>
      </c>
      <c r="C178" s="1">
        <v>700</v>
      </c>
      <c r="D178" s="1">
        <v>19</v>
      </c>
      <c r="E178">
        <f>MROUND(VLOOKUP(D178,'CTR Reference'!A:C, 3, FALSE)*C178,1)</f>
        <v>4</v>
      </c>
      <c r="F178">
        <f>MROUND(C178*'CTR Reference'!$C$2,1)</f>
        <v>187</v>
      </c>
      <c r="G178">
        <f t="shared" si="2"/>
        <v>183</v>
      </c>
      <c r="H178" t="str">
        <f>VLOOKUP(D178,'CTR Reference'!A:C, 2, FALSE)</f>
        <v>11 to 20</v>
      </c>
      <c r="I178" t="str">
        <f>VLOOKUP(D178,'CTR Reference'!A:D, 4, FALSE)</f>
        <v>Medium/Long Term</v>
      </c>
    </row>
    <row r="179" spans="1:9" ht="13.2" x14ac:dyDescent="0.25">
      <c r="A179" s="17" t="s">
        <v>428</v>
      </c>
      <c r="B179" s="1" t="s">
        <v>1208</v>
      </c>
      <c r="C179" s="1">
        <v>700</v>
      </c>
      <c r="D179" s="1">
        <v>18</v>
      </c>
      <c r="E179">
        <f>MROUND(VLOOKUP(D179,'CTR Reference'!A:C, 3, FALSE)*C179,1)</f>
        <v>4</v>
      </c>
      <c r="F179">
        <f>MROUND(C179*'CTR Reference'!$C$2,1)</f>
        <v>187</v>
      </c>
      <c r="G179">
        <f t="shared" si="2"/>
        <v>183</v>
      </c>
      <c r="H179" t="str">
        <f>VLOOKUP(D179,'CTR Reference'!A:C, 2, FALSE)</f>
        <v>11 to 20</v>
      </c>
      <c r="I179" t="str">
        <f>VLOOKUP(D179,'CTR Reference'!A:D, 4, FALSE)</f>
        <v>Quick Win</v>
      </c>
    </row>
    <row r="180" spans="1:9" ht="13.2" x14ac:dyDescent="0.25">
      <c r="A180" s="17" t="s">
        <v>428</v>
      </c>
      <c r="B180" s="1" t="s">
        <v>468</v>
      </c>
      <c r="C180" s="1">
        <v>700</v>
      </c>
      <c r="D180" s="1">
        <v>8</v>
      </c>
      <c r="E180">
        <f>MROUND(VLOOKUP(D180,'CTR Reference'!A:C, 3, FALSE)*C180,1)</f>
        <v>21</v>
      </c>
      <c r="F180">
        <f>MROUND(C180*'CTR Reference'!$C$2,1)</f>
        <v>187</v>
      </c>
      <c r="G180">
        <f t="shared" si="2"/>
        <v>166</v>
      </c>
      <c r="H180" t="str">
        <f>VLOOKUP(D180,'CTR Reference'!A:C, 2, FALSE)</f>
        <v>7 to 10</v>
      </c>
      <c r="I180" t="str">
        <f>VLOOKUP(D180,'CTR Reference'!A:D, 4, FALSE)</f>
        <v>Quick Win</v>
      </c>
    </row>
    <row r="181" spans="1:9" ht="13.2" x14ac:dyDescent="0.25">
      <c r="A181" s="17" t="s">
        <v>428</v>
      </c>
      <c r="B181" s="1" t="s">
        <v>571</v>
      </c>
      <c r="C181" s="1">
        <v>600</v>
      </c>
      <c r="D181" s="1">
        <v>12</v>
      </c>
      <c r="E181">
        <f>MROUND(VLOOKUP(D181,'CTR Reference'!A:C, 3, FALSE)*C181,1)</f>
        <v>3</v>
      </c>
      <c r="F181">
        <f>MROUND(C181*'CTR Reference'!$C$2,1)</f>
        <v>161</v>
      </c>
      <c r="G181">
        <f t="shared" si="2"/>
        <v>158</v>
      </c>
      <c r="H181" t="str">
        <f>VLOOKUP(D181,'CTR Reference'!A:C, 2, FALSE)</f>
        <v>11 to 20</v>
      </c>
      <c r="I181" t="str">
        <f>VLOOKUP(D181,'CTR Reference'!A:D, 4, FALSE)</f>
        <v>Quick Win</v>
      </c>
    </row>
    <row r="182" spans="1:9" ht="13.2" x14ac:dyDescent="0.25">
      <c r="A182" s="17" t="s">
        <v>428</v>
      </c>
      <c r="B182" s="1" t="s">
        <v>692</v>
      </c>
      <c r="C182" s="1">
        <v>600</v>
      </c>
      <c r="D182" s="1">
        <v>13</v>
      </c>
      <c r="E182">
        <f>MROUND(VLOOKUP(D182,'CTR Reference'!A:C, 3, FALSE)*C182,1)</f>
        <v>3</v>
      </c>
      <c r="F182">
        <f>MROUND(C182*'CTR Reference'!$C$2,1)</f>
        <v>161</v>
      </c>
      <c r="G182">
        <f t="shared" si="2"/>
        <v>158</v>
      </c>
      <c r="H182" t="str">
        <f>VLOOKUP(D182,'CTR Reference'!A:C, 2, FALSE)</f>
        <v>11 to 20</v>
      </c>
      <c r="I182" t="str">
        <f>VLOOKUP(D182,'CTR Reference'!A:D, 4, FALSE)</f>
        <v>Quick Win</v>
      </c>
    </row>
    <row r="183" spans="1:9" ht="13.2" x14ac:dyDescent="0.25">
      <c r="A183" s="17" t="s">
        <v>428</v>
      </c>
      <c r="B183" s="1" t="s">
        <v>482</v>
      </c>
      <c r="C183" s="1">
        <v>450</v>
      </c>
      <c r="D183" s="1">
        <v>5</v>
      </c>
      <c r="E183">
        <f>MROUND(VLOOKUP(D183,'CTR Reference'!A:C, 3, FALSE)*C183,1)</f>
        <v>22</v>
      </c>
      <c r="F183">
        <f>MROUND(C183*'CTR Reference'!$C$2,1)</f>
        <v>120</v>
      </c>
      <c r="G183">
        <f t="shared" si="2"/>
        <v>98</v>
      </c>
      <c r="H183" t="str">
        <f>VLOOKUP(D183,'CTR Reference'!A:C, 2, FALSE)</f>
        <v>4 to 6</v>
      </c>
      <c r="I183" t="str">
        <f>VLOOKUP(D183,'CTR Reference'!A:D, 4, FALSE)</f>
        <v>Quick Win</v>
      </c>
    </row>
    <row r="184" spans="1:9" ht="13.2" x14ac:dyDescent="0.25">
      <c r="A184" s="17" t="s">
        <v>428</v>
      </c>
      <c r="B184" s="1" t="s">
        <v>508</v>
      </c>
      <c r="C184" s="1">
        <v>450</v>
      </c>
      <c r="D184" s="1">
        <v>8</v>
      </c>
      <c r="E184">
        <f>MROUND(VLOOKUP(D184,'CTR Reference'!A:C, 3, FALSE)*C184,1)</f>
        <v>13</v>
      </c>
      <c r="F184">
        <f>MROUND(C184*'CTR Reference'!$C$2,1)</f>
        <v>120</v>
      </c>
      <c r="G184">
        <f t="shared" si="2"/>
        <v>107</v>
      </c>
      <c r="H184" t="str">
        <f>VLOOKUP(D184,'CTR Reference'!A:C, 2, FALSE)</f>
        <v>7 to 10</v>
      </c>
      <c r="I184" t="str">
        <f>VLOOKUP(D184,'CTR Reference'!A:D, 4, FALSE)</f>
        <v>Quick Win</v>
      </c>
    </row>
    <row r="185" spans="1:9" ht="13.2" x14ac:dyDescent="0.25">
      <c r="A185" s="17" t="s">
        <v>428</v>
      </c>
      <c r="B185" s="1" t="s">
        <v>1317</v>
      </c>
      <c r="C185" s="1">
        <v>300</v>
      </c>
      <c r="D185" s="1">
        <v>14</v>
      </c>
      <c r="E185">
        <f>MROUND(VLOOKUP(D185,'CTR Reference'!A:C, 3, FALSE)*C185,1)</f>
        <v>2</v>
      </c>
      <c r="F185">
        <f>MROUND(C185*'CTR Reference'!$C$2,1)</f>
        <v>80</v>
      </c>
      <c r="G185">
        <f t="shared" si="2"/>
        <v>78</v>
      </c>
      <c r="H185" t="str">
        <f>VLOOKUP(D185,'CTR Reference'!A:C, 2, FALSE)</f>
        <v>11 to 20</v>
      </c>
      <c r="I185" t="str">
        <f>VLOOKUP(D185,'CTR Reference'!A:D, 4, FALSE)</f>
        <v>Quick Win</v>
      </c>
    </row>
    <row r="186" spans="1:9" ht="13.2" x14ac:dyDescent="0.25">
      <c r="A186" s="17" t="s">
        <v>428</v>
      </c>
      <c r="B186" s="1" t="s">
        <v>717</v>
      </c>
      <c r="C186" s="1">
        <v>300</v>
      </c>
      <c r="D186" s="1">
        <v>9</v>
      </c>
      <c r="E186">
        <f>MROUND(VLOOKUP(D186,'CTR Reference'!A:C, 3, FALSE)*C186,1)</f>
        <v>8</v>
      </c>
      <c r="F186">
        <f>MROUND(C186*'CTR Reference'!$C$2,1)</f>
        <v>80</v>
      </c>
      <c r="G186">
        <f t="shared" si="2"/>
        <v>72</v>
      </c>
      <c r="H186" t="str">
        <f>VLOOKUP(D186,'CTR Reference'!A:C, 2, FALSE)</f>
        <v>7 to 10</v>
      </c>
      <c r="I186" t="str">
        <f>VLOOKUP(D186,'CTR Reference'!A:D, 4, FALSE)</f>
        <v>Quick Win</v>
      </c>
    </row>
    <row r="187" spans="1:9" ht="13.2" x14ac:dyDescent="0.25">
      <c r="A187" s="17" t="s">
        <v>428</v>
      </c>
      <c r="B187" s="1" t="s">
        <v>1343</v>
      </c>
      <c r="C187" s="1">
        <v>300</v>
      </c>
      <c r="D187" s="1">
        <v>11</v>
      </c>
      <c r="E187">
        <f>MROUND(VLOOKUP(D187,'CTR Reference'!A:C, 3, FALSE)*C187,1)</f>
        <v>2</v>
      </c>
      <c r="F187">
        <f>MROUND(C187*'CTR Reference'!$C$2,1)</f>
        <v>80</v>
      </c>
      <c r="G187">
        <f t="shared" si="2"/>
        <v>78</v>
      </c>
      <c r="H187" t="str">
        <f>VLOOKUP(D187,'CTR Reference'!A:C, 2, FALSE)</f>
        <v>11 to 20</v>
      </c>
      <c r="I187" t="str">
        <f>VLOOKUP(D187,'CTR Reference'!A:D, 4, FALSE)</f>
        <v>Quick Win</v>
      </c>
    </row>
    <row r="188" spans="1:9" ht="13.2" x14ac:dyDescent="0.25">
      <c r="A188" s="17" t="s">
        <v>428</v>
      </c>
      <c r="B188" s="1" t="s">
        <v>603</v>
      </c>
      <c r="C188" s="1">
        <v>300</v>
      </c>
      <c r="D188" s="1">
        <v>8</v>
      </c>
      <c r="E188">
        <f>MROUND(VLOOKUP(D188,'CTR Reference'!A:C, 3, FALSE)*C188,1)</f>
        <v>9</v>
      </c>
      <c r="F188">
        <f>MROUND(C188*'CTR Reference'!$C$2,1)</f>
        <v>80</v>
      </c>
      <c r="G188">
        <f t="shared" si="2"/>
        <v>71</v>
      </c>
      <c r="H188" t="str">
        <f>VLOOKUP(D188,'CTR Reference'!A:C, 2, FALSE)</f>
        <v>7 to 10</v>
      </c>
      <c r="I188" t="str">
        <f>VLOOKUP(D188,'CTR Reference'!A:D, 4, FALSE)</f>
        <v>Quick Win</v>
      </c>
    </row>
    <row r="189" spans="1:9" ht="13.2" x14ac:dyDescent="0.25">
      <c r="A189" s="17" t="s">
        <v>428</v>
      </c>
      <c r="B189" s="1" t="s">
        <v>1143</v>
      </c>
      <c r="C189" s="1">
        <v>300</v>
      </c>
      <c r="D189" s="1">
        <v>15</v>
      </c>
      <c r="E189">
        <f>MROUND(VLOOKUP(D189,'CTR Reference'!A:C, 3, FALSE)*C189,1)</f>
        <v>2</v>
      </c>
      <c r="F189">
        <f>MROUND(C189*'CTR Reference'!$C$2,1)</f>
        <v>80</v>
      </c>
      <c r="G189">
        <f t="shared" si="2"/>
        <v>78</v>
      </c>
      <c r="H189" t="str">
        <f>VLOOKUP(D189,'CTR Reference'!A:C, 2, FALSE)</f>
        <v>11 to 20</v>
      </c>
      <c r="I189" t="str">
        <f>VLOOKUP(D189,'CTR Reference'!A:D, 4, FALSE)</f>
        <v>Quick Win</v>
      </c>
    </row>
    <row r="190" spans="1:9" ht="13.2" x14ac:dyDescent="0.25">
      <c r="A190" s="17" t="s">
        <v>428</v>
      </c>
      <c r="B190" s="1" t="s">
        <v>907</v>
      </c>
      <c r="C190" s="1">
        <v>250</v>
      </c>
      <c r="D190" s="1">
        <v>11</v>
      </c>
      <c r="E190">
        <f>MROUND(VLOOKUP(D190,'CTR Reference'!A:C, 3, FALSE)*C190,1)</f>
        <v>1</v>
      </c>
      <c r="F190">
        <f>MROUND(C190*'CTR Reference'!$C$2,1)</f>
        <v>67</v>
      </c>
      <c r="G190">
        <f t="shared" si="2"/>
        <v>66</v>
      </c>
      <c r="H190" t="str">
        <f>VLOOKUP(D190,'CTR Reference'!A:C, 2, FALSE)</f>
        <v>11 to 20</v>
      </c>
      <c r="I190" t="str">
        <f>VLOOKUP(D190,'CTR Reference'!A:D, 4, FALSE)</f>
        <v>Quick Win</v>
      </c>
    </row>
    <row r="191" spans="1:9" ht="13.2" x14ac:dyDescent="0.25">
      <c r="A191" s="17" t="s">
        <v>428</v>
      </c>
      <c r="B191" s="1" t="s">
        <v>735</v>
      </c>
      <c r="C191" s="1">
        <v>250</v>
      </c>
      <c r="D191" s="1">
        <v>8</v>
      </c>
      <c r="E191">
        <f>MROUND(VLOOKUP(D191,'CTR Reference'!A:C, 3, FALSE)*C191,1)</f>
        <v>7</v>
      </c>
      <c r="F191">
        <f>MROUND(C191*'CTR Reference'!$C$2,1)</f>
        <v>67</v>
      </c>
      <c r="G191">
        <f t="shared" si="2"/>
        <v>60</v>
      </c>
      <c r="H191" t="str">
        <f>VLOOKUP(D191,'CTR Reference'!A:C, 2, FALSE)</f>
        <v>7 to 10</v>
      </c>
      <c r="I191" t="str">
        <f>VLOOKUP(D191,'CTR Reference'!A:D, 4, FALSE)</f>
        <v>Quick Win</v>
      </c>
    </row>
    <row r="192" spans="1:9" ht="13.2" x14ac:dyDescent="0.25">
      <c r="A192" s="17" t="s">
        <v>428</v>
      </c>
      <c r="B192" s="1" t="s">
        <v>568</v>
      </c>
      <c r="C192" s="1">
        <v>250</v>
      </c>
      <c r="D192" s="1">
        <v>7</v>
      </c>
      <c r="E192">
        <f>MROUND(VLOOKUP(D192,'CTR Reference'!A:C, 3, FALSE)*C192,1)</f>
        <v>8</v>
      </c>
      <c r="F192">
        <f>MROUND(C192*'CTR Reference'!$C$2,1)</f>
        <v>67</v>
      </c>
      <c r="G192">
        <f t="shared" si="2"/>
        <v>59</v>
      </c>
      <c r="H192" t="str">
        <f>VLOOKUP(D192,'CTR Reference'!A:C, 2, FALSE)</f>
        <v>7 to 10</v>
      </c>
      <c r="I192" t="str">
        <f>VLOOKUP(D192,'CTR Reference'!A:D, 4, FALSE)</f>
        <v>Quick Win</v>
      </c>
    </row>
    <row r="193" spans="1:9" ht="13.2" x14ac:dyDescent="0.25">
      <c r="A193" s="17" t="s">
        <v>428</v>
      </c>
      <c r="B193" s="1" t="s">
        <v>653</v>
      </c>
      <c r="C193" s="1">
        <v>250</v>
      </c>
      <c r="D193" s="1">
        <v>8</v>
      </c>
      <c r="E193">
        <f>MROUND(VLOOKUP(D193,'CTR Reference'!A:C, 3, FALSE)*C193,1)</f>
        <v>7</v>
      </c>
      <c r="F193">
        <f>MROUND(C193*'CTR Reference'!$C$2,1)</f>
        <v>67</v>
      </c>
      <c r="G193">
        <f t="shared" si="2"/>
        <v>60</v>
      </c>
      <c r="H193" t="str">
        <f>VLOOKUP(D193,'CTR Reference'!A:C, 2, FALSE)</f>
        <v>7 to 10</v>
      </c>
      <c r="I193" t="str">
        <f>VLOOKUP(D193,'CTR Reference'!A:D, 4, FALSE)</f>
        <v>Quick Win</v>
      </c>
    </row>
    <row r="194" spans="1:9" ht="13.2" x14ac:dyDescent="0.25">
      <c r="A194" s="17" t="s">
        <v>428</v>
      </c>
      <c r="B194" s="1" t="s">
        <v>1380</v>
      </c>
      <c r="C194" s="1">
        <v>200</v>
      </c>
      <c r="D194" s="1">
        <v>14</v>
      </c>
      <c r="E194">
        <f>MROUND(VLOOKUP(D194,'CTR Reference'!A:C, 3, FALSE)*C194,1)</f>
        <v>1</v>
      </c>
      <c r="F194">
        <f>MROUND(C194*'CTR Reference'!$C$2,1)</f>
        <v>54</v>
      </c>
      <c r="G194">
        <f t="shared" si="2"/>
        <v>53</v>
      </c>
      <c r="H194" t="str">
        <f>VLOOKUP(D194,'CTR Reference'!A:C, 2, FALSE)</f>
        <v>11 to 20</v>
      </c>
      <c r="I194" t="str">
        <f>VLOOKUP(D194,'CTR Reference'!A:D, 4, FALSE)</f>
        <v>Quick Win</v>
      </c>
    </row>
    <row r="195" spans="1:9" ht="13.2" x14ac:dyDescent="0.25">
      <c r="A195" s="17" t="s">
        <v>428</v>
      </c>
      <c r="B195" s="1" t="s">
        <v>503</v>
      </c>
      <c r="C195" s="1">
        <v>200</v>
      </c>
      <c r="D195" s="1">
        <v>3</v>
      </c>
      <c r="E195">
        <f>MROUND(VLOOKUP(D195,'CTR Reference'!A:C, 3, FALSE)*C195,1)</f>
        <v>17</v>
      </c>
      <c r="F195">
        <f>MROUND(C195*'CTR Reference'!$C$2,1)</f>
        <v>54</v>
      </c>
      <c r="G195">
        <f t="shared" si="2"/>
        <v>37</v>
      </c>
      <c r="H195" t="str">
        <f>VLOOKUP(D195,'CTR Reference'!A:C, 2, FALSE)</f>
        <v>1 to 3</v>
      </c>
      <c r="I195" t="str">
        <f>VLOOKUP(D195,'CTR Reference'!A:D, 4, FALSE)</f>
        <v>Short Term</v>
      </c>
    </row>
    <row r="196" spans="1:9" ht="13.2" x14ac:dyDescent="0.25">
      <c r="A196" s="17" t="s">
        <v>428</v>
      </c>
      <c r="B196" s="1" t="s">
        <v>494</v>
      </c>
      <c r="C196" s="1">
        <v>200</v>
      </c>
      <c r="D196" s="1">
        <v>3</v>
      </c>
      <c r="E196">
        <f>MROUND(VLOOKUP(D196,'CTR Reference'!A:C, 3, FALSE)*C196,1)</f>
        <v>17</v>
      </c>
      <c r="F196">
        <f>MROUND(C196*'CTR Reference'!$C$2,1)</f>
        <v>54</v>
      </c>
      <c r="G196">
        <f t="shared" ref="G196:G259" si="3">F196-E196</f>
        <v>37</v>
      </c>
      <c r="H196" t="str">
        <f>VLOOKUP(D196,'CTR Reference'!A:C, 2, FALSE)</f>
        <v>1 to 3</v>
      </c>
      <c r="I196" t="str">
        <f>VLOOKUP(D196,'CTR Reference'!A:D, 4, FALSE)</f>
        <v>Short Term</v>
      </c>
    </row>
    <row r="197" spans="1:9" ht="13.2" x14ac:dyDescent="0.25">
      <c r="A197" s="17" t="s">
        <v>428</v>
      </c>
      <c r="B197" s="1" t="s">
        <v>1130</v>
      </c>
      <c r="C197" s="1">
        <v>200</v>
      </c>
      <c r="D197" s="1">
        <v>13</v>
      </c>
      <c r="E197">
        <f>MROUND(VLOOKUP(D197,'CTR Reference'!A:C, 3, FALSE)*C197,1)</f>
        <v>1</v>
      </c>
      <c r="F197">
        <f>MROUND(C197*'CTR Reference'!$C$2,1)</f>
        <v>54</v>
      </c>
      <c r="G197">
        <f t="shared" si="3"/>
        <v>53</v>
      </c>
      <c r="H197" t="str">
        <f>VLOOKUP(D197,'CTR Reference'!A:C, 2, FALSE)</f>
        <v>11 to 20</v>
      </c>
      <c r="I197" t="str">
        <f>VLOOKUP(D197,'CTR Reference'!A:D, 4, FALSE)</f>
        <v>Quick Win</v>
      </c>
    </row>
    <row r="198" spans="1:9" ht="13.2" x14ac:dyDescent="0.25">
      <c r="A198" s="17" t="s">
        <v>428</v>
      </c>
      <c r="B198" s="1" t="s">
        <v>472</v>
      </c>
      <c r="C198" s="1">
        <v>200</v>
      </c>
      <c r="D198" s="1">
        <v>2</v>
      </c>
      <c r="E198">
        <f>MROUND(VLOOKUP(D198,'CTR Reference'!A:C, 3, FALSE)*C198,1)</f>
        <v>22</v>
      </c>
      <c r="F198">
        <f>MROUND(C198*'CTR Reference'!$C$2,1)</f>
        <v>54</v>
      </c>
      <c r="G198">
        <f t="shared" si="3"/>
        <v>32</v>
      </c>
      <c r="H198" t="str">
        <f>VLOOKUP(D198,'CTR Reference'!A:C, 2, FALSE)</f>
        <v>1 to 3</v>
      </c>
      <c r="I198" t="str">
        <f>VLOOKUP(D198,'CTR Reference'!A:D, 4, FALSE)</f>
        <v>Short Term</v>
      </c>
    </row>
    <row r="199" spans="1:9" ht="13.2" x14ac:dyDescent="0.25">
      <c r="A199" s="17" t="s">
        <v>428</v>
      </c>
      <c r="B199" s="1" t="s">
        <v>815</v>
      </c>
      <c r="C199" s="1">
        <v>200</v>
      </c>
      <c r="D199" s="1">
        <v>10</v>
      </c>
      <c r="E199">
        <f>MROUND(VLOOKUP(D199,'CTR Reference'!A:C, 3, FALSE)*C199,1)</f>
        <v>6</v>
      </c>
      <c r="F199">
        <f>MROUND(C199*'CTR Reference'!$C$2,1)</f>
        <v>54</v>
      </c>
      <c r="G199">
        <f t="shared" si="3"/>
        <v>48</v>
      </c>
      <c r="H199" t="str">
        <f>VLOOKUP(D199,'CTR Reference'!A:C, 2, FALSE)</f>
        <v>7 to 10</v>
      </c>
      <c r="I199" t="str">
        <f>VLOOKUP(D199,'CTR Reference'!A:D, 4, FALSE)</f>
        <v>Quick Win</v>
      </c>
    </row>
    <row r="200" spans="1:9" ht="13.2" x14ac:dyDescent="0.25">
      <c r="A200" s="17" t="s">
        <v>428</v>
      </c>
      <c r="B200" s="1" t="s">
        <v>492</v>
      </c>
      <c r="C200" s="1">
        <v>200</v>
      </c>
      <c r="D200" s="1">
        <v>3</v>
      </c>
      <c r="E200">
        <f>MROUND(VLOOKUP(D200,'CTR Reference'!A:C, 3, FALSE)*C200,1)</f>
        <v>17</v>
      </c>
      <c r="F200">
        <f>MROUND(C200*'CTR Reference'!$C$2,1)</f>
        <v>54</v>
      </c>
      <c r="G200">
        <f t="shared" si="3"/>
        <v>37</v>
      </c>
      <c r="H200" t="str">
        <f>VLOOKUP(D200,'CTR Reference'!A:C, 2, FALSE)</f>
        <v>1 to 3</v>
      </c>
      <c r="I200" t="str">
        <f>VLOOKUP(D200,'CTR Reference'!A:D, 4, FALSE)</f>
        <v>Short Term</v>
      </c>
    </row>
    <row r="201" spans="1:9" ht="13.2" x14ac:dyDescent="0.25">
      <c r="A201" s="17" t="s">
        <v>428</v>
      </c>
      <c r="B201" s="1" t="s">
        <v>1339</v>
      </c>
      <c r="C201" s="1">
        <v>200</v>
      </c>
      <c r="D201" s="1">
        <v>13</v>
      </c>
      <c r="E201">
        <f>MROUND(VLOOKUP(D201,'CTR Reference'!A:C, 3, FALSE)*C201,1)</f>
        <v>1</v>
      </c>
      <c r="F201">
        <f>MROUND(C201*'CTR Reference'!$C$2,1)</f>
        <v>54</v>
      </c>
      <c r="G201">
        <f t="shared" si="3"/>
        <v>53</v>
      </c>
      <c r="H201" t="str">
        <f>VLOOKUP(D201,'CTR Reference'!A:C, 2, FALSE)</f>
        <v>11 to 20</v>
      </c>
      <c r="I201" t="str">
        <f>VLOOKUP(D201,'CTR Reference'!A:D, 4, FALSE)</f>
        <v>Quick Win</v>
      </c>
    </row>
    <row r="202" spans="1:9" ht="13.2" x14ac:dyDescent="0.25">
      <c r="A202" s="17" t="s">
        <v>428</v>
      </c>
      <c r="B202" s="1" t="s">
        <v>517</v>
      </c>
      <c r="C202" s="1">
        <v>150</v>
      </c>
      <c r="D202" s="1">
        <v>2</v>
      </c>
      <c r="E202">
        <f>MROUND(VLOOKUP(D202,'CTR Reference'!A:C, 3, FALSE)*C202,1)</f>
        <v>17</v>
      </c>
      <c r="F202">
        <f>MROUND(C202*'CTR Reference'!$C$2,1)</f>
        <v>40</v>
      </c>
      <c r="G202">
        <f t="shared" si="3"/>
        <v>23</v>
      </c>
      <c r="H202" t="str">
        <f>VLOOKUP(D202,'CTR Reference'!A:C, 2, FALSE)</f>
        <v>1 to 3</v>
      </c>
      <c r="I202" t="str">
        <f>VLOOKUP(D202,'CTR Reference'!A:D, 4, FALSE)</f>
        <v>Short Term</v>
      </c>
    </row>
    <row r="203" spans="1:9" ht="13.2" x14ac:dyDescent="0.25">
      <c r="A203" s="17" t="s">
        <v>428</v>
      </c>
      <c r="B203" s="1" t="s">
        <v>527</v>
      </c>
      <c r="C203" s="1">
        <v>150</v>
      </c>
      <c r="D203" s="1">
        <v>3</v>
      </c>
      <c r="E203">
        <f>MROUND(VLOOKUP(D203,'CTR Reference'!A:C, 3, FALSE)*C203,1)</f>
        <v>13</v>
      </c>
      <c r="F203">
        <f>MROUND(C203*'CTR Reference'!$C$2,1)</f>
        <v>40</v>
      </c>
      <c r="G203">
        <f t="shared" si="3"/>
        <v>27</v>
      </c>
      <c r="H203" t="str">
        <f>VLOOKUP(D203,'CTR Reference'!A:C, 2, FALSE)</f>
        <v>1 to 3</v>
      </c>
      <c r="I203" t="str">
        <f>VLOOKUP(D203,'CTR Reference'!A:D, 4, FALSE)</f>
        <v>Short Term</v>
      </c>
    </row>
    <row r="204" spans="1:9" ht="13.2" x14ac:dyDescent="0.25">
      <c r="A204" s="17" t="s">
        <v>428</v>
      </c>
      <c r="B204" s="1" t="s">
        <v>546</v>
      </c>
      <c r="C204" s="1">
        <v>150</v>
      </c>
      <c r="D204" s="1">
        <v>4</v>
      </c>
      <c r="E204">
        <f>MROUND(VLOOKUP(D204,'CTR Reference'!A:C, 3, FALSE)*C204,1)</f>
        <v>9</v>
      </c>
      <c r="F204">
        <f>MROUND(C204*'CTR Reference'!$C$2,1)</f>
        <v>40</v>
      </c>
      <c r="G204">
        <f t="shared" si="3"/>
        <v>31</v>
      </c>
      <c r="H204" t="str">
        <f>VLOOKUP(D204,'CTR Reference'!A:C, 2, FALSE)</f>
        <v>4 to 6</v>
      </c>
      <c r="I204" t="str">
        <f>VLOOKUP(D204,'CTR Reference'!A:D, 4, FALSE)</f>
        <v>Short Term</v>
      </c>
    </row>
    <row r="205" spans="1:9" ht="13.2" x14ac:dyDescent="0.25">
      <c r="A205" s="17" t="s">
        <v>428</v>
      </c>
      <c r="B205" s="1" t="s">
        <v>553</v>
      </c>
      <c r="C205" s="1">
        <v>150</v>
      </c>
      <c r="D205" s="1">
        <v>4</v>
      </c>
      <c r="E205">
        <f>MROUND(VLOOKUP(D205,'CTR Reference'!A:C, 3, FALSE)*C205,1)</f>
        <v>9</v>
      </c>
      <c r="F205">
        <f>MROUND(C205*'CTR Reference'!$C$2,1)</f>
        <v>40</v>
      </c>
      <c r="G205">
        <f t="shared" si="3"/>
        <v>31</v>
      </c>
      <c r="H205" t="str">
        <f>VLOOKUP(D205,'CTR Reference'!A:C, 2, FALSE)</f>
        <v>4 to 6</v>
      </c>
      <c r="I205" t="str">
        <f>VLOOKUP(D205,'CTR Reference'!A:D, 4, FALSE)</f>
        <v>Short Term</v>
      </c>
    </row>
    <row r="206" spans="1:9" ht="13.2" x14ac:dyDescent="0.25">
      <c r="A206" s="17" t="s">
        <v>428</v>
      </c>
      <c r="B206" s="1" t="s">
        <v>543</v>
      </c>
      <c r="C206" s="1">
        <v>150</v>
      </c>
      <c r="D206" s="1">
        <v>3</v>
      </c>
      <c r="E206">
        <f>MROUND(VLOOKUP(D206,'CTR Reference'!A:C, 3, FALSE)*C206,1)</f>
        <v>13</v>
      </c>
      <c r="F206">
        <f>MROUND(C206*'CTR Reference'!$C$2,1)</f>
        <v>40</v>
      </c>
      <c r="G206">
        <f t="shared" si="3"/>
        <v>27</v>
      </c>
      <c r="H206" t="str">
        <f>VLOOKUP(D206,'CTR Reference'!A:C, 2, FALSE)</f>
        <v>1 to 3</v>
      </c>
      <c r="I206" t="str">
        <f>VLOOKUP(D206,'CTR Reference'!A:D, 4, FALSE)</f>
        <v>Short Term</v>
      </c>
    </row>
    <row r="207" spans="1:9" ht="13.2" x14ac:dyDescent="0.25">
      <c r="A207" s="17" t="s">
        <v>428</v>
      </c>
      <c r="B207" s="1" t="s">
        <v>764</v>
      </c>
      <c r="C207" s="1">
        <v>150</v>
      </c>
      <c r="D207" s="1">
        <v>8</v>
      </c>
      <c r="E207">
        <f>MROUND(VLOOKUP(D207,'CTR Reference'!A:C, 3, FALSE)*C207,1)</f>
        <v>4</v>
      </c>
      <c r="F207">
        <f>MROUND(C207*'CTR Reference'!$C$2,1)</f>
        <v>40</v>
      </c>
      <c r="G207">
        <f t="shared" si="3"/>
        <v>36</v>
      </c>
      <c r="H207" t="str">
        <f>VLOOKUP(D207,'CTR Reference'!A:C, 2, FALSE)</f>
        <v>7 to 10</v>
      </c>
      <c r="I207" t="str">
        <f>VLOOKUP(D207,'CTR Reference'!A:D, 4, FALSE)</f>
        <v>Quick Win</v>
      </c>
    </row>
    <row r="208" spans="1:9" ht="13.2" x14ac:dyDescent="0.25">
      <c r="A208" s="17" t="s">
        <v>428</v>
      </c>
      <c r="B208" s="1" t="s">
        <v>751</v>
      </c>
      <c r="C208" s="1">
        <v>150</v>
      </c>
      <c r="D208" s="1">
        <v>7</v>
      </c>
      <c r="E208">
        <f>MROUND(VLOOKUP(D208,'CTR Reference'!A:C, 3, FALSE)*C208,1)</f>
        <v>5</v>
      </c>
      <c r="F208">
        <f>MROUND(C208*'CTR Reference'!$C$2,1)</f>
        <v>40</v>
      </c>
      <c r="G208">
        <f t="shared" si="3"/>
        <v>35</v>
      </c>
      <c r="H208" t="str">
        <f>VLOOKUP(D208,'CTR Reference'!A:C, 2, FALSE)</f>
        <v>7 to 10</v>
      </c>
      <c r="I208" t="str">
        <f>VLOOKUP(D208,'CTR Reference'!A:D, 4, FALSE)</f>
        <v>Quick Win</v>
      </c>
    </row>
    <row r="209" spans="1:9" ht="13.2" x14ac:dyDescent="0.25">
      <c r="A209" s="17" t="s">
        <v>428</v>
      </c>
      <c r="B209" s="1" t="s">
        <v>933</v>
      </c>
      <c r="C209" s="1">
        <v>150</v>
      </c>
      <c r="D209" s="1">
        <v>10</v>
      </c>
      <c r="E209">
        <f>MROUND(VLOOKUP(D209,'CTR Reference'!A:C, 3, FALSE)*C209,1)</f>
        <v>4</v>
      </c>
      <c r="F209">
        <f>MROUND(C209*'CTR Reference'!$C$2,1)</f>
        <v>40</v>
      </c>
      <c r="G209">
        <f t="shared" si="3"/>
        <v>36</v>
      </c>
      <c r="H209" t="str">
        <f>VLOOKUP(D209,'CTR Reference'!A:C, 2, FALSE)</f>
        <v>7 to 10</v>
      </c>
      <c r="I209" t="str">
        <f>VLOOKUP(D209,'CTR Reference'!A:D, 4, FALSE)</f>
        <v>Quick Win</v>
      </c>
    </row>
    <row r="210" spans="1:9" ht="13.2" x14ac:dyDescent="0.25">
      <c r="A210" s="17" t="s">
        <v>428</v>
      </c>
      <c r="B210" s="1" t="s">
        <v>973</v>
      </c>
      <c r="C210" s="1">
        <v>150</v>
      </c>
      <c r="D210" s="1">
        <v>9</v>
      </c>
      <c r="E210">
        <f>MROUND(VLOOKUP(D210,'CTR Reference'!A:C, 3, FALSE)*C210,1)</f>
        <v>4</v>
      </c>
      <c r="F210">
        <f>MROUND(C210*'CTR Reference'!$C$2,1)</f>
        <v>40</v>
      </c>
      <c r="G210">
        <f t="shared" si="3"/>
        <v>36</v>
      </c>
      <c r="H210" t="str">
        <f>VLOOKUP(D210,'CTR Reference'!A:C, 2, FALSE)</f>
        <v>7 to 10</v>
      </c>
      <c r="I210" t="str">
        <f>VLOOKUP(D210,'CTR Reference'!A:D, 4, FALSE)</f>
        <v>Quick Win</v>
      </c>
    </row>
    <row r="211" spans="1:9" ht="13.2" x14ac:dyDescent="0.25">
      <c r="A211" s="17" t="s">
        <v>428</v>
      </c>
      <c r="B211" s="1" t="s">
        <v>550</v>
      </c>
      <c r="C211" s="1">
        <v>150</v>
      </c>
      <c r="D211" s="1">
        <v>4</v>
      </c>
      <c r="E211">
        <f>MROUND(VLOOKUP(D211,'CTR Reference'!A:C, 3, FALSE)*C211,1)</f>
        <v>9</v>
      </c>
      <c r="F211">
        <f>MROUND(C211*'CTR Reference'!$C$2,1)</f>
        <v>40</v>
      </c>
      <c r="G211">
        <f t="shared" si="3"/>
        <v>31</v>
      </c>
      <c r="H211" t="str">
        <f>VLOOKUP(D211,'CTR Reference'!A:C, 2, FALSE)</f>
        <v>4 to 6</v>
      </c>
      <c r="I211" t="str">
        <f>VLOOKUP(D211,'CTR Reference'!A:D, 4, FALSE)</f>
        <v>Short Term</v>
      </c>
    </row>
    <row r="212" spans="1:9" ht="13.2" x14ac:dyDescent="0.25">
      <c r="A212" s="17" t="s">
        <v>428</v>
      </c>
      <c r="B212" s="1" t="s">
        <v>979</v>
      </c>
      <c r="C212" s="1">
        <v>150</v>
      </c>
      <c r="D212" s="1">
        <v>10</v>
      </c>
      <c r="E212">
        <f>MROUND(VLOOKUP(D212,'CTR Reference'!A:C, 3, FALSE)*C212,1)</f>
        <v>4</v>
      </c>
      <c r="F212">
        <f>MROUND(C212*'CTR Reference'!$C$2,1)</f>
        <v>40</v>
      </c>
      <c r="G212">
        <f t="shared" si="3"/>
        <v>36</v>
      </c>
      <c r="H212" t="str">
        <f>VLOOKUP(D212,'CTR Reference'!A:C, 2, FALSE)</f>
        <v>7 to 10</v>
      </c>
      <c r="I212" t="str">
        <f>VLOOKUP(D212,'CTR Reference'!A:D, 4, FALSE)</f>
        <v>Quick Win</v>
      </c>
    </row>
    <row r="213" spans="1:9" ht="13.2" x14ac:dyDescent="0.25">
      <c r="A213" s="17" t="s">
        <v>428</v>
      </c>
      <c r="B213" s="1" t="s">
        <v>531</v>
      </c>
      <c r="C213" s="1">
        <v>150</v>
      </c>
      <c r="D213" s="1">
        <v>3</v>
      </c>
      <c r="E213">
        <f>MROUND(VLOOKUP(D213,'CTR Reference'!A:C, 3, FALSE)*C213,1)</f>
        <v>13</v>
      </c>
      <c r="F213">
        <f>MROUND(C213*'CTR Reference'!$C$2,1)</f>
        <v>40</v>
      </c>
      <c r="G213">
        <f t="shared" si="3"/>
        <v>27</v>
      </c>
      <c r="H213" t="str">
        <f>VLOOKUP(D213,'CTR Reference'!A:C, 2, FALSE)</f>
        <v>1 to 3</v>
      </c>
      <c r="I213" t="str">
        <f>VLOOKUP(D213,'CTR Reference'!A:D, 4, FALSE)</f>
        <v>Short Term</v>
      </c>
    </row>
    <row r="214" spans="1:9" ht="13.2" x14ac:dyDescent="0.25">
      <c r="A214" s="17" t="s">
        <v>428</v>
      </c>
      <c r="B214" s="1" t="s">
        <v>834</v>
      </c>
      <c r="C214" s="1">
        <v>150</v>
      </c>
      <c r="D214" s="1">
        <v>8</v>
      </c>
      <c r="E214">
        <f>MROUND(VLOOKUP(D214,'CTR Reference'!A:C, 3, FALSE)*C214,1)</f>
        <v>4</v>
      </c>
      <c r="F214">
        <f>MROUND(C214*'CTR Reference'!$C$2,1)</f>
        <v>40</v>
      </c>
      <c r="G214">
        <f t="shared" si="3"/>
        <v>36</v>
      </c>
      <c r="H214" t="str">
        <f>VLOOKUP(D214,'CTR Reference'!A:C, 2, FALSE)</f>
        <v>7 to 10</v>
      </c>
      <c r="I214" t="str">
        <f>VLOOKUP(D214,'CTR Reference'!A:D, 4, FALSE)</f>
        <v>Quick Win</v>
      </c>
    </row>
    <row r="215" spans="1:9" ht="13.2" x14ac:dyDescent="0.25">
      <c r="A215" s="17" t="s">
        <v>428</v>
      </c>
      <c r="B215" s="1" t="s">
        <v>1311</v>
      </c>
      <c r="C215" s="1">
        <v>150</v>
      </c>
      <c r="D215" s="1">
        <v>12</v>
      </c>
      <c r="E215">
        <f>MROUND(VLOOKUP(D215,'CTR Reference'!A:C, 3, FALSE)*C215,1)</f>
        <v>1</v>
      </c>
      <c r="F215">
        <f>MROUND(C215*'CTR Reference'!$C$2,1)</f>
        <v>40</v>
      </c>
      <c r="G215">
        <f t="shared" si="3"/>
        <v>39</v>
      </c>
      <c r="H215" t="str">
        <f>VLOOKUP(D215,'CTR Reference'!A:C, 2, FALSE)</f>
        <v>11 to 20</v>
      </c>
      <c r="I215" t="str">
        <f>VLOOKUP(D215,'CTR Reference'!A:D, 4, FALSE)</f>
        <v>Quick Win</v>
      </c>
    </row>
    <row r="216" spans="1:9" ht="13.2" x14ac:dyDescent="0.25">
      <c r="A216" s="17" t="s">
        <v>428</v>
      </c>
      <c r="B216" s="1" t="s">
        <v>920</v>
      </c>
      <c r="C216" s="1">
        <v>100</v>
      </c>
      <c r="D216" s="1">
        <v>8</v>
      </c>
      <c r="E216">
        <f>MROUND(VLOOKUP(D216,'CTR Reference'!A:C, 3, FALSE)*C216,1)</f>
        <v>3</v>
      </c>
      <c r="F216">
        <f>MROUND(C216*'CTR Reference'!$C$2,1)</f>
        <v>27</v>
      </c>
      <c r="G216">
        <f t="shared" si="3"/>
        <v>24</v>
      </c>
      <c r="H216" t="str">
        <f>VLOOKUP(D216,'CTR Reference'!A:C, 2, FALSE)</f>
        <v>7 to 10</v>
      </c>
      <c r="I216" t="str">
        <f>VLOOKUP(D216,'CTR Reference'!A:D, 4, FALSE)</f>
        <v>Quick Win</v>
      </c>
    </row>
    <row r="217" spans="1:9" ht="13.2" x14ac:dyDescent="0.25">
      <c r="A217" s="17" t="s">
        <v>428</v>
      </c>
      <c r="B217" s="1" t="s">
        <v>649</v>
      </c>
      <c r="C217" s="1">
        <v>100</v>
      </c>
      <c r="D217" s="1">
        <v>4</v>
      </c>
      <c r="E217">
        <f>MROUND(VLOOKUP(D217,'CTR Reference'!A:C, 3, FALSE)*C217,1)</f>
        <v>6</v>
      </c>
      <c r="F217">
        <f>MROUND(C217*'CTR Reference'!$C$2,1)</f>
        <v>27</v>
      </c>
      <c r="G217">
        <f t="shared" si="3"/>
        <v>21</v>
      </c>
      <c r="H217" t="str">
        <f>VLOOKUP(D217,'CTR Reference'!A:C, 2, FALSE)</f>
        <v>4 to 6</v>
      </c>
      <c r="I217" t="str">
        <f>VLOOKUP(D217,'CTR Reference'!A:D, 4, FALSE)</f>
        <v>Short Term</v>
      </c>
    </row>
    <row r="218" spans="1:9" ht="13.2" x14ac:dyDescent="0.25">
      <c r="A218" s="17" t="s">
        <v>428</v>
      </c>
      <c r="B218" s="1" t="s">
        <v>535</v>
      </c>
      <c r="C218" s="1">
        <v>100</v>
      </c>
      <c r="D218" s="1">
        <v>3</v>
      </c>
      <c r="E218">
        <f>MROUND(VLOOKUP(D218,'CTR Reference'!A:C, 3, FALSE)*C218,1)</f>
        <v>8</v>
      </c>
      <c r="F218">
        <f>MROUND(C218*'CTR Reference'!$C$2,1)</f>
        <v>27</v>
      </c>
      <c r="G218">
        <f t="shared" si="3"/>
        <v>19</v>
      </c>
      <c r="H218" t="str">
        <f>VLOOKUP(D218,'CTR Reference'!A:C, 2, FALSE)</f>
        <v>1 to 3</v>
      </c>
      <c r="I218" t="str">
        <f>VLOOKUP(D218,'CTR Reference'!A:D, 4, FALSE)</f>
        <v>Short Term</v>
      </c>
    </row>
    <row r="219" spans="1:9" ht="13.2" x14ac:dyDescent="0.25">
      <c r="A219" s="17" t="s">
        <v>428</v>
      </c>
      <c r="B219" s="1" t="s">
        <v>577</v>
      </c>
      <c r="C219" s="1">
        <v>100</v>
      </c>
      <c r="D219" s="1">
        <v>3</v>
      </c>
      <c r="E219">
        <f>MROUND(VLOOKUP(D219,'CTR Reference'!A:C, 3, FALSE)*C219,1)</f>
        <v>8</v>
      </c>
      <c r="F219">
        <f>MROUND(C219*'CTR Reference'!$C$2,1)</f>
        <v>27</v>
      </c>
      <c r="G219">
        <f t="shared" si="3"/>
        <v>19</v>
      </c>
      <c r="H219" t="str">
        <f>VLOOKUP(D219,'CTR Reference'!A:C, 2, FALSE)</f>
        <v>1 to 3</v>
      </c>
      <c r="I219" t="str">
        <f>VLOOKUP(D219,'CTR Reference'!A:D, 4, FALSE)</f>
        <v>Short Term</v>
      </c>
    </row>
    <row r="220" spans="1:9" ht="13.2" x14ac:dyDescent="0.25">
      <c r="A220" s="17" t="s">
        <v>428</v>
      </c>
      <c r="B220" s="1" t="s">
        <v>824</v>
      </c>
      <c r="C220" s="1">
        <v>100</v>
      </c>
      <c r="D220" s="1">
        <v>7</v>
      </c>
      <c r="E220">
        <f>MROUND(VLOOKUP(D220,'CTR Reference'!A:C, 3, FALSE)*C220,1)</f>
        <v>3</v>
      </c>
      <c r="F220">
        <f>MROUND(C220*'CTR Reference'!$C$2,1)</f>
        <v>27</v>
      </c>
      <c r="G220">
        <f t="shared" si="3"/>
        <v>24</v>
      </c>
      <c r="H220" t="str">
        <f>VLOOKUP(D220,'CTR Reference'!A:C, 2, FALSE)</f>
        <v>7 to 10</v>
      </c>
      <c r="I220" t="str">
        <f>VLOOKUP(D220,'CTR Reference'!A:D, 4, FALSE)</f>
        <v>Quick Win</v>
      </c>
    </row>
    <row r="221" spans="1:9" ht="13.2" x14ac:dyDescent="0.25">
      <c r="A221" s="17" t="s">
        <v>428</v>
      </c>
      <c r="B221" s="1" t="s">
        <v>772</v>
      </c>
      <c r="C221" s="1">
        <v>100</v>
      </c>
      <c r="D221" s="1">
        <v>6</v>
      </c>
      <c r="E221">
        <f>MROUND(VLOOKUP(D221,'CTR Reference'!A:C, 3, FALSE)*C221,1)</f>
        <v>4</v>
      </c>
      <c r="F221">
        <f>MROUND(C221*'CTR Reference'!$C$2,1)</f>
        <v>27</v>
      </c>
      <c r="G221">
        <f t="shared" si="3"/>
        <v>23</v>
      </c>
      <c r="H221" t="str">
        <f>VLOOKUP(D221,'CTR Reference'!A:C, 2, FALSE)</f>
        <v>4 to 6</v>
      </c>
      <c r="I221" t="str">
        <f>VLOOKUP(D221,'CTR Reference'!A:D, 4, FALSE)</f>
        <v>Quick Win</v>
      </c>
    </row>
    <row r="222" spans="1:9" ht="13.2" x14ac:dyDescent="0.25">
      <c r="A222" s="17" t="s">
        <v>428</v>
      </c>
      <c r="B222" s="1" t="s">
        <v>593</v>
      </c>
      <c r="C222" s="1">
        <v>100</v>
      </c>
      <c r="D222" s="1">
        <v>3</v>
      </c>
      <c r="E222">
        <f>MROUND(VLOOKUP(D222,'CTR Reference'!A:C, 3, FALSE)*C222,1)</f>
        <v>8</v>
      </c>
      <c r="F222">
        <f>MROUND(C222*'CTR Reference'!$C$2,1)</f>
        <v>27</v>
      </c>
      <c r="G222">
        <f t="shared" si="3"/>
        <v>19</v>
      </c>
      <c r="H222" t="str">
        <f>VLOOKUP(D222,'CTR Reference'!A:C, 2, FALSE)</f>
        <v>1 to 3</v>
      </c>
      <c r="I222" t="str">
        <f>VLOOKUP(D222,'CTR Reference'!A:D, 4, FALSE)</f>
        <v>Short Term</v>
      </c>
    </row>
    <row r="223" spans="1:9" ht="13.2" x14ac:dyDescent="0.25">
      <c r="A223" s="17" t="s">
        <v>428</v>
      </c>
      <c r="B223" s="1" t="s">
        <v>1136</v>
      </c>
      <c r="C223" s="1">
        <v>100</v>
      </c>
      <c r="D223" s="1">
        <v>10</v>
      </c>
      <c r="E223">
        <f>MROUND(VLOOKUP(D223,'CTR Reference'!A:C, 3, FALSE)*C223,1)</f>
        <v>3</v>
      </c>
      <c r="F223">
        <f>MROUND(C223*'CTR Reference'!$C$2,1)</f>
        <v>27</v>
      </c>
      <c r="G223">
        <f t="shared" si="3"/>
        <v>24</v>
      </c>
      <c r="H223" t="str">
        <f>VLOOKUP(D223,'CTR Reference'!A:C, 2, FALSE)</f>
        <v>7 to 10</v>
      </c>
      <c r="I223" t="str">
        <f>VLOOKUP(D223,'CTR Reference'!A:D, 4, FALSE)</f>
        <v>Quick Win</v>
      </c>
    </row>
    <row r="224" spans="1:9" ht="13.2" x14ac:dyDescent="0.25">
      <c r="A224" s="17" t="s">
        <v>428</v>
      </c>
      <c r="B224" s="1" t="s">
        <v>1106</v>
      </c>
      <c r="C224" s="1">
        <v>100</v>
      </c>
      <c r="D224" s="1">
        <v>9</v>
      </c>
      <c r="E224">
        <f>MROUND(VLOOKUP(D224,'CTR Reference'!A:C, 3, FALSE)*C224,1)</f>
        <v>3</v>
      </c>
      <c r="F224">
        <f>MROUND(C224*'CTR Reference'!$C$2,1)</f>
        <v>27</v>
      </c>
      <c r="G224">
        <f t="shared" si="3"/>
        <v>24</v>
      </c>
      <c r="H224" t="str">
        <f>VLOOKUP(D224,'CTR Reference'!A:C, 2, FALSE)</f>
        <v>7 to 10</v>
      </c>
      <c r="I224" t="str">
        <f>VLOOKUP(D224,'CTR Reference'!A:D, 4, FALSE)</f>
        <v>Quick Win</v>
      </c>
    </row>
    <row r="225" spans="1:9" ht="13.2" x14ac:dyDescent="0.25">
      <c r="A225" s="17" t="s">
        <v>428</v>
      </c>
      <c r="B225" s="1" t="s">
        <v>1496</v>
      </c>
      <c r="C225" s="1">
        <v>100</v>
      </c>
      <c r="D225" s="1">
        <v>12</v>
      </c>
      <c r="E225">
        <f>MROUND(VLOOKUP(D225,'CTR Reference'!A:C, 3, FALSE)*C225,1)</f>
        <v>1</v>
      </c>
      <c r="F225">
        <f>MROUND(C225*'CTR Reference'!$C$2,1)</f>
        <v>27</v>
      </c>
      <c r="G225">
        <f t="shared" si="3"/>
        <v>26</v>
      </c>
      <c r="H225" t="str">
        <f>VLOOKUP(D225,'CTR Reference'!A:C, 2, FALSE)</f>
        <v>11 to 20</v>
      </c>
      <c r="I225" t="str">
        <f>VLOOKUP(D225,'CTR Reference'!A:D, 4, FALSE)</f>
        <v>Quick Win</v>
      </c>
    </row>
    <row r="226" spans="1:9" ht="13.2" x14ac:dyDescent="0.25">
      <c r="A226" s="17" t="s">
        <v>428</v>
      </c>
      <c r="B226" s="1" t="s">
        <v>578</v>
      </c>
      <c r="C226" s="1">
        <v>90</v>
      </c>
      <c r="D226" s="1">
        <v>2</v>
      </c>
      <c r="E226">
        <f>MROUND(VLOOKUP(D226,'CTR Reference'!A:C, 3, FALSE)*C226,1)</f>
        <v>10</v>
      </c>
      <c r="F226">
        <f>MROUND(C226*'CTR Reference'!$C$2,1)</f>
        <v>24</v>
      </c>
      <c r="G226">
        <f t="shared" si="3"/>
        <v>14</v>
      </c>
      <c r="H226" t="str">
        <f>VLOOKUP(D226,'CTR Reference'!A:C, 2, FALSE)</f>
        <v>1 to 3</v>
      </c>
      <c r="I226" t="str">
        <f>VLOOKUP(D226,'CTR Reference'!A:D, 4, FALSE)</f>
        <v>Short Term</v>
      </c>
    </row>
    <row r="227" spans="1:9" ht="13.2" x14ac:dyDescent="0.25">
      <c r="A227" s="17" t="s">
        <v>428</v>
      </c>
      <c r="B227" s="1" t="s">
        <v>659</v>
      </c>
      <c r="C227" s="1">
        <v>90</v>
      </c>
      <c r="D227" s="1">
        <v>4</v>
      </c>
      <c r="E227">
        <f>MROUND(VLOOKUP(D227,'CTR Reference'!A:C, 3, FALSE)*C227,1)</f>
        <v>5</v>
      </c>
      <c r="F227">
        <f>MROUND(C227*'CTR Reference'!$C$2,1)</f>
        <v>24</v>
      </c>
      <c r="G227">
        <f t="shared" si="3"/>
        <v>19</v>
      </c>
      <c r="H227" t="str">
        <f>VLOOKUP(D227,'CTR Reference'!A:C, 2, FALSE)</f>
        <v>4 to 6</v>
      </c>
      <c r="I227" t="str">
        <f>VLOOKUP(D227,'CTR Reference'!A:D, 4, FALSE)</f>
        <v>Short Term</v>
      </c>
    </row>
    <row r="228" spans="1:9" ht="13.2" x14ac:dyDescent="0.25">
      <c r="A228" s="17" t="s">
        <v>428</v>
      </c>
      <c r="B228" s="1" t="s">
        <v>976</v>
      </c>
      <c r="C228" s="1">
        <v>80</v>
      </c>
      <c r="D228" s="1">
        <v>7</v>
      </c>
      <c r="E228">
        <f>MROUND(VLOOKUP(D228,'CTR Reference'!A:C, 3, FALSE)*C228,1)</f>
        <v>3</v>
      </c>
      <c r="F228">
        <f>MROUND(C228*'CTR Reference'!$C$2,1)</f>
        <v>21</v>
      </c>
      <c r="G228">
        <f t="shared" si="3"/>
        <v>18</v>
      </c>
      <c r="H228" t="str">
        <f>VLOOKUP(D228,'CTR Reference'!A:C, 2, FALSE)</f>
        <v>7 to 10</v>
      </c>
      <c r="I228" t="str">
        <f>VLOOKUP(D228,'CTR Reference'!A:D, 4, FALSE)</f>
        <v>Quick Win</v>
      </c>
    </row>
    <row r="229" spans="1:9" ht="13.2" x14ac:dyDescent="0.25">
      <c r="A229" s="17" t="s">
        <v>428</v>
      </c>
      <c r="B229" s="1" t="s">
        <v>1384</v>
      </c>
      <c r="C229" s="1">
        <v>80</v>
      </c>
      <c r="D229" s="1">
        <v>10</v>
      </c>
      <c r="E229">
        <f>MROUND(VLOOKUP(D229,'CTR Reference'!A:C, 3, FALSE)*C229,1)</f>
        <v>2</v>
      </c>
      <c r="F229">
        <f>MROUND(C229*'CTR Reference'!$C$2,1)</f>
        <v>21</v>
      </c>
      <c r="G229">
        <f t="shared" si="3"/>
        <v>19</v>
      </c>
      <c r="H229" t="str">
        <f>VLOOKUP(D229,'CTR Reference'!A:C, 2, FALSE)</f>
        <v>7 to 10</v>
      </c>
      <c r="I229" t="str">
        <f>VLOOKUP(D229,'CTR Reference'!A:D, 4, FALSE)</f>
        <v>Quick Win</v>
      </c>
    </row>
    <row r="230" spans="1:9" ht="13.2" x14ac:dyDescent="0.25">
      <c r="A230" s="17" t="s">
        <v>428</v>
      </c>
      <c r="B230" s="1" t="s">
        <v>1112</v>
      </c>
      <c r="C230" s="1">
        <v>80</v>
      </c>
      <c r="D230" s="1">
        <v>8</v>
      </c>
      <c r="E230">
        <f>MROUND(VLOOKUP(D230,'CTR Reference'!A:C, 3, FALSE)*C230,1)</f>
        <v>2</v>
      </c>
      <c r="F230">
        <f>MROUND(C230*'CTR Reference'!$C$2,1)</f>
        <v>21</v>
      </c>
      <c r="G230">
        <f t="shared" si="3"/>
        <v>19</v>
      </c>
      <c r="H230" t="str">
        <f>VLOOKUP(D230,'CTR Reference'!A:C, 2, FALSE)</f>
        <v>7 to 10</v>
      </c>
      <c r="I230" t="str">
        <f>VLOOKUP(D230,'CTR Reference'!A:D, 4, FALSE)</f>
        <v>Quick Win</v>
      </c>
    </row>
    <row r="231" spans="1:9" ht="13.2" x14ac:dyDescent="0.25">
      <c r="A231" s="17" t="s">
        <v>428</v>
      </c>
      <c r="B231" s="1" t="s">
        <v>684</v>
      </c>
      <c r="C231" s="1">
        <v>70</v>
      </c>
      <c r="D231" s="1">
        <v>4</v>
      </c>
      <c r="E231">
        <f>MROUND(VLOOKUP(D231,'CTR Reference'!A:C, 3, FALSE)*C231,1)</f>
        <v>4</v>
      </c>
      <c r="F231">
        <f>MROUND(C231*'CTR Reference'!$C$2,1)</f>
        <v>19</v>
      </c>
      <c r="G231">
        <f t="shared" si="3"/>
        <v>15</v>
      </c>
      <c r="H231" t="str">
        <f>VLOOKUP(D231,'CTR Reference'!A:C, 2, FALSE)</f>
        <v>4 to 6</v>
      </c>
      <c r="I231" t="str">
        <f>VLOOKUP(D231,'CTR Reference'!A:D, 4, FALSE)</f>
        <v>Short Term</v>
      </c>
    </row>
    <row r="232" spans="1:9" ht="13.2" x14ac:dyDescent="0.25">
      <c r="A232" s="17" t="s">
        <v>428</v>
      </c>
      <c r="B232" s="1" t="s">
        <v>851</v>
      </c>
      <c r="C232" s="1">
        <v>70</v>
      </c>
      <c r="D232" s="1">
        <v>5</v>
      </c>
      <c r="E232">
        <f>MROUND(VLOOKUP(D232,'CTR Reference'!A:C, 3, FALSE)*C232,1)</f>
        <v>3</v>
      </c>
      <c r="F232">
        <f>MROUND(C232*'CTR Reference'!$C$2,1)</f>
        <v>19</v>
      </c>
      <c r="G232">
        <f t="shared" si="3"/>
        <v>16</v>
      </c>
      <c r="H232" t="str">
        <f>VLOOKUP(D232,'CTR Reference'!A:C, 2, FALSE)</f>
        <v>4 to 6</v>
      </c>
      <c r="I232" t="str">
        <f>VLOOKUP(D232,'CTR Reference'!A:D, 4, FALSE)</f>
        <v>Quick Win</v>
      </c>
    </row>
    <row r="233" spans="1:9" ht="13.2" x14ac:dyDescent="0.25">
      <c r="A233" s="17" t="s">
        <v>428</v>
      </c>
      <c r="B233" s="1" t="s">
        <v>1202</v>
      </c>
      <c r="C233" s="1">
        <v>70</v>
      </c>
      <c r="D233" s="1">
        <v>8</v>
      </c>
      <c r="E233">
        <f>MROUND(VLOOKUP(D233,'CTR Reference'!A:C, 3, FALSE)*C233,1)</f>
        <v>2</v>
      </c>
      <c r="F233">
        <f>MROUND(C233*'CTR Reference'!$C$2,1)</f>
        <v>19</v>
      </c>
      <c r="G233">
        <f t="shared" si="3"/>
        <v>17</v>
      </c>
      <c r="H233" t="str">
        <f>VLOOKUP(D233,'CTR Reference'!A:C, 2, FALSE)</f>
        <v>7 to 10</v>
      </c>
      <c r="I233" t="str">
        <f>VLOOKUP(D233,'CTR Reference'!A:D, 4, FALSE)</f>
        <v>Quick Win</v>
      </c>
    </row>
    <row r="234" spans="1:9" ht="13.2" x14ac:dyDescent="0.25">
      <c r="A234" s="17" t="s">
        <v>428</v>
      </c>
      <c r="B234" s="1" t="s">
        <v>669</v>
      </c>
      <c r="C234" s="1">
        <v>70</v>
      </c>
      <c r="D234" s="1">
        <v>4</v>
      </c>
      <c r="E234">
        <f>MROUND(VLOOKUP(D234,'CTR Reference'!A:C, 3, FALSE)*C234,1)</f>
        <v>4</v>
      </c>
      <c r="F234">
        <f>MROUND(C234*'CTR Reference'!$C$2,1)</f>
        <v>19</v>
      </c>
      <c r="G234">
        <f t="shared" si="3"/>
        <v>15</v>
      </c>
      <c r="H234" t="str">
        <f>VLOOKUP(D234,'CTR Reference'!A:C, 2, FALSE)</f>
        <v>4 to 6</v>
      </c>
      <c r="I234" t="str">
        <f>VLOOKUP(D234,'CTR Reference'!A:D, 4, FALSE)</f>
        <v>Short Term</v>
      </c>
    </row>
    <row r="235" spans="1:9" ht="13.2" x14ac:dyDescent="0.25">
      <c r="A235" s="17" t="s">
        <v>428</v>
      </c>
      <c r="B235" s="1" t="s">
        <v>1303</v>
      </c>
      <c r="C235" s="1">
        <v>70</v>
      </c>
      <c r="D235" s="1">
        <v>9</v>
      </c>
      <c r="E235">
        <f>MROUND(VLOOKUP(D235,'CTR Reference'!A:C, 3, FALSE)*C235,1)</f>
        <v>2</v>
      </c>
      <c r="F235">
        <f>MROUND(C235*'CTR Reference'!$C$2,1)</f>
        <v>19</v>
      </c>
      <c r="G235">
        <f t="shared" si="3"/>
        <v>17</v>
      </c>
      <c r="H235" t="str">
        <f>VLOOKUP(D235,'CTR Reference'!A:C, 2, FALSE)</f>
        <v>7 to 10</v>
      </c>
      <c r="I235" t="str">
        <f>VLOOKUP(D235,'CTR Reference'!A:D, 4, FALSE)</f>
        <v>Quick Win</v>
      </c>
    </row>
    <row r="236" spans="1:9" ht="13.2" x14ac:dyDescent="0.25">
      <c r="A236" s="17" t="s">
        <v>428</v>
      </c>
      <c r="B236" s="1" t="s">
        <v>1121</v>
      </c>
      <c r="C236" s="1">
        <v>60</v>
      </c>
      <c r="D236" s="1">
        <v>7</v>
      </c>
      <c r="E236">
        <f>MROUND(VLOOKUP(D236,'CTR Reference'!A:C, 3, FALSE)*C236,1)</f>
        <v>2</v>
      </c>
      <c r="F236">
        <f>MROUND(C236*'CTR Reference'!$C$2,1)</f>
        <v>16</v>
      </c>
      <c r="G236">
        <f t="shared" si="3"/>
        <v>14</v>
      </c>
      <c r="H236" t="str">
        <f>VLOOKUP(D236,'CTR Reference'!A:C, 2, FALSE)</f>
        <v>7 to 10</v>
      </c>
      <c r="I236" t="str">
        <f>VLOOKUP(D236,'CTR Reference'!A:D, 4, FALSE)</f>
        <v>Quick Win</v>
      </c>
    </row>
    <row r="237" spans="1:9" ht="13.2" x14ac:dyDescent="0.25">
      <c r="A237" s="17" t="s">
        <v>428</v>
      </c>
      <c r="B237" s="1" t="s">
        <v>1108</v>
      </c>
      <c r="C237" s="1">
        <v>60</v>
      </c>
      <c r="D237" s="1">
        <v>7</v>
      </c>
      <c r="E237">
        <f>MROUND(VLOOKUP(D237,'CTR Reference'!A:C, 3, FALSE)*C237,1)</f>
        <v>2</v>
      </c>
      <c r="F237">
        <f>MROUND(C237*'CTR Reference'!$C$2,1)</f>
        <v>16</v>
      </c>
      <c r="G237">
        <f t="shared" si="3"/>
        <v>14</v>
      </c>
      <c r="H237" t="str">
        <f>VLOOKUP(D237,'CTR Reference'!A:C, 2, FALSE)</f>
        <v>7 to 10</v>
      </c>
      <c r="I237" t="str">
        <f>VLOOKUP(D237,'CTR Reference'!A:D, 4, FALSE)</f>
        <v>Quick Win</v>
      </c>
    </row>
    <row r="238" spans="1:9" ht="13.2" x14ac:dyDescent="0.25">
      <c r="A238" s="17" t="s">
        <v>428</v>
      </c>
      <c r="B238" s="1" t="s">
        <v>866</v>
      </c>
      <c r="C238" s="1">
        <v>60</v>
      </c>
      <c r="D238" s="1">
        <v>5</v>
      </c>
      <c r="E238">
        <f>MROUND(VLOOKUP(D238,'CTR Reference'!A:C, 3, FALSE)*C238,1)</f>
        <v>3</v>
      </c>
      <c r="F238">
        <f>MROUND(C238*'CTR Reference'!$C$2,1)</f>
        <v>16</v>
      </c>
      <c r="G238">
        <f t="shared" si="3"/>
        <v>13</v>
      </c>
      <c r="H238" t="str">
        <f>VLOOKUP(D238,'CTR Reference'!A:C, 2, FALSE)</f>
        <v>4 to 6</v>
      </c>
      <c r="I238" t="str">
        <f>VLOOKUP(D238,'CTR Reference'!A:D, 4, FALSE)</f>
        <v>Quick Win</v>
      </c>
    </row>
    <row r="239" spans="1:9" ht="13.2" x14ac:dyDescent="0.25">
      <c r="A239" s="17" t="s">
        <v>428</v>
      </c>
      <c r="B239" s="1" t="s">
        <v>681</v>
      </c>
      <c r="C239" s="1">
        <v>50</v>
      </c>
      <c r="D239" s="1">
        <v>3</v>
      </c>
      <c r="E239">
        <f>MROUND(VLOOKUP(D239,'CTR Reference'!A:C, 3, FALSE)*C239,1)</f>
        <v>4</v>
      </c>
      <c r="F239">
        <f>MROUND(C239*'CTR Reference'!$C$2,1)</f>
        <v>13</v>
      </c>
      <c r="G239">
        <f t="shared" si="3"/>
        <v>9</v>
      </c>
      <c r="H239" t="str">
        <f>VLOOKUP(D239,'CTR Reference'!A:C, 2, FALSE)</f>
        <v>1 to 3</v>
      </c>
      <c r="I239" t="str">
        <f>VLOOKUP(D239,'CTR Reference'!A:D, 4, FALSE)</f>
        <v>Short Term</v>
      </c>
    </row>
    <row r="240" spans="1:9" ht="13.2" x14ac:dyDescent="0.25">
      <c r="A240" s="17" t="s">
        <v>428</v>
      </c>
      <c r="B240" s="1" t="s">
        <v>785</v>
      </c>
      <c r="C240" s="1">
        <v>50</v>
      </c>
      <c r="D240" s="1">
        <v>4</v>
      </c>
      <c r="E240">
        <f>MROUND(VLOOKUP(D240,'CTR Reference'!A:C, 3, FALSE)*C240,1)</f>
        <v>3</v>
      </c>
      <c r="F240">
        <f>MROUND(C240*'CTR Reference'!$C$2,1)</f>
        <v>13</v>
      </c>
      <c r="G240">
        <f t="shared" si="3"/>
        <v>10</v>
      </c>
      <c r="H240" t="str">
        <f>VLOOKUP(D240,'CTR Reference'!A:C, 2, FALSE)</f>
        <v>4 to 6</v>
      </c>
      <c r="I240" t="str">
        <f>VLOOKUP(D240,'CTR Reference'!A:D, 4, FALSE)</f>
        <v>Short Term</v>
      </c>
    </row>
    <row r="241" spans="1:9" ht="13.2" x14ac:dyDescent="0.25">
      <c r="A241" s="17" t="s">
        <v>428</v>
      </c>
      <c r="B241" s="1" t="s">
        <v>1114</v>
      </c>
      <c r="C241" s="1">
        <v>50</v>
      </c>
      <c r="D241" s="1">
        <v>6</v>
      </c>
      <c r="E241">
        <f>MROUND(VLOOKUP(D241,'CTR Reference'!A:C, 3, FALSE)*C241,1)</f>
        <v>2</v>
      </c>
      <c r="F241">
        <f>MROUND(C241*'CTR Reference'!$C$2,1)</f>
        <v>13</v>
      </c>
      <c r="G241">
        <f t="shared" si="3"/>
        <v>11</v>
      </c>
      <c r="H241" t="str">
        <f>VLOOKUP(D241,'CTR Reference'!A:C, 2, FALSE)</f>
        <v>4 to 6</v>
      </c>
      <c r="I241" t="str">
        <f>VLOOKUP(D241,'CTR Reference'!A:D, 4, FALSE)</f>
        <v>Quick Win</v>
      </c>
    </row>
    <row r="242" spans="1:9" ht="13.2" x14ac:dyDescent="0.25">
      <c r="A242" s="17" t="s">
        <v>428</v>
      </c>
      <c r="B242" s="1" t="s">
        <v>991</v>
      </c>
      <c r="C242" s="1">
        <v>50</v>
      </c>
      <c r="D242" s="1">
        <v>5</v>
      </c>
      <c r="E242">
        <f>MROUND(VLOOKUP(D242,'CTR Reference'!A:C, 3, FALSE)*C242,1)</f>
        <v>2</v>
      </c>
      <c r="F242">
        <f>MROUND(C242*'CTR Reference'!$C$2,1)</f>
        <v>13</v>
      </c>
      <c r="G242">
        <f t="shared" si="3"/>
        <v>11</v>
      </c>
      <c r="H242" t="str">
        <f>VLOOKUP(D242,'CTR Reference'!A:C, 2, FALSE)</f>
        <v>4 to 6</v>
      </c>
      <c r="I242" t="str">
        <f>VLOOKUP(D242,'CTR Reference'!A:D, 4, FALSE)</f>
        <v>Quick Win</v>
      </c>
    </row>
    <row r="243" spans="1:9" ht="13.2" x14ac:dyDescent="0.25">
      <c r="A243" s="17" t="s">
        <v>428</v>
      </c>
      <c r="B243" s="1" t="s">
        <v>792</v>
      </c>
      <c r="C243" s="1">
        <v>50</v>
      </c>
      <c r="D243" s="1">
        <v>3</v>
      </c>
      <c r="E243">
        <f>MROUND(VLOOKUP(D243,'CTR Reference'!A:C, 3, FALSE)*C243,1)</f>
        <v>4</v>
      </c>
      <c r="F243">
        <f>MROUND(C243*'CTR Reference'!$C$2,1)</f>
        <v>13</v>
      </c>
      <c r="G243">
        <f t="shared" si="3"/>
        <v>9</v>
      </c>
      <c r="H243" t="str">
        <f>VLOOKUP(D243,'CTR Reference'!A:C, 2, FALSE)</f>
        <v>1 to 3</v>
      </c>
      <c r="I243" t="str">
        <f>VLOOKUP(D243,'CTR Reference'!A:D, 4, FALSE)</f>
        <v>Short Term</v>
      </c>
    </row>
    <row r="244" spans="1:9" ht="13.2" x14ac:dyDescent="0.25">
      <c r="A244" s="17" t="s">
        <v>428</v>
      </c>
      <c r="B244" s="1" t="s">
        <v>1381</v>
      </c>
      <c r="C244" s="1">
        <v>50</v>
      </c>
      <c r="D244" s="1">
        <v>8</v>
      </c>
      <c r="E244">
        <f>MROUND(VLOOKUP(D244,'CTR Reference'!A:C, 3, FALSE)*C244,1)</f>
        <v>1</v>
      </c>
      <c r="F244">
        <f>MROUND(C244*'CTR Reference'!$C$2,1)</f>
        <v>13</v>
      </c>
      <c r="G244">
        <f t="shared" si="3"/>
        <v>12</v>
      </c>
      <c r="H244" t="str">
        <f>VLOOKUP(D244,'CTR Reference'!A:C, 2, FALSE)</f>
        <v>7 to 10</v>
      </c>
      <c r="I244" t="str">
        <f>VLOOKUP(D244,'CTR Reference'!A:D, 4, FALSE)</f>
        <v>Quick Win</v>
      </c>
    </row>
    <row r="245" spans="1:9" ht="13.2" x14ac:dyDescent="0.25">
      <c r="A245" s="17" t="s">
        <v>428</v>
      </c>
      <c r="B245" s="1" t="s">
        <v>1397</v>
      </c>
      <c r="C245" s="1">
        <v>50</v>
      </c>
      <c r="D245" s="1">
        <v>8</v>
      </c>
      <c r="E245">
        <f>MROUND(VLOOKUP(D245,'CTR Reference'!A:C, 3, FALSE)*C245,1)</f>
        <v>1</v>
      </c>
      <c r="F245">
        <f>MROUND(C245*'CTR Reference'!$C$2,1)</f>
        <v>13</v>
      </c>
      <c r="G245">
        <f t="shared" si="3"/>
        <v>12</v>
      </c>
      <c r="H245" t="str">
        <f>VLOOKUP(D245,'CTR Reference'!A:C, 2, FALSE)</f>
        <v>7 to 10</v>
      </c>
      <c r="I245" t="str">
        <f>VLOOKUP(D245,'CTR Reference'!A:D, 4, FALSE)</f>
        <v>Quick Win</v>
      </c>
    </row>
    <row r="246" spans="1:9" ht="13.2" x14ac:dyDescent="0.25">
      <c r="A246" s="17" t="s">
        <v>428</v>
      </c>
      <c r="B246" s="1" t="s">
        <v>822</v>
      </c>
      <c r="C246" s="1">
        <v>50</v>
      </c>
      <c r="D246" s="1">
        <v>3</v>
      </c>
      <c r="E246">
        <f>MROUND(VLOOKUP(D246,'CTR Reference'!A:C, 3, FALSE)*C246,1)</f>
        <v>4</v>
      </c>
      <c r="F246">
        <f>MROUND(C246*'CTR Reference'!$C$2,1)</f>
        <v>13</v>
      </c>
      <c r="G246">
        <f t="shared" si="3"/>
        <v>9</v>
      </c>
      <c r="H246" t="str">
        <f>VLOOKUP(D246,'CTR Reference'!A:C, 2, FALSE)</f>
        <v>1 to 3</v>
      </c>
      <c r="I246" t="str">
        <f>VLOOKUP(D246,'CTR Reference'!A:D, 4, FALSE)</f>
        <v>Short Term</v>
      </c>
    </row>
    <row r="247" spans="1:9" ht="13.2" x14ac:dyDescent="0.25">
      <c r="A247" s="17" t="s">
        <v>428</v>
      </c>
      <c r="B247" s="1" t="s">
        <v>1132</v>
      </c>
      <c r="C247" s="1">
        <v>40</v>
      </c>
      <c r="D247" s="1">
        <v>5</v>
      </c>
      <c r="E247">
        <f>MROUND(VLOOKUP(D247,'CTR Reference'!A:C, 3, FALSE)*C247,1)</f>
        <v>2</v>
      </c>
      <c r="F247">
        <f>MROUND(C247*'CTR Reference'!$C$2,1)</f>
        <v>11</v>
      </c>
      <c r="G247">
        <f t="shared" si="3"/>
        <v>9</v>
      </c>
      <c r="H247" t="str">
        <f>VLOOKUP(D247,'CTR Reference'!A:C, 2, FALSE)</f>
        <v>4 to 6</v>
      </c>
      <c r="I247" t="str">
        <f>VLOOKUP(D247,'CTR Reference'!A:D, 4, FALSE)</f>
        <v>Quick Win</v>
      </c>
    </row>
    <row r="248" spans="1:9" ht="13.2" x14ac:dyDescent="0.25">
      <c r="A248" s="17" t="s">
        <v>428</v>
      </c>
      <c r="B248" s="1" t="s">
        <v>1028</v>
      </c>
      <c r="C248" s="1">
        <v>40</v>
      </c>
      <c r="D248" s="1">
        <v>4</v>
      </c>
      <c r="E248">
        <f>MROUND(VLOOKUP(D248,'CTR Reference'!A:C, 3, FALSE)*C248,1)</f>
        <v>2</v>
      </c>
      <c r="F248">
        <f>MROUND(C248*'CTR Reference'!$C$2,1)</f>
        <v>11</v>
      </c>
      <c r="G248">
        <f t="shared" si="3"/>
        <v>9</v>
      </c>
      <c r="H248" t="str">
        <f>VLOOKUP(D248,'CTR Reference'!A:C, 2, FALSE)</f>
        <v>4 to 6</v>
      </c>
      <c r="I248" t="str">
        <f>VLOOKUP(D248,'CTR Reference'!A:D, 4, FALSE)</f>
        <v>Short Term</v>
      </c>
    </row>
    <row r="249" spans="1:9" ht="13.2" x14ac:dyDescent="0.25">
      <c r="A249" s="17" t="s">
        <v>428</v>
      </c>
      <c r="B249" s="1" t="s">
        <v>795</v>
      </c>
      <c r="C249" s="1">
        <v>40</v>
      </c>
      <c r="D249" s="1">
        <v>3</v>
      </c>
      <c r="E249">
        <f>MROUND(VLOOKUP(D249,'CTR Reference'!A:C, 3, FALSE)*C249,1)</f>
        <v>3</v>
      </c>
      <c r="F249">
        <f>MROUND(C249*'CTR Reference'!$C$2,1)</f>
        <v>11</v>
      </c>
      <c r="G249">
        <f t="shared" si="3"/>
        <v>8</v>
      </c>
      <c r="H249" t="str">
        <f>VLOOKUP(D249,'CTR Reference'!A:C, 2, FALSE)</f>
        <v>1 to 3</v>
      </c>
      <c r="I249" t="str">
        <f>VLOOKUP(D249,'CTR Reference'!A:D, 4, FALSE)</f>
        <v>Short Term</v>
      </c>
    </row>
    <row r="250" spans="1:9" ht="13.2" x14ac:dyDescent="0.25">
      <c r="A250" s="17" t="s">
        <v>428</v>
      </c>
      <c r="B250" s="1" t="s">
        <v>997</v>
      </c>
      <c r="C250" s="1">
        <v>40</v>
      </c>
      <c r="D250" s="1">
        <v>4</v>
      </c>
      <c r="E250">
        <f>MROUND(VLOOKUP(D250,'CTR Reference'!A:C, 3, FALSE)*C250,1)</f>
        <v>2</v>
      </c>
      <c r="F250">
        <f>MROUND(C250*'CTR Reference'!$C$2,1)</f>
        <v>11</v>
      </c>
      <c r="G250">
        <f t="shared" si="3"/>
        <v>9</v>
      </c>
      <c r="H250" t="str">
        <f>VLOOKUP(D250,'CTR Reference'!A:C, 2, FALSE)</f>
        <v>4 to 6</v>
      </c>
      <c r="I250" t="str">
        <f>VLOOKUP(D250,'CTR Reference'!A:D, 4, FALSE)</f>
        <v>Short Term</v>
      </c>
    </row>
    <row r="251" spans="1:9" ht="13.2" x14ac:dyDescent="0.25">
      <c r="A251" s="17" t="s">
        <v>428</v>
      </c>
      <c r="B251" s="1" t="s">
        <v>797</v>
      </c>
      <c r="C251" s="1">
        <v>40</v>
      </c>
      <c r="D251" s="1">
        <v>2</v>
      </c>
      <c r="E251">
        <f>MROUND(VLOOKUP(D251,'CTR Reference'!A:C, 3, FALSE)*C251,1)</f>
        <v>4</v>
      </c>
      <c r="F251">
        <f>MROUND(C251*'CTR Reference'!$C$2,1)</f>
        <v>11</v>
      </c>
      <c r="G251">
        <f t="shared" si="3"/>
        <v>7</v>
      </c>
      <c r="H251" t="str">
        <f>VLOOKUP(D251,'CTR Reference'!A:C, 2, FALSE)</f>
        <v>1 to 3</v>
      </c>
      <c r="I251" t="str">
        <f>VLOOKUP(D251,'CTR Reference'!A:D, 4, FALSE)</f>
        <v>Short Term</v>
      </c>
    </row>
    <row r="252" spans="1:9" ht="13.2" x14ac:dyDescent="0.25">
      <c r="A252" s="17" t="s">
        <v>428</v>
      </c>
      <c r="B252" s="1" t="s">
        <v>1371</v>
      </c>
      <c r="C252" s="1">
        <v>40</v>
      </c>
      <c r="D252" s="1">
        <v>7</v>
      </c>
      <c r="E252">
        <f>MROUND(VLOOKUP(D252,'CTR Reference'!A:C, 3, FALSE)*C252,1)</f>
        <v>1</v>
      </c>
      <c r="F252">
        <f>MROUND(C252*'CTR Reference'!$C$2,1)</f>
        <v>11</v>
      </c>
      <c r="G252">
        <f t="shared" si="3"/>
        <v>10</v>
      </c>
      <c r="H252" t="str">
        <f>VLOOKUP(D252,'CTR Reference'!A:C, 2, FALSE)</f>
        <v>7 to 10</v>
      </c>
      <c r="I252" t="str">
        <f>VLOOKUP(D252,'CTR Reference'!A:D, 4, FALSE)</f>
        <v>Quick Win</v>
      </c>
    </row>
    <row r="253" spans="1:9" ht="13.2" x14ac:dyDescent="0.25">
      <c r="A253" s="17" t="s">
        <v>428</v>
      </c>
      <c r="B253" s="1" t="s">
        <v>1025</v>
      </c>
      <c r="C253" s="1">
        <v>40</v>
      </c>
      <c r="D253" s="1">
        <v>4</v>
      </c>
      <c r="E253">
        <f>MROUND(VLOOKUP(D253,'CTR Reference'!A:C, 3, FALSE)*C253,1)</f>
        <v>2</v>
      </c>
      <c r="F253">
        <f>MROUND(C253*'CTR Reference'!$C$2,1)</f>
        <v>11</v>
      </c>
      <c r="G253">
        <f t="shared" si="3"/>
        <v>9</v>
      </c>
      <c r="H253" t="str">
        <f>VLOOKUP(D253,'CTR Reference'!A:C, 2, FALSE)</f>
        <v>4 to 6</v>
      </c>
      <c r="I253" t="str">
        <f>VLOOKUP(D253,'CTR Reference'!A:D, 4, FALSE)</f>
        <v>Short Term</v>
      </c>
    </row>
    <row r="254" spans="1:9" ht="13.2" x14ac:dyDescent="0.25">
      <c r="A254" s="17" t="s">
        <v>428</v>
      </c>
      <c r="B254" s="1" t="s">
        <v>1419</v>
      </c>
      <c r="C254" s="1">
        <v>40</v>
      </c>
      <c r="D254" s="1">
        <v>7</v>
      </c>
      <c r="E254">
        <f>MROUND(VLOOKUP(D254,'CTR Reference'!A:C, 3, FALSE)*C254,1)</f>
        <v>1</v>
      </c>
      <c r="F254">
        <f>MROUND(C254*'CTR Reference'!$C$2,1)</f>
        <v>11</v>
      </c>
      <c r="G254">
        <f t="shared" si="3"/>
        <v>10</v>
      </c>
      <c r="H254" t="str">
        <f>VLOOKUP(D254,'CTR Reference'!A:C, 2, FALSE)</f>
        <v>7 to 10</v>
      </c>
      <c r="I254" t="str">
        <f>VLOOKUP(D254,'CTR Reference'!A:D, 4, FALSE)</f>
        <v>Quick Win</v>
      </c>
    </row>
    <row r="255" spans="1:9" ht="13.2" x14ac:dyDescent="0.25">
      <c r="A255" s="17" t="s">
        <v>428</v>
      </c>
      <c r="B255" s="1" t="s">
        <v>1062</v>
      </c>
      <c r="C255" s="1">
        <v>30</v>
      </c>
      <c r="D255" s="1">
        <v>3</v>
      </c>
      <c r="E255">
        <f>MROUND(VLOOKUP(D255,'CTR Reference'!A:C, 3, FALSE)*C255,1)</f>
        <v>3</v>
      </c>
      <c r="F255">
        <f>MROUND(C255*'CTR Reference'!$C$2,1)</f>
        <v>8</v>
      </c>
      <c r="G255">
        <f t="shared" si="3"/>
        <v>5</v>
      </c>
      <c r="H255" t="str">
        <f>VLOOKUP(D255,'CTR Reference'!A:C, 2, FALSE)</f>
        <v>1 to 3</v>
      </c>
      <c r="I255" t="str">
        <f>VLOOKUP(D255,'CTR Reference'!A:D, 4, FALSE)</f>
        <v>Short Term</v>
      </c>
    </row>
    <row r="256" spans="1:9" ht="13.2" x14ac:dyDescent="0.25">
      <c r="A256" s="17" t="s">
        <v>428</v>
      </c>
      <c r="B256" s="1" t="s">
        <v>859</v>
      </c>
      <c r="C256" s="1">
        <v>30</v>
      </c>
      <c r="D256" s="1">
        <v>2</v>
      </c>
      <c r="E256">
        <f>MROUND(VLOOKUP(D256,'CTR Reference'!A:C, 3, FALSE)*C256,1)</f>
        <v>3</v>
      </c>
      <c r="F256">
        <f>MROUND(C256*'CTR Reference'!$C$2,1)</f>
        <v>8</v>
      </c>
      <c r="G256">
        <f t="shared" si="3"/>
        <v>5</v>
      </c>
      <c r="H256" t="str">
        <f>VLOOKUP(D256,'CTR Reference'!A:C, 2, FALSE)</f>
        <v>1 to 3</v>
      </c>
      <c r="I256" t="str">
        <f>VLOOKUP(D256,'CTR Reference'!A:D, 4, FALSE)</f>
        <v>Short Term</v>
      </c>
    </row>
    <row r="257" spans="1:9" ht="13.2" x14ac:dyDescent="0.25">
      <c r="A257" s="17" t="s">
        <v>428</v>
      </c>
      <c r="B257" s="1" t="s">
        <v>1450</v>
      </c>
      <c r="C257" s="1">
        <v>30</v>
      </c>
      <c r="D257" s="1">
        <v>6</v>
      </c>
      <c r="E257">
        <f>MROUND(VLOOKUP(D257,'CTR Reference'!A:C, 3, FALSE)*C257,1)</f>
        <v>1</v>
      </c>
      <c r="F257">
        <f>MROUND(C257*'CTR Reference'!$C$2,1)</f>
        <v>8</v>
      </c>
      <c r="G257">
        <f t="shared" si="3"/>
        <v>7</v>
      </c>
      <c r="H257" t="str">
        <f>VLOOKUP(D257,'CTR Reference'!A:C, 2, FALSE)</f>
        <v>4 to 6</v>
      </c>
      <c r="I257" t="str">
        <f>VLOOKUP(D257,'CTR Reference'!A:D, 4, FALSE)</f>
        <v>Quick Win</v>
      </c>
    </row>
    <row r="258" spans="1:9" ht="13.2" x14ac:dyDescent="0.25">
      <c r="A258" s="17" t="s">
        <v>428</v>
      </c>
      <c r="B258" s="1" t="s">
        <v>939</v>
      </c>
      <c r="C258" s="1">
        <v>30</v>
      </c>
      <c r="D258" s="1">
        <v>2</v>
      </c>
      <c r="E258">
        <f>MROUND(VLOOKUP(D258,'CTR Reference'!A:C, 3, FALSE)*C258,1)</f>
        <v>3</v>
      </c>
      <c r="F258">
        <f>MROUND(C258*'CTR Reference'!$C$2,1)</f>
        <v>8</v>
      </c>
      <c r="G258">
        <f t="shared" si="3"/>
        <v>5</v>
      </c>
      <c r="H258" t="str">
        <f>VLOOKUP(D258,'CTR Reference'!A:C, 2, FALSE)</f>
        <v>1 to 3</v>
      </c>
      <c r="I258" t="str">
        <f>VLOOKUP(D258,'CTR Reference'!A:D, 4, FALSE)</f>
        <v>Short Term</v>
      </c>
    </row>
    <row r="259" spans="1:9" ht="13.2" x14ac:dyDescent="0.25">
      <c r="A259" s="17" t="s">
        <v>428</v>
      </c>
      <c r="B259" s="1" t="s">
        <v>914</v>
      </c>
      <c r="C259" s="1">
        <v>30</v>
      </c>
      <c r="D259" s="1">
        <v>2</v>
      </c>
      <c r="E259">
        <f>MROUND(VLOOKUP(D259,'CTR Reference'!A:C, 3, FALSE)*C259,1)</f>
        <v>3</v>
      </c>
      <c r="F259">
        <f>MROUND(C259*'CTR Reference'!$C$2,1)</f>
        <v>8</v>
      </c>
      <c r="G259">
        <f t="shared" si="3"/>
        <v>5</v>
      </c>
      <c r="H259" t="str">
        <f>VLOOKUP(D259,'CTR Reference'!A:C, 2, FALSE)</f>
        <v>1 to 3</v>
      </c>
      <c r="I259" t="str">
        <f>VLOOKUP(D259,'CTR Reference'!A:D, 4, FALSE)</f>
        <v>Short Term</v>
      </c>
    </row>
    <row r="260" spans="1:9" ht="13.2" x14ac:dyDescent="0.25">
      <c r="A260" s="17" t="s">
        <v>428</v>
      </c>
      <c r="B260" s="1" t="s">
        <v>1161</v>
      </c>
      <c r="C260" s="1">
        <v>30</v>
      </c>
      <c r="D260" s="1">
        <v>4</v>
      </c>
      <c r="E260">
        <f>MROUND(VLOOKUP(D260,'CTR Reference'!A:C, 3, FALSE)*C260,1)</f>
        <v>2</v>
      </c>
      <c r="F260">
        <f>MROUND(C260*'CTR Reference'!$C$2,1)</f>
        <v>8</v>
      </c>
      <c r="G260">
        <f t="shared" ref="G260:G323" si="4">F260-E260</f>
        <v>6</v>
      </c>
      <c r="H260" t="str">
        <f>VLOOKUP(D260,'CTR Reference'!A:C, 2, FALSE)</f>
        <v>4 to 6</v>
      </c>
      <c r="I260" t="str">
        <f>VLOOKUP(D260,'CTR Reference'!A:D, 4, FALSE)</f>
        <v>Short Term</v>
      </c>
    </row>
    <row r="261" spans="1:9" ht="13.2" x14ac:dyDescent="0.25">
      <c r="A261" s="17" t="s">
        <v>428</v>
      </c>
      <c r="B261" s="1" t="s">
        <v>1415</v>
      </c>
      <c r="C261" s="1">
        <v>30</v>
      </c>
      <c r="D261" s="1">
        <v>6</v>
      </c>
      <c r="E261">
        <f>MROUND(VLOOKUP(D261,'CTR Reference'!A:C, 3, FALSE)*C261,1)</f>
        <v>1</v>
      </c>
      <c r="F261">
        <f>MROUND(C261*'CTR Reference'!$C$2,1)</f>
        <v>8</v>
      </c>
      <c r="G261">
        <f t="shared" si="4"/>
        <v>7</v>
      </c>
      <c r="H261" t="str">
        <f>VLOOKUP(D261,'CTR Reference'!A:C, 2, FALSE)</f>
        <v>4 to 6</v>
      </c>
      <c r="I261" t="str">
        <f>VLOOKUP(D261,'CTR Reference'!A:D, 4, FALSE)</f>
        <v>Quick Win</v>
      </c>
    </row>
    <row r="262" spans="1:9" ht="13.2" x14ac:dyDescent="0.25">
      <c r="A262" s="17" t="s">
        <v>428</v>
      </c>
      <c r="B262" s="1" t="s">
        <v>1033</v>
      </c>
      <c r="C262" s="1">
        <v>30</v>
      </c>
      <c r="D262" s="1">
        <v>3</v>
      </c>
      <c r="E262">
        <f>MROUND(VLOOKUP(D262,'CTR Reference'!A:C, 3, FALSE)*C262,1)</f>
        <v>3</v>
      </c>
      <c r="F262">
        <f>MROUND(C262*'CTR Reference'!$C$2,1)</f>
        <v>8</v>
      </c>
      <c r="G262">
        <f t="shared" si="4"/>
        <v>5</v>
      </c>
      <c r="H262" t="str">
        <f>VLOOKUP(D262,'CTR Reference'!A:C, 2, FALSE)</f>
        <v>1 to 3</v>
      </c>
      <c r="I262" t="str">
        <f>VLOOKUP(D262,'CTR Reference'!A:D, 4, FALSE)</f>
        <v>Short Term</v>
      </c>
    </row>
    <row r="263" spans="1:9" ht="13.2" x14ac:dyDescent="0.25">
      <c r="A263" s="17" t="s">
        <v>428</v>
      </c>
      <c r="B263" s="1" t="s">
        <v>1451</v>
      </c>
      <c r="C263" s="1">
        <v>30</v>
      </c>
      <c r="D263" s="1">
        <v>6</v>
      </c>
      <c r="E263">
        <f>MROUND(VLOOKUP(D263,'CTR Reference'!A:C, 3, FALSE)*C263,1)</f>
        <v>1</v>
      </c>
      <c r="F263">
        <f>MROUND(C263*'CTR Reference'!$C$2,1)</f>
        <v>8</v>
      </c>
      <c r="G263">
        <f t="shared" si="4"/>
        <v>7</v>
      </c>
      <c r="H263" t="str">
        <f>VLOOKUP(D263,'CTR Reference'!A:C, 2, FALSE)</f>
        <v>4 to 6</v>
      </c>
      <c r="I263" t="str">
        <f>VLOOKUP(D263,'CTR Reference'!A:D, 4, FALSE)</f>
        <v>Quick Win</v>
      </c>
    </row>
    <row r="264" spans="1:9" ht="13.2" x14ac:dyDescent="0.25">
      <c r="A264" s="17" t="s">
        <v>428</v>
      </c>
      <c r="B264" s="1" t="s">
        <v>1034</v>
      </c>
      <c r="C264" s="1">
        <v>30</v>
      </c>
      <c r="D264" s="1">
        <v>3</v>
      </c>
      <c r="E264">
        <f>MROUND(VLOOKUP(D264,'CTR Reference'!A:C, 3, FALSE)*C264,1)</f>
        <v>3</v>
      </c>
      <c r="F264">
        <f>MROUND(C264*'CTR Reference'!$C$2,1)</f>
        <v>8</v>
      </c>
      <c r="G264">
        <f t="shared" si="4"/>
        <v>5</v>
      </c>
      <c r="H264" t="str">
        <f>VLOOKUP(D264,'CTR Reference'!A:C, 2, FALSE)</f>
        <v>1 to 3</v>
      </c>
      <c r="I264" t="str">
        <f>VLOOKUP(D264,'CTR Reference'!A:D, 4, FALSE)</f>
        <v>Short Term</v>
      </c>
    </row>
    <row r="265" spans="1:9" ht="13.2" x14ac:dyDescent="0.25">
      <c r="A265" s="17" t="s">
        <v>1077</v>
      </c>
      <c r="B265" s="1" t="s">
        <v>1078</v>
      </c>
      <c r="C265" s="1">
        <v>350</v>
      </c>
      <c r="D265" s="1">
        <v>15</v>
      </c>
      <c r="E265">
        <f>MROUND(VLOOKUP(D265,'CTR Reference'!A:C, 3, FALSE)*C265,1)</f>
        <v>2</v>
      </c>
      <c r="F265">
        <f>MROUND(C265*'CTR Reference'!$C$2,1)</f>
        <v>94</v>
      </c>
      <c r="G265">
        <f t="shared" si="4"/>
        <v>92</v>
      </c>
      <c r="H265" t="str">
        <f>VLOOKUP(D265,'CTR Reference'!A:C, 2, FALSE)</f>
        <v>11 to 20</v>
      </c>
      <c r="I265" t="str">
        <f>VLOOKUP(D265,'CTR Reference'!A:D, 4, FALSE)</f>
        <v>Quick Win</v>
      </c>
    </row>
    <row r="266" spans="1:9" ht="13.2" x14ac:dyDescent="0.25">
      <c r="A266" s="17" t="s">
        <v>1077</v>
      </c>
      <c r="B266" s="1" t="s">
        <v>1256</v>
      </c>
      <c r="C266" s="1">
        <v>150</v>
      </c>
      <c r="D266" s="1">
        <v>12</v>
      </c>
      <c r="E266">
        <f>MROUND(VLOOKUP(D266,'CTR Reference'!A:C, 3, FALSE)*C266,1)</f>
        <v>1</v>
      </c>
      <c r="F266">
        <f>MROUND(C266*'CTR Reference'!$C$2,1)</f>
        <v>40</v>
      </c>
      <c r="G266">
        <f t="shared" si="4"/>
        <v>39</v>
      </c>
      <c r="H266" t="str">
        <f>VLOOKUP(D266,'CTR Reference'!A:C, 2, FALSE)</f>
        <v>11 to 20</v>
      </c>
      <c r="I266" t="str">
        <f>VLOOKUP(D266,'CTR Reference'!A:D, 4, FALSE)</f>
        <v>Quick Win</v>
      </c>
    </row>
    <row r="267" spans="1:9" ht="13.2" x14ac:dyDescent="0.25">
      <c r="A267" s="17" t="s">
        <v>1040</v>
      </c>
      <c r="B267" s="1" t="s">
        <v>1041</v>
      </c>
      <c r="C267" s="1">
        <v>100</v>
      </c>
      <c r="D267" s="1">
        <v>9</v>
      </c>
      <c r="E267">
        <f>MROUND(VLOOKUP(D267,'CTR Reference'!A:C, 3, FALSE)*C267,1)</f>
        <v>3</v>
      </c>
      <c r="F267">
        <f>MROUND(C267*'CTR Reference'!$C$2,1)</f>
        <v>27</v>
      </c>
      <c r="G267">
        <f t="shared" si="4"/>
        <v>24</v>
      </c>
      <c r="H267" t="str">
        <f>VLOOKUP(D267,'CTR Reference'!A:C, 2, FALSE)</f>
        <v>7 to 10</v>
      </c>
      <c r="I267" t="str">
        <f>VLOOKUP(D267,'CTR Reference'!A:D, 4, FALSE)</f>
        <v>Quick Win</v>
      </c>
    </row>
    <row r="268" spans="1:9" ht="13.2" x14ac:dyDescent="0.25">
      <c r="A268" s="17" t="s">
        <v>433</v>
      </c>
      <c r="B268" s="1" t="s">
        <v>538</v>
      </c>
      <c r="C268" s="1">
        <v>6400</v>
      </c>
      <c r="D268" s="1">
        <v>25</v>
      </c>
      <c r="E268">
        <f>MROUND(VLOOKUP(D268,'CTR Reference'!A:C, 3, FALSE)*C268,1)</f>
        <v>3</v>
      </c>
      <c r="F268">
        <f>MROUND(C268*'CTR Reference'!$C$2,1)</f>
        <v>1712</v>
      </c>
      <c r="G268">
        <f t="shared" si="4"/>
        <v>1709</v>
      </c>
      <c r="H268" t="str">
        <f>VLOOKUP(D268,'CTR Reference'!A:C, 2, FALSE)</f>
        <v>21 to 30</v>
      </c>
      <c r="I268" t="str">
        <f>VLOOKUP(D268,'CTR Reference'!A:D, 4, FALSE)</f>
        <v>Medium/Long Term</v>
      </c>
    </row>
    <row r="269" spans="1:9" ht="13.2" x14ac:dyDescent="0.25">
      <c r="A269" s="17" t="s">
        <v>433</v>
      </c>
      <c r="B269" s="1" t="s">
        <v>583</v>
      </c>
      <c r="C269" s="1">
        <v>2000</v>
      </c>
      <c r="D269" s="1">
        <v>21</v>
      </c>
      <c r="E269">
        <f>MROUND(VLOOKUP(D269,'CTR Reference'!A:C, 3, FALSE)*C269,1)</f>
        <v>10</v>
      </c>
      <c r="F269">
        <f>MROUND(C269*'CTR Reference'!$C$2,1)</f>
        <v>535</v>
      </c>
      <c r="G269">
        <f t="shared" si="4"/>
        <v>525</v>
      </c>
      <c r="H269" t="str">
        <f>VLOOKUP(D269,'CTR Reference'!A:C, 2, FALSE)</f>
        <v>21 to 30</v>
      </c>
      <c r="I269" t="str">
        <f>VLOOKUP(D269,'CTR Reference'!A:D, 4, FALSE)</f>
        <v>Medium/Long Term</v>
      </c>
    </row>
    <row r="270" spans="1:9" ht="13.2" x14ac:dyDescent="0.25">
      <c r="A270" s="17" t="s">
        <v>433</v>
      </c>
      <c r="B270" s="1" t="s">
        <v>1312</v>
      </c>
      <c r="C270" s="1">
        <v>1300</v>
      </c>
      <c r="D270" s="1">
        <v>27</v>
      </c>
      <c r="E270">
        <f>MROUND(VLOOKUP(D270,'CTR Reference'!A:C, 3, FALSE)*C270,1)</f>
        <v>1</v>
      </c>
      <c r="F270">
        <f>MROUND(C270*'CTR Reference'!$C$2,1)</f>
        <v>348</v>
      </c>
      <c r="G270">
        <f t="shared" si="4"/>
        <v>347</v>
      </c>
      <c r="H270" t="str">
        <f>VLOOKUP(D270,'CTR Reference'!A:C, 2, FALSE)</f>
        <v>21 to 30</v>
      </c>
      <c r="I270" t="str">
        <f>VLOOKUP(D270,'CTR Reference'!A:D, 4, FALSE)</f>
        <v>Medium/Long Term</v>
      </c>
    </row>
    <row r="271" spans="1:9" ht="13.2" x14ac:dyDescent="0.25">
      <c r="A271" s="17" t="s">
        <v>433</v>
      </c>
      <c r="B271" s="1" t="s">
        <v>434</v>
      </c>
      <c r="C271" s="1">
        <v>900</v>
      </c>
      <c r="D271" s="1">
        <v>4</v>
      </c>
      <c r="E271">
        <f>MROUND(VLOOKUP(D271,'CTR Reference'!A:C, 3, FALSE)*C271,1)</f>
        <v>54</v>
      </c>
      <c r="F271">
        <f>MROUND(C271*'CTR Reference'!$C$2,1)</f>
        <v>241</v>
      </c>
      <c r="G271">
        <f t="shared" si="4"/>
        <v>187</v>
      </c>
      <c r="H271" t="str">
        <f>VLOOKUP(D271,'CTR Reference'!A:C, 2, FALSE)</f>
        <v>4 to 6</v>
      </c>
      <c r="I271" t="str">
        <f>VLOOKUP(D271,'CTR Reference'!A:D, 4, FALSE)</f>
        <v>Short Term</v>
      </c>
    </row>
    <row r="272" spans="1:9" ht="13.2" x14ac:dyDescent="0.25">
      <c r="A272" s="17" t="s">
        <v>433</v>
      </c>
      <c r="B272" s="1" t="s">
        <v>477</v>
      </c>
      <c r="C272" s="1">
        <v>800</v>
      </c>
      <c r="D272" s="1">
        <v>7</v>
      </c>
      <c r="E272">
        <f>MROUND(VLOOKUP(D272,'CTR Reference'!A:C, 3, FALSE)*C272,1)</f>
        <v>27</v>
      </c>
      <c r="F272">
        <f>MROUND(C272*'CTR Reference'!$C$2,1)</f>
        <v>214</v>
      </c>
      <c r="G272">
        <f t="shared" si="4"/>
        <v>187</v>
      </c>
      <c r="H272" t="str">
        <f>VLOOKUP(D272,'CTR Reference'!A:C, 2, FALSE)</f>
        <v>7 to 10</v>
      </c>
      <c r="I272" t="str">
        <f>VLOOKUP(D272,'CTR Reference'!A:D, 4, FALSE)</f>
        <v>Quick Win</v>
      </c>
    </row>
    <row r="273" spans="1:9" ht="13.2" x14ac:dyDescent="0.25">
      <c r="A273" s="17" t="s">
        <v>433</v>
      </c>
      <c r="B273" s="1" t="s">
        <v>477</v>
      </c>
      <c r="C273" s="1">
        <v>800</v>
      </c>
      <c r="D273" s="1">
        <v>12</v>
      </c>
      <c r="E273">
        <f>MROUND(VLOOKUP(D273,'CTR Reference'!A:C, 3, FALSE)*C273,1)</f>
        <v>4</v>
      </c>
      <c r="F273">
        <f>MROUND(C273*'CTR Reference'!$C$2,1)</f>
        <v>214</v>
      </c>
      <c r="G273">
        <f t="shared" si="4"/>
        <v>210</v>
      </c>
      <c r="H273" t="str">
        <f>VLOOKUP(D273,'CTR Reference'!A:C, 2, FALSE)</f>
        <v>11 to 20</v>
      </c>
      <c r="I273" t="str">
        <f>VLOOKUP(D273,'CTR Reference'!A:D, 4, FALSE)</f>
        <v>Quick Win</v>
      </c>
    </row>
    <row r="274" spans="1:9" ht="13.2" x14ac:dyDescent="0.25">
      <c r="A274" s="17" t="s">
        <v>433</v>
      </c>
      <c r="B274" s="1" t="s">
        <v>533</v>
      </c>
      <c r="C274" s="1">
        <v>800</v>
      </c>
      <c r="D274" s="1">
        <v>11</v>
      </c>
      <c r="E274">
        <f>MROUND(VLOOKUP(D274,'CTR Reference'!A:C, 3, FALSE)*C274,1)</f>
        <v>4</v>
      </c>
      <c r="F274">
        <f>MROUND(C274*'CTR Reference'!$C$2,1)</f>
        <v>214</v>
      </c>
      <c r="G274">
        <f t="shared" si="4"/>
        <v>210</v>
      </c>
      <c r="H274" t="str">
        <f>VLOOKUP(D274,'CTR Reference'!A:C, 2, FALSE)</f>
        <v>11 to 20</v>
      </c>
      <c r="I274" t="str">
        <f>VLOOKUP(D274,'CTR Reference'!A:D, 4, FALSE)</f>
        <v>Quick Win</v>
      </c>
    </row>
    <row r="275" spans="1:9" ht="13.2" x14ac:dyDescent="0.25">
      <c r="A275" s="17" t="s">
        <v>433</v>
      </c>
      <c r="B275" s="1" t="s">
        <v>533</v>
      </c>
      <c r="C275" s="1">
        <v>800</v>
      </c>
      <c r="D275" s="1">
        <v>13</v>
      </c>
      <c r="E275">
        <f>MROUND(VLOOKUP(D275,'CTR Reference'!A:C, 3, FALSE)*C275,1)</f>
        <v>4</v>
      </c>
      <c r="F275">
        <f>MROUND(C275*'CTR Reference'!$C$2,1)</f>
        <v>214</v>
      </c>
      <c r="G275">
        <f t="shared" si="4"/>
        <v>210</v>
      </c>
      <c r="H275" t="str">
        <f>VLOOKUP(D275,'CTR Reference'!A:C, 2, FALSE)</f>
        <v>11 to 20</v>
      </c>
      <c r="I275" t="str">
        <f>VLOOKUP(D275,'CTR Reference'!A:D, 4, FALSE)</f>
        <v>Quick Win</v>
      </c>
    </row>
    <row r="276" spans="1:9" ht="13.2" x14ac:dyDescent="0.25">
      <c r="A276" s="17" t="s">
        <v>433</v>
      </c>
      <c r="B276" s="1" t="s">
        <v>1190</v>
      </c>
      <c r="C276" s="1">
        <v>700</v>
      </c>
      <c r="D276" s="1">
        <v>24</v>
      </c>
      <c r="E276">
        <f>MROUND(VLOOKUP(D276,'CTR Reference'!A:C, 3, FALSE)*C276,1)</f>
        <v>0</v>
      </c>
      <c r="F276">
        <f>MROUND(C276*'CTR Reference'!$C$2,1)</f>
        <v>187</v>
      </c>
      <c r="G276">
        <f t="shared" si="4"/>
        <v>187</v>
      </c>
      <c r="H276" t="str">
        <f>VLOOKUP(D276,'CTR Reference'!A:C, 2, FALSE)</f>
        <v>21 to 30</v>
      </c>
      <c r="I276" t="str">
        <f>VLOOKUP(D276,'CTR Reference'!A:D, 4, FALSE)</f>
        <v>Medium/Long Term</v>
      </c>
    </row>
    <row r="277" spans="1:9" ht="13.2" x14ac:dyDescent="0.25">
      <c r="A277" s="17" t="s">
        <v>433</v>
      </c>
      <c r="B277" s="1" t="s">
        <v>438</v>
      </c>
      <c r="C277" s="1">
        <v>700</v>
      </c>
      <c r="D277" s="1">
        <v>4</v>
      </c>
      <c r="E277">
        <f>MROUND(VLOOKUP(D277,'CTR Reference'!A:C, 3, FALSE)*C277,1)</f>
        <v>42</v>
      </c>
      <c r="F277">
        <f>MROUND(C277*'CTR Reference'!$C$2,1)</f>
        <v>187</v>
      </c>
      <c r="G277">
        <f t="shared" si="4"/>
        <v>145</v>
      </c>
      <c r="H277" t="str">
        <f>VLOOKUP(D277,'CTR Reference'!A:C, 2, FALSE)</f>
        <v>4 to 6</v>
      </c>
      <c r="I277" t="str">
        <f>VLOOKUP(D277,'CTR Reference'!A:D, 4, FALSE)</f>
        <v>Short Term</v>
      </c>
    </row>
    <row r="278" spans="1:9" ht="13.2" x14ac:dyDescent="0.25">
      <c r="A278" s="17" t="s">
        <v>433</v>
      </c>
      <c r="B278" s="1" t="s">
        <v>746</v>
      </c>
      <c r="C278" s="1">
        <v>400</v>
      </c>
      <c r="D278" s="1">
        <v>13</v>
      </c>
      <c r="E278">
        <f>MROUND(VLOOKUP(D278,'CTR Reference'!A:C, 3, FALSE)*C278,1)</f>
        <v>2</v>
      </c>
      <c r="F278">
        <f>MROUND(C278*'CTR Reference'!$C$2,1)</f>
        <v>107</v>
      </c>
      <c r="G278">
        <f t="shared" si="4"/>
        <v>105</v>
      </c>
      <c r="H278" t="str">
        <f>VLOOKUP(D278,'CTR Reference'!A:C, 2, FALSE)</f>
        <v>11 to 20</v>
      </c>
      <c r="I278" t="str">
        <f>VLOOKUP(D278,'CTR Reference'!A:D, 4, FALSE)</f>
        <v>Quick Win</v>
      </c>
    </row>
    <row r="279" spans="1:9" ht="13.2" x14ac:dyDescent="0.25">
      <c r="A279" s="17" t="s">
        <v>433</v>
      </c>
      <c r="B279" s="1" t="s">
        <v>526</v>
      </c>
      <c r="C279" s="1">
        <v>400</v>
      </c>
      <c r="D279" s="1">
        <v>4</v>
      </c>
      <c r="E279">
        <f>MROUND(VLOOKUP(D279,'CTR Reference'!A:C, 3, FALSE)*C279,1)</f>
        <v>24</v>
      </c>
      <c r="F279">
        <f>MROUND(C279*'CTR Reference'!$C$2,1)</f>
        <v>107</v>
      </c>
      <c r="G279">
        <f t="shared" si="4"/>
        <v>83</v>
      </c>
      <c r="H279" t="str">
        <f>VLOOKUP(D279,'CTR Reference'!A:C, 2, FALSE)</f>
        <v>4 to 6</v>
      </c>
      <c r="I279" t="str">
        <f>VLOOKUP(D279,'CTR Reference'!A:D, 4, FALSE)</f>
        <v>Short Term</v>
      </c>
    </row>
    <row r="280" spans="1:9" ht="13.2" x14ac:dyDescent="0.25">
      <c r="A280" s="17" t="s">
        <v>433</v>
      </c>
      <c r="B280" s="1" t="s">
        <v>476</v>
      </c>
      <c r="C280" s="1">
        <v>350</v>
      </c>
      <c r="D280" s="1">
        <v>3</v>
      </c>
      <c r="E280">
        <f>MROUND(VLOOKUP(D280,'CTR Reference'!A:C, 3, FALSE)*C280,1)</f>
        <v>30</v>
      </c>
      <c r="F280">
        <f>MROUND(C280*'CTR Reference'!$C$2,1)</f>
        <v>94</v>
      </c>
      <c r="G280">
        <f t="shared" si="4"/>
        <v>64</v>
      </c>
      <c r="H280" t="str">
        <f>VLOOKUP(D280,'CTR Reference'!A:C, 2, FALSE)</f>
        <v>1 to 3</v>
      </c>
      <c r="I280" t="str">
        <f>VLOOKUP(D280,'CTR Reference'!A:D, 4, FALSE)</f>
        <v>Short Term</v>
      </c>
    </row>
    <row r="281" spans="1:9" ht="13.2" x14ac:dyDescent="0.25">
      <c r="A281" s="17" t="s">
        <v>433</v>
      </c>
      <c r="B281" s="1" t="s">
        <v>1348</v>
      </c>
      <c r="C281" s="1">
        <v>250</v>
      </c>
      <c r="D281" s="1">
        <v>15</v>
      </c>
      <c r="E281">
        <f>MROUND(VLOOKUP(D281,'CTR Reference'!A:C, 3, FALSE)*C281,1)</f>
        <v>1</v>
      </c>
      <c r="F281">
        <f>MROUND(C281*'CTR Reference'!$C$2,1)</f>
        <v>67</v>
      </c>
      <c r="G281">
        <f t="shared" si="4"/>
        <v>66</v>
      </c>
      <c r="H281" t="str">
        <f>VLOOKUP(D281,'CTR Reference'!A:C, 2, FALSE)</f>
        <v>11 to 20</v>
      </c>
      <c r="I281" t="str">
        <f>VLOOKUP(D281,'CTR Reference'!A:D, 4, FALSE)</f>
        <v>Quick Win</v>
      </c>
    </row>
    <row r="282" spans="1:9" ht="13.2" x14ac:dyDescent="0.25">
      <c r="A282" s="17" t="s">
        <v>433</v>
      </c>
      <c r="B282" s="1" t="s">
        <v>586</v>
      </c>
      <c r="C282" s="1">
        <v>200</v>
      </c>
      <c r="D282" s="1">
        <v>5</v>
      </c>
      <c r="E282">
        <f>MROUND(VLOOKUP(D282,'CTR Reference'!A:C, 3, FALSE)*C282,1)</f>
        <v>10</v>
      </c>
      <c r="F282">
        <f>MROUND(C282*'CTR Reference'!$C$2,1)</f>
        <v>54</v>
      </c>
      <c r="G282">
        <f t="shared" si="4"/>
        <v>44</v>
      </c>
      <c r="H282" t="str">
        <f>VLOOKUP(D282,'CTR Reference'!A:C, 2, FALSE)</f>
        <v>4 to 6</v>
      </c>
      <c r="I282" t="str">
        <f>VLOOKUP(D282,'CTR Reference'!A:D, 4, FALSE)</f>
        <v>Quick Win</v>
      </c>
    </row>
    <row r="283" spans="1:9" ht="13.2" x14ac:dyDescent="0.25">
      <c r="A283" s="17" t="s">
        <v>433</v>
      </c>
      <c r="B283" s="1" t="s">
        <v>1268</v>
      </c>
      <c r="C283" s="1">
        <v>200</v>
      </c>
      <c r="D283" s="1">
        <v>9</v>
      </c>
      <c r="E283">
        <f>MROUND(VLOOKUP(D283,'CTR Reference'!A:C, 3, FALSE)*C283,1)</f>
        <v>6</v>
      </c>
      <c r="F283">
        <f>MROUND(C283*'CTR Reference'!$C$2,1)</f>
        <v>54</v>
      </c>
      <c r="G283">
        <f t="shared" si="4"/>
        <v>48</v>
      </c>
      <c r="H283" t="str">
        <f>VLOOKUP(D283,'CTR Reference'!A:C, 2, FALSE)</f>
        <v>7 to 10</v>
      </c>
      <c r="I283" t="str">
        <f>VLOOKUP(D283,'CTR Reference'!A:D, 4, FALSE)</f>
        <v>Quick Win</v>
      </c>
    </row>
    <row r="284" spans="1:9" ht="13.2" x14ac:dyDescent="0.25">
      <c r="A284" s="17" t="s">
        <v>433</v>
      </c>
      <c r="B284" s="1" t="s">
        <v>1189</v>
      </c>
      <c r="C284" s="1">
        <v>200</v>
      </c>
      <c r="D284" s="1">
        <v>14</v>
      </c>
      <c r="E284">
        <f>MROUND(VLOOKUP(D284,'CTR Reference'!A:C, 3, FALSE)*C284,1)</f>
        <v>1</v>
      </c>
      <c r="F284">
        <f>MROUND(C284*'CTR Reference'!$C$2,1)</f>
        <v>54</v>
      </c>
      <c r="G284">
        <f t="shared" si="4"/>
        <v>53</v>
      </c>
      <c r="H284" t="str">
        <f>VLOOKUP(D284,'CTR Reference'!A:C, 2, FALSE)</f>
        <v>11 to 20</v>
      </c>
      <c r="I284" t="str">
        <f>VLOOKUP(D284,'CTR Reference'!A:D, 4, FALSE)</f>
        <v>Quick Win</v>
      </c>
    </row>
    <row r="285" spans="1:9" ht="13.2" x14ac:dyDescent="0.25">
      <c r="A285" s="17" t="s">
        <v>433</v>
      </c>
      <c r="B285" s="1" t="s">
        <v>1079</v>
      </c>
      <c r="C285" s="1">
        <v>150</v>
      </c>
      <c r="D285" s="1">
        <v>11</v>
      </c>
      <c r="E285">
        <f>MROUND(VLOOKUP(D285,'CTR Reference'!A:C, 3, FALSE)*C285,1)</f>
        <v>1</v>
      </c>
      <c r="F285">
        <f>MROUND(C285*'CTR Reference'!$C$2,1)</f>
        <v>40</v>
      </c>
      <c r="G285">
        <f t="shared" si="4"/>
        <v>39</v>
      </c>
      <c r="H285" t="str">
        <f>VLOOKUP(D285,'CTR Reference'!A:C, 2, FALSE)</f>
        <v>11 to 20</v>
      </c>
      <c r="I285" t="str">
        <f>VLOOKUP(D285,'CTR Reference'!A:D, 4, FALSE)</f>
        <v>Quick Win</v>
      </c>
    </row>
    <row r="286" spans="1:9" ht="13.2" x14ac:dyDescent="0.25">
      <c r="A286" s="17" t="s">
        <v>433</v>
      </c>
      <c r="B286" s="1" t="s">
        <v>514</v>
      </c>
      <c r="C286" s="1">
        <v>150</v>
      </c>
      <c r="D286" s="1">
        <v>3</v>
      </c>
      <c r="E286">
        <f>MROUND(VLOOKUP(D286,'CTR Reference'!A:C, 3, FALSE)*C286,1)</f>
        <v>13</v>
      </c>
      <c r="F286">
        <f>MROUND(C286*'CTR Reference'!$C$2,1)</f>
        <v>40</v>
      </c>
      <c r="G286">
        <f t="shared" si="4"/>
        <v>27</v>
      </c>
      <c r="H286" t="str">
        <f>VLOOKUP(D286,'CTR Reference'!A:C, 2, FALSE)</f>
        <v>1 to 3</v>
      </c>
      <c r="I286" t="str">
        <f>VLOOKUP(D286,'CTR Reference'!A:D, 4, FALSE)</f>
        <v>Short Term</v>
      </c>
    </row>
    <row r="287" spans="1:9" ht="13.2" x14ac:dyDescent="0.25">
      <c r="A287" s="17" t="s">
        <v>433</v>
      </c>
      <c r="B287" s="1" t="s">
        <v>936</v>
      </c>
      <c r="C287" s="1">
        <v>150</v>
      </c>
      <c r="D287" s="1">
        <v>14</v>
      </c>
      <c r="E287">
        <f>MROUND(VLOOKUP(D287,'CTR Reference'!A:C, 3, FALSE)*C287,1)</f>
        <v>1</v>
      </c>
      <c r="F287">
        <f>MROUND(C287*'CTR Reference'!$C$2,1)</f>
        <v>40</v>
      </c>
      <c r="G287">
        <f t="shared" si="4"/>
        <v>39</v>
      </c>
      <c r="H287" t="str">
        <f>VLOOKUP(D287,'CTR Reference'!A:C, 2, FALSE)</f>
        <v>11 to 20</v>
      </c>
      <c r="I287" t="str">
        <f>VLOOKUP(D287,'CTR Reference'!A:D, 4, FALSE)</f>
        <v>Quick Win</v>
      </c>
    </row>
    <row r="288" spans="1:9" ht="13.2" x14ac:dyDescent="0.25">
      <c r="A288" s="17" t="s">
        <v>433</v>
      </c>
      <c r="B288" s="1" t="s">
        <v>765</v>
      </c>
      <c r="C288" s="1">
        <v>150</v>
      </c>
      <c r="D288" s="1">
        <v>9</v>
      </c>
      <c r="E288">
        <f>MROUND(VLOOKUP(D288,'CTR Reference'!A:C, 3, FALSE)*C288,1)</f>
        <v>4</v>
      </c>
      <c r="F288">
        <f>MROUND(C288*'CTR Reference'!$C$2,1)</f>
        <v>40</v>
      </c>
      <c r="G288">
        <f t="shared" si="4"/>
        <v>36</v>
      </c>
      <c r="H288" t="str">
        <f>VLOOKUP(D288,'CTR Reference'!A:C, 2, FALSE)</f>
        <v>7 to 10</v>
      </c>
      <c r="I288" t="str">
        <f>VLOOKUP(D288,'CTR Reference'!A:D, 4, FALSE)</f>
        <v>Quick Win</v>
      </c>
    </row>
    <row r="289" spans="1:9" ht="13.2" x14ac:dyDescent="0.25">
      <c r="A289" s="17" t="s">
        <v>433</v>
      </c>
      <c r="B289" s="1" t="s">
        <v>1350</v>
      </c>
      <c r="C289" s="1">
        <v>100</v>
      </c>
      <c r="D289" s="1">
        <v>11</v>
      </c>
      <c r="E289">
        <f>MROUND(VLOOKUP(D289,'CTR Reference'!A:C, 3, FALSE)*C289,1)</f>
        <v>1</v>
      </c>
      <c r="F289">
        <f>MROUND(C289*'CTR Reference'!$C$2,1)</f>
        <v>27</v>
      </c>
      <c r="G289">
        <f t="shared" si="4"/>
        <v>26</v>
      </c>
      <c r="H289" t="str">
        <f>VLOOKUP(D289,'CTR Reference'!A:C, 2, FALSE)</f>
        <v>11 to 20</v>
      </c>
      <c r="I289" t="str">
        <f>VLOOKUP(D289,'CTR Reference'!A:D, 4, FALSE)</f>
        <v>Quick Win</v>
      </c>
    </row>
    <row r="290" spans="1:9" ht="13.2" x14ac:dyDescent="0.25">
      <c r="A290" s="17" t="s">
        <v>433</v>
      </c>
      <c r="B290" s="1" t="s">
        <v>1286</v>
      </c>
      <c r="C290" s="1">
        <v>100</v>
      </c>
      <c r="D290" s="1">
        <v>11</v>
      </c>
      <c r="E290">
        <f>MROUND(VLOOKUP(D290,'CTR Reference'!A:C, 3, FALSE)*C290,1)</f>
        <v>1</v>
      </c>
      <c r="F290">
        <f>MROUND(C290*'CTR Reference'!$C$2,1)</f>
        <v>27</v>
      </c>
      <c r="G290">
        <f t="shared" si="4"/>
        <v>26</v>
      </c>
      <c r="H290" t="str">
        <f>VLOOKUP(D290,'CTR Reference'!A:C, 2, FALSE)</f>
        <v>11 to 20</v>
      </c>
      <c r="I290" t="str">
        <f>VLOOKUP(D290,'CTR Reference'!A:D, 4, FALSE)</f>
        <v>Quick Win</v>
      </c>
    </row>
    <row r="291" spans="1:9" ht="13.2" x14ac:dyDescent="0.25">
      <c r="A291" s="17" t="s">
        <v>433</v>
      </c>
      <c r="B291" s="1" t="s">
        <v>1045</v>
      </c>
      <c r="C291" s="1">
        <v>100</v>
      </c>
      <c r="D291" s="1">
        <v>11</v>
      </c>
      <c r="E291">
        <f>MROUND(VLOOKUP(D291,'CTR Reference'!A:C, 3, FALSE)*C291,1)</f>
        <v>1</v>
      </c>
      <c r="F291">
        <f>MROUND(C291*'CTR Reference'!$C$2,1)</f>
        <v>27</v>
      </c>
      <c r="G291">
        <f t="shared" si="4"/>
        <v>26</v>
      </c>
      <c r="H291" t="str">
        <f>VLOOKUP(D291,'CTR Reference'!A:C, 2, FALSE)</f>
        <v>11 to 20</v>
      </c>
      <c r="I291" t="str">
        <f>VLOOKUP(D291,'CTR Reference'!A:D, 4, FALSE)</f>
        <v>Quick Win</v>
      </c>
    </row>
    <row r="292" spans="1:9" ht="13.2" x14ac:dyDescent="0.25">
      <c r="A292" s="17" t="s">
        <v>433</v>
      </c>
      <c r="B292" s="1" t="s">
        <v>796</v>
      </c>
      <c r="C292" s="1">
        <v>100</v>
      </c>
      <c r="D292" s="1">
        <v>7</v>
      </c>
      <c r="E292">
        <f>MROUND(VLOOKUP(D292,'CTR Reference'!A:C, 3, FALSE)*C292,1)</f>
        <v>3</v>
      </c>
      <c r="F292">
        <f>MROUND(C292*'CTR Reference'!$C$2,1)</f>
        <v>27</v>
      </c>
      <c r="G292">
        <f t="shared" si="4"/>
        <v>24</v>
      </c>
      <c r="H292" t="str">
        <f>VLOOKUP(D292,'CTR Reference'!A:C, 2, FALSE)</f>
        <v>7 to 10</v>
      </c>
      <c r="I292" t="str">
        <f>VLOOKUP(D292,'CTR Reference'!A:D, 4, FALSE)</f>
        <v>Quick Win</v>
      </c>
    </row>
    <row r="293" spans="1:9" ht="13.2" x14ac:dyDescent="0.25">
      <c r="A293" s="17" t="s">
        <v>433</v>
      </c>
      <c r="B293" s="1" t="s">
        <v>1341</v>
      </c>
      <c r="C293" s="1">
        <v>70</v>
      </c>
      <c r="D293" s="1">
        <v>9</v>
      </c>
      <c r="E293">
        <f>MROUND(VLOOKUP(D293,'CTR Reference'!A:C, 3, FALSE)*C293,1)</f>
        <v>2</v>
      </c>
      <c r="F293">
        <f>MROUND(C293*'CTR Reference'!$C$2,1)</f>
        <v>19</v>
      </c>
      <c r="G293">
        <f t="shared" si="4"/>
        <v>17</v>
      </c>
      <c r="H293" t="str">
        <f>VLOOKUP(D293,'CTR Reference'!A:C, 2, FALSE)</f>
        <v>7 to 10</v>
      </c>
      <c r="I293" t="str">
        <f>VLOOKUP(D293,'CTR Reference'!A:D, 4, FALSE)</f>
        <v>Quick Win</v>
      </c>
    </row>
    <row r="294" spans="1:9" ht="13.2" x14ac:dyDescent="0.25">
      <c r="A294" s="17" t="s">
        <v>433</v>
      </c>
      <c r="B294" s="1" t="s">
        <v>1005</v>
      </c>
      <c r="C294" s="1">
        <v>60</v>
      </c>
      <c r="D294" s="1">
        <v>6</v>
      </c>
      <c r="E294">
        <f>MROUND(VLOOKUP(D294,'CTR Reference'!A:C, 3, FALSE)*C294,1)</f>
        <v>2</v>
      </c>
      <c r="F294">
        <f>MROUND(C294*'CTR Reference'!$C$2,1)</f>
        <v>16</v>
      </c>
      <c r="G294">
        <f t="shared" si="4"/>
        <v>14</v>
      </c>
      <c r="H294" t="str">
        <f>VLOOKUP(D294,'CTR Reference'!A:C, 2, FALSE)</f>
        <v>4 to 6</v>
      </c>
      <c r="I294" t="str">
        <f>VLOOKUP(D294,'CTR Reference'!A:D, 4, FALSE)</f>
        <v>Quick Win</v>
      </c>
    </row>
    <row r="295" spans="1:9" ht="13.2" x14ac:dyDescent="0.25">
      <c r="A295" s="17" t="s">
        <v>433</v>
      </c>
      <c r="B295" s="1" t="s">
        <v>809</v>
      </c>
      <c r="C295" s="1">
        <v>60</v>
      </c>
      <c r="D295" s="1">
        <v>4</v>
      </c>
      <c r="E295">
        <f>MROUND(VLOOKUP(D295,'CTR Reference'!A:C, 3, FALSE)*C295,1)</f>
        <v>4</v>
      </c>
      <c r="F295">
        <f>MROUND(C295*'CTR Reference'!$C$2,1)</f>
        <v>16</v>
      </c>
      <c r="G295">
        <f t="shared" si="4"/>
        <v>12</v>
      </c>
      <c r="H295" t="str">
        <f>VLOOKUP(D295,'CTR Reference'!A:C, 2, FALSE)</f>
        <v>4 to 6</v>
      </c>
      <c r="I295" t="str">
        <f>VLOOKUP(D295,'CTR Reference'!A:D, 4, FALSE)</f>
        <v>Short Term</v>
      </c>
    </row>
    <row r="296" spans="1:9" ht="13.2" x14ac:dyDescent="0.25">
      <c r="A296" s="17" t="s">
        <v>433</v>
      </c>
      <c r="B296" s="1" t="s">
        <v>1399</v>
      </c>
      <c r="C296" s="1">
        <v>50</v>
      </c>
      <c r="D296" s="1">
        <v>8</v>
      </c>
      <c r="E296">
        <f>MROUND(VLOOKUP(D296,'CTR Reference'!A:C, 3, FALSE)*C296,1)</f>
        <v>1</v>
      </c>
      <c r="F296">
        <f>MROUND(C296*'CTR Reference'!$C$2,1)</f>
        <v>13</v>
      </c>
      <c r="G296">
        <f t="shared" si="4"/>
        <v>12</v>
      </c>
      <c r="H296" t="str">
        <f>VLOOKUP(D296,'CTR Reference'!A:C, 2, FALSE)</f>
        <v>7 to 10</v>
      </c>
      <c r="I296" t="str">
        <f>VLOOKUP(D296,'CTR Reference'!A:D, 4, FALSE)</f>
        <v>Quick Win</v>
      </c>
    </row>
    <row r="297" spans="1:9" ht="13.2" x14ac:dyDescent="0.25">
      <c r="A297" s="17" t="s">
        <v>433</v>
      </c>
      <c r="B297" s="1" t="s">
        <v>1505</v>
      </c>
      <c r="C297" s="1">
        <v>50</v>
      </c>
      <c r="D297" s="1">
        <v>9</v>
      </c>
      <c r="E297">
        <f>MROUND(VLOOKUP(D297,'CTR Reference'!A:C, 3, FALSE)*C297,1)</f>
        <v>1</v>
      </c>
      <c r="F297">
        <f>MROUND(C297*'CTR Reference'!$C$2,1)</f>
        <v>13</v>
      </c>
      <c r="G297">
        <f t="shared" si="4"/>
        <v>12</v>
      </c>
      <c r="H297" t="str">
        <f>VLOOKUP(D297,'CTR Reference'!A:C, 2, FALSE)</f>
        <v>7 to 10</v>
      </c>
      <c r="I297" t="str">
        <f>VLOOKUP(D297,'CTR Reference'!A:D, 4, FALSE)</f>
        <v>Quick Win</v>
      </c>
    </row>
    <row r="298" spans="1:9" ht="13.2" x14ac:dyDescent="0.25">
      <c r="A298" s="17" t="s">
        <v>433</v>
      </c>
      <c r="B298" s="1" t="s">
        <v>1154</v>
      </c>
      <c r="C298" s="1">
        <v>40</v>
      </c>
      <c r="D298" s="1">
        <v>5</v>
      </c>
      <c r="E298">
        <f>MROUND(VLOOKUP(D298,'CTR Reference'!A:C, 3, FALSE)*C298,1)</f>
        <v>2</v>
      </c>
      <c r="F298">
        <f>MROUND(C298*'CTR Reference'!$C$2,1)</f>
        <v>11</v>
      </c>
      <c r="G298">
        <f t="shared" si="4"/>
        <v>9</v>
      </c>
      <c r="H298" t="str">
        <f>VLOOKUP(D298,'CTR Reference'!A:C, 2, FALSE)</f>
        <v>4 to 6</v>
      </c>
      <c r="I298" t="str">
        <f>VLOOKUP(D298,'CTR Reference'!A:D, 4, FALSE)</f>
        <v>Quick Win</v>
      </c>
    </row>
    <row r="299" spans="1:9" ht="13.2" x14ac:dyDescent="0.25">
      <c r="A299" s="17" t="s">
        <v>433</v>
      </c>
      <c r="B299" s="1" t="s">
        <v>981</v>
      </c>
      <c r="C299" s="1">
        <v>40</v>
      </c>
      <c r="D299" s="1">
        <v>4</v>
      </c>
      <c r="E299">
        <f>MROUND(VLOOKUP(D299,'CTR Reference'!A:C, 3, FALSE)*C299,1)</f>
        <v>2</v>
      </c>
      <c r="F299">
        <f>MROUND(C299*'CTR Reference'!$C$2,1)</f>
        <v>11</v>
      </c>
      <c r="G299">
        <f t="shared" si="4"/>
        <v>9</v>
      </c>
      <c r="H299" t="str">
        <f>VLOOKUP(D299,'CTR Reference'!A:C, 2, FALSE)</f>
        <v>4 to 6</v>
      </c>
      <c r="I299" t="str">
        <f>VLOOKUP(D299,'CTR Reference'!A:D, 4, FALSE)</f>
        <v>Short Term</v>
      </c>
    </row>
    <row r="300" spans="1:9" ht="13.2" x14ac:dyDescent="0.25">
      <c r="A300" s="17" t="s">
        <v>1437</v>
      </c>
      <c r="B300" s="1" t="s">
        <v>1438</v>
      </c>
      <c r="C300" s="1">
        <v>10000</v>
      </c>
      <c r="D300" s="1">
        <v>41</v>
      </c>
      <c r="E300">
        <f>MROUND(VLOOKUP(D300,'CTR Reference'!A:C, 3, FALSE)*C300,1)</f>
        <v>0</v>
      </c>
      <c r="F300">
        <f>MROUND(C300*'CTR Reference'!$C$2,1)</f>
        <v>2675</v>
      </c>
      <c r="G300">
        <f t="shared" si="4"/>
        <v>2675</v>
      </c>
      <c r="H300" t="str">
        <f>VLOOKUP(D300,'CTR Reference'!A:C, 2, FALSE)</f>
        <v>40+</v>
      </c>
      <c r="I300" t="str">
        <f>VLOOKUP(D300,'CTR Reference'!A:D, 4, FALSE)</f>
        <v>Medium/Long Term</v>
      </c>
    </row>
    <row r="301" spans="1:9" ht="13.2" x14ac:dyDescent="0.25">
      <c r="A301" s="17" t="s">
        <v>762</v>
      </c>
      <c r="B301" s="1" t="s">
        <v>763</v>
      </c>
      <c r="C301" s="1">
        <v>1900</v>
      </c>
      <c r="D301" s="1">
        <v>23</v>
      </c>
      <c r="E301">
        <f>MROUND(VLOOKUP(D301,'CTR Reference'!A:C, 3, FALSE)*C301,1)</f>
        <v>1</v>
      </c>
      <c r="F301">
        <f>MROUND(C301*'CTR Reference'!$C$2,1)</f>
        <v>508</v>
      </c>
      <c r="G301">
        <f t="shared" si="4"/>
        <v>507</v>
      </c>
      <c r="H301" t="str">
        <f>VLOOKUP(D301,'CTR Reference'!A:C, 2, FALSE)</f>
        <v>21 to 30</v>
      </c>
      <c r="I301" t="str">
        <f>VLOOKUP(D301,'CTR Reference'!A:D, 4, FALSE)</f>
        <v>Medium/Long Term</v>
      </c>
    </row>
    <row r="302" spans="1:9" ht="13.2" x14ac:dyDescent="0.25">
      <c r="A302" s="17" t="s">
        <v>934</v>
      </c>
      <c r="B302" s="1" t="s">
        <v>935</v>
      </c>
      <c r="C302" s="1">
        <v>1200</v>
      </c>
      <c r="D302" s="1">
        <v>19</v>
      </c>
      <c r="E302">
        <f>MROUND(VLOOKUP(D302,'CTR Reference'!A:C, 3, FALSE)*C302,1)</f>
        <v>6</v>
      </c>
      <c r="F302">
        <f>MROUND(C302*'CTR Reference'!$C$2,1)</f>
        <v>321</v>
      </c>
      <c r="G302">
        <f t="shared" si="4"/>
        <v>315</v>
      </c>
      <c r="H302" t="str">
        <f>VLOOKUP(D302,'CTR Reference'!A:C, 2, FALSE)</f>
        <v>11 to 20</v>
      </c>
      <c r="I302" t="str">
        <f>VLOOKUP(D302,'CTR Reference'!A:D, 4, FALSE)</f>
        <v>Medium/Long Term</v>
      </c>
    </row>
    <row r="303" spans="1:9" ht="13.2" x14ac:dyDescent="0.25">
      <c r="A303" s="17" t="s">
        <v>529</v>
      </c>
      <c r="B303" s="1" t="s">
        <v>530</v>
      </c>
      <c r="C303" s="1">
        <v>250</v>
      </c>
      <c r="D303" s="1">
        <v>5</v>
      </c>
      <c r="E303">
        <f>MROUND(VLOOKUP(D303,'CTR Reference'!A:C, 3, FALSE)*C303,1)</f>
        <v>12</v>
      </c>
      <c r="F303">
        <f>MROUND(C303*'CTR Reference'!$C$2,1)</f>
        <v>67</v>
      </c>
      <c r="G303">
        <f t="shared" si="4"/>
        <v>55</v>
      </c>
      <c r="H303" t="str">
        <f>VLOOKUP(D303,'CTR Reference'!A:C, 2, FALSE)</f>
        <v>4 to 6</v>
      </c>
      <c r="I303" t="str">
        <f>VLOOKUP(D303,'CTR Reference'!A:D, 4, FALSE)</f>
        <v>Quick Win</v>
      </c>
    </row>
    <row r="304" spans="1:9" ht="13.2" x14ac:dyDescent="0.25">
      <c r="A304" s="17" t="s">
        <v>1065</v>
      </c>
      <c r="B304" s="1" t="s">
        <v>1066</v>
      </c>
      <c r="C304" s="1">
        <v>800</v>
      </c>
      <c r="D304" s="1">
        <v>10</v>
      </c>
      <c r="E304">
        <f>MROUND(VLOOKUP(D304,'CTR Reference'!A:C, 3, FALSE)*C304,1)</f>
        <v>24</v>
      </c>
      <c r="F304">
        <f>MROUND(C304*'CTR Reference'!$C$2,1)</f>
        <v>214</v>
      </c>
      <c r="G304">
        <f t="shared" si="4"/>
        <v>190</v>
      </c>
      <c r="H304" t="str">
        <f>VLOOKUP(D304,'CTR Reference'!A:C, 2, FALSE)</f>
        <v>7 to 10</v>
      </c>
      <c r="I304" t="str">
        <f>VLOOKUP(D304,'CTR Reference'!A:D, 4, FALSE)</f>
        <v>Quick Win</v>
      </c>
    </row>
    <row r="305" spans="1:9" ht="13.2" x14ac:dyDescent="0.25">
      <c r="A305" s="17" t="s">
        <v>1065</v>
      </c>
      <c r="B305" s="1" t="s">
        <v>1066</v>
      </c>
      <c r="C305" s="1">
        <v>800</v>
      </c>
      <c r="D305" s="1">
        <v>10</v>
      </c>
      <c r="E305">
        <f>MROUND(VLOOKUP(D305,'CTR Reference'!A:C, 3, FALSE)*C305,1)</f>
        <v>24</v>
      </c>
      <c r="F305">
        <f>MROUND(C305*'CTR Reference'!$C$2,1)</f>
        <v>214</v>
      </c>
      <c r="G305">
        <f t="shared" si="4"/>
        <v>190</v>
      </c>
      <c r="H305" t="str">
        <f>VLOOKUP(D305,'CTR Reference'!A:C, 2, FALSE)</f>
        <v>7 to 10</v>
      </c>
      <c r="I305" t="str">
        <f>VLOOKUP(D305,'CTR Reference'!A:D, 4, FALSE)</f>
        <v>Quick Win</v>
      </c>
    </row>
    <row r="306" spans="1:9" ht="13.2" x14ac:dyDescent="0.25">
      <c r="A306" s="17" t="s">
        <v>1065</v>
      </c>
      <c r="B306" s="1" t="s">
        <v>1178</v>
      </c>
      <c r="C306" s="1">
        <v>250</v>
      </c>
      <c r="D306" s="1">
        <v>5</v>
      </c>
      <c r="E306">
        <f>MROUND(VLOOKUP(D306,'CTR Reference'!A:C, 3, FALSE)*C306,1)</f>
        <v>12</v>
      </c>
      <c r="F306">
        <f>MROUND(C306*'CTR Reference'!$C$2,1)</f>
        <v>67</v>
      </c>
      <c r="G306">
        <f t="shared" si="4"/>
        <v>55</v>
      </c>
      <c r="H306" t="str">
        <f>VLOOKUP(D306,'CTR Reference'!A:C, 2, FALSE)</f>
        <v>4 to 6</v>
      </c>
      <c r="I306" t="str">
        <f>VLOOKUP(D306,'CTR Reference'!A:D, 4, FALSE)</f>
        <v>Quick Win</v>
      </c>
    </row>
    <row r="307" spans="1:9" ht="13.2" x14ac:dyDescent="0.25">
      <c r="A307" s="17" t="s">
        <v>1327</v>
      </c>
      <c r="B307" s="1" t="s">
        <v>1328</v>
      </c>
      <c r="C307" s="1">
        <v>100</v>
      </c>
      <c r="D307" s="1">
        <v>11</v>
      </c>
      <c r="E307">
        <f>MROUND(VLOOKUP(D307,'CTR Reference'!A:C, 3, FALSE)*C307,1)</f>
        <v>1</v>
      </c>
      <c r="F307">
        <f>MROUND(C307*'CTR Reference'!$C$2,1)</f>
        <v>27</v>
      </c>
      <c r="G307">
        <f t="shared" si="4"/>
        <v>26</v>
      </c>
      <c r="H307" t="str">
        <f>VLOOKUP(D307,'CTR Reference'!A:C, 2, FALSE)</f>
        <v>11 to 20</v>
      </c>
      <c r="I307" t="str">
        <f>VLOOKUP(D307,'CTR Reference'!A:D, 4, FALSE)</f>
        <v>Quick Win</v>
      </c>
    </row>
    <row r="308" spans="1:9" ht="13.2" x14ac:dyDescent="0.25">
      <c r="A308" s="17" t="s">
        <v>449</v>
      </c>
      <c r="B308" s="1" t="s">
        <v>450</v>
      </c>
      <c r="C308" s="1">
        <v>4600</v>
      </c>
      <c r="D308" s="1">
        <v>20</v>
      </c>
      <c r="E308">
        <f>MROUND(VLOOKUP(D308,'CTR Reference'!A:C, 3, FALSE)*C308,1)</f>
        <v>23</v>
      </c>
      <c r="F308">
        <f>MROUND(C308*'CTR Reference'!$C$2,1)</f>
        <v>1231</v>
      </c>
      <c r="G308">
        <f t="shared" si="4"/>
        <v>1208</v>
      </c>
      <c r="H308" t="str">
        <f>VLOOKUP(D308,'CTR Reference'!A:C, 2, FALSE)</f>
        <v>11 to 20</v>
      </c>
      <c r="I308" t="str">
        <f>VLOOKUP(D308,'CTR Reference'!A:D, 4, FALSE)</f>
        <v>Medium/Long Term</v>
      </c>
    </row>
    <row r="309" spans="1:9" ht="13.2" x14ac:dyDescent="0.25">
      <c r="A309" s="17" t="s">
        <v>449</v>
      </c>
      <c r="B309" s="1" t="s">
        <v>450</v>
      </c>
      <c r="C309" s="1">
        <v>4400</v>
      </c>
      <c r="D309" s="1">
        <v>16</v>
      </c>
      <c r="E309">
        <f>MROUND(VLOOKUP(D309,'CTR Reference'!A:C, 3, FALSE)*C309,1)</f>
        <v>22</v>
      </c>
      <c r="F309">
        <f>MROUND(C309*'CTR Reference'!$C$2,1)</f>
        <v>1177</v>
      </c>
      <c r="G309">
        <f t="shared" si="4"/>
        <v>1155</v>
      </c>
      <c r="H309" t="str">
        <f>VLOOKUP(D309,'CTR Reference'!A:C, 2, FALSE)</f>
        <v>11 to 20</v>
      </c>
      <c r="I309" t="str">
        <f>VLOOKUP(D309,'CTR Reference'!A:D, 4, FALSE)</f>
        <v>Quick Win</v>
      </c>
    </row>
    <row r="310" spans="1:9" ht="13.2" x14ac:dyDescent="0.25">
      <c r="A310" s="17" t="s">
        <v>449</v>
      </c>
      <c r="B310" s="1" t="s">
        <v>513</v>
      </c>
      <c r="C310" s="1">
        <v>1300</v>
      </c>
      <c r="D310" s="1">
        <v>16</v>
      </c>
      <c r="E310">
        <f>MROUND(VLOOKUP(D310,'CTR Reference'!A:C, 3, FALSE)*C310,1)</f>
        <v>7</v>
      </c>
      <c r="F310">
        <f>MROUND(C310*'CTR Reference'!$C$2,1)</f>
        <v>348</v>
      </c>
      <c r="G310">
        <f t="shared" si="4"/>
        <v>341</v>
      </c>
      <c r="H310" t="str">
        <f>VLOOKUP(D310,'CTR Reference'!A:C, 2, FALSE)</f>
        <v>11 to 20</v>
      </c>
      <c r="I310" t="str">
        <f>VLOOKUP(D310,'CTR Reference'!A:D, 4, FALSE)</f>
        <v>Quick Win</v>
      </c>
    </row>
    <row r="311" spans="1:9" ht="13.2" x14ac:dyDescent="0.25">
      <c r="A311" s="17" t="s">
        <v>449</v>
      </c>
      <c r="B311" s="1" t="s">
        <v>513</v>
      </c>
      <c r="C311" s="1">
        <v>1300</v>
      </c>
      <c r="D311" s="1">
        <v>13</v>
      </c>
      <c r="E311">
        <f>MROUND(VLOOKUP(D311,'CTR Reference'!A:C, 3, FALSE)*C311,1)</f>
        <v>7</v>
      </c>
      <c r="F311">
        <f>MROUND(C311*'CTR Reference'!$C$2,1)</f>
        <v>348</v>
      </c>
      <c r="G311">
        <f t="shared" si="4"/>
        <v>341</v>
      </c>
      <c r="H311" t="str">
        <f>VLOOKUP(D311,'CTR Reference'!A:C, 2, FALSE)</f>
        <v>11 to 20</v>
      </c>
      <c r="I311" t="str">
        <f>VLOOKUP(D311,'CTR Reference'!A:D, 4, FALSE)</f>
        <v>Quick Win</v>
      </c>
    </row>
    <row r="312" spans="1:9" ht="13.2" x14ac:dyDescent="0.25">
      <c r="A312" s="17" t="s">
        <v>449</v>
      </c>
      <c r="B312" s="1" t="s">
        <v>1208</v>
      </c>
      <c r="C312" s="1">
        <v>700</v>
      </c>
      <c r="D312" s="1">
        <v>18</v>
      </c>
      <c r="E312">
        <f>MROUND(VLOOKUP(D312,'CTR Reference'!A:C, 3, FALSE)*C312,1)</f>
        <v>4</v>
      </c>
      <c r="F312">
        <f>MROUND(C312*'CTR Reference'!$C$2,1)</f>
        <v>187</v>
      </c>
      <c r="G312">
        <f t="shared" si="4"/>
        <v>183</v>
      </c>
      <c r="H312" t="str">
        <f>VLOOKUP(D312,'CTR Reference'!A:C, 2, FALSE)</f>
        <v>11 to 20</v>
      </c>
      <c r="I312" t="str">
        <f>VLOOKUP(D312,'CTR Reference'!A:D, 4, FALSE)</f>
        <v>Quick Win</v>
      </c>
    </row>
    <row r="313" spans="1:9" ht="13.2" x14ac:dyDescent="0.25">
      <c r="A313" s="17" t="s">
        <v>449</v>
      </c>
      <c r="B313" s="1" t="s">
        <v>1008</v>
      </c>
      <c r="C313" s="1">
        <v>350</v>
      </c>
      <c r="D313" s="1">
        <v>15</v>
      </c>
      <c r="E313">
        <f>MROUND(VLOOKUP(D313,'CTR Reference'!A:C, 3, FALSE)*C313,1)</f>
        <v>2</v>
      </c>
      <c r="F313">
        <f>MROUND(C313*'CTR Reference'!$C$2,1)</f>
        <v>94</v>
      </c>
      <c r="G313">
        <f t="shared" si="4"/>
        <v>92</v>
      </c>
      <c r="H313" t="str">
        <f>VLOOKUP(D313,'CTR Reference'!A:C, 2, FALSE)</f>
        <v>11 to 20</v>
      </c>
      <c r="I313" t="str">
        <f>VLOOKUP(D313,'CTR Reference'!A:D, 4, FALSE)</f>
        <v>Quick Win</v>
      </c>
    </row>
    <row r="314" spans="1:9" ht="13.2" x14ac:dyDescent="0.25">
      <c r="A314" s="17" t="s">
        <v>449</v>
      </c>
      <c r="B314" s="1" t="s">
        <v>1008</v>
      </c>
      <c r="C314" s="1">
        <v>350</v>
      </c>
      <c r="D314" s="1">
        <v>17</v>
      </c>
      <c r="E314">
        <f>MROUND(VLOOKUP(D314,'CTR Reference'!A:C, 3, FALSE)*C314,1)</f>
        <v>2</v>
      </c>
      <c r="F314">
        <f>MROUND(C314*'CTR Reference'!$C$2,1)</f>
        <v>94</v>
      </c>
      <c r="G314">
        <f t="shared" si="4"/>
        <v>92</v>
      </c>
      <c r="H314" t="str">
        <f>VLOOKUP(D314,'CTR Reference'!A:C, 2, FALSE)</f>
        <v>11 to 20</v>
      </c>
      <c r="I314" t="str">
        <f>VLOOKUP(D314,'CTR Reference'!A:D, 4, FALSE)</f>
        <v>Quick Win</v>
      </c>
    </row>
    <row r="315" spans="1:9" ht="13.2" x14ac:dyDescent="0.25">
      <c r="A315" s="17" t="s">
        <v>449</v>
      </c>
      <c r="B315" s="1" t="s">
        <v>667</v>
      </c>
      <c r="C315" s="1">
        <v>150</v>
      </c>
      <c r="D315" s="1">
        <v>6</v>
      </c>
      <c r="E315">
        <f>MROUND(VLOOKUP(D315,'CTR Reference'!A:C, 3, FALSE)*C315,1)</f>
        <v>6</v>
      </c>
      <c r="F315">
        <f>MROUND(C315*'CTR Reference'!$C$2,1)</f>
        <v>40</v>
      </c>
      <c r="G315">
        <f t="shared" si="4"/>
        <v>34</v>
      </c>
      <c r="H315" t="str">
        <f>VLOOKUP(D315,'CTR Reference'!A:C, 2, FALSE)</f>
        <v>4 to 6</v>
      </c>
      <c r="I315" t="str">
        <f>VLOOKUP(D315,'CTR Reference'!A:D, 4, FALSE)</f>
        <v>Quick Win</v>
      </c>
    </row>
    <row r="316" spans="1:9" ht="13.2" x14ac:dyDescent="0.25">
      <c r="A316" s="17" t="s">
        <v>449</v>
      </c>
      <c r="B316" s="1" t="s">
        <v>1102</v>
      </c>
      <c r="C316" s="1">
        <v>150</v>
      </c>
      <c r="D316" s="1">
        <v>11</v>
      </c>
      <c r="E316">
        <f>MROUND(VLOOKUP(D316,'CTR Reference'!A:C, 3, FALSE)*C316,1)</f>
        <v>1</v>
      </c>
      <c r="F316">
        <f>MROUND(C316*'CTR Reference'!$C$2,1)</f>
        <v>40</v>
      </c>
      <c r="G316">
        <f t="shared" si="4"/>
        <v>39</v>
      </c>
      <c r="H316" t="str">
        <f>VLOOKUP(D316,'CTR Reference'!A:C, 2, FALSE)</f>
        <v>11 to 20</v>
      </c>
      <c r="I316" t="str">
        <f>VLOOKUP(D316,'CTR Reference'!A:D, 4, FALSE)</f>
        <v>Quick Win</v>
      </c>
    </row>
    <row r="317" spans="1:9" ht="13.2" x14ac:dyDescent="0.25">
      <c r="A317" s="17" t="s">
        <v>449</v>
      </c>
      <c r="B317" s="1" t="s">
        <v>522</v>
      </c>
      <c r="C317" s="1">
        <v>150</v>
      </c>
      <c r="D317" s="1">
        <v>3</v>
      </c>
      <c r="E317">
        <f>MROUND(VLOOKUP(D317,'CTR Reference'!A:C, 3, FALSE)*C317,1)</f>
        <v>13</v>
      </c>
      <c r="F317">
        <f>MROUND(C317*'CTR Reference'!$C$2,1)</f>
        <v>40</v>
      </c>
      <c r="G317">
        <f t="shared" si="4"/>
        <v>27</v>
      </c>
      <c r="H317" t="str">
        <f>VLOOKUP(D317,'CTR Reference'!A:C, 2, FALSE)</f>
        <v>1 to 3</v>
      </c>
      <c r="I317" t="str">
        <f>VLOOKUP(D317,'CTR Reference'!A:D, 4, FALSE)</f>
        <v>Short Term</v>
      </c>
    </row>
    <row r="318" spans="1:9" ht="13.2" x14ac:dyDescent="0.25">
      <c r="A318" s="17" t="s">
        <v>449</v>
      </c>
      <c r="B318" s="1" t="s">
        <v>1007</v>
      </c>
      <c r="C318" s="1">
        <v>150</v>
      </c>
      <c r="D318" s="1">
        <v>10</v>
      </c>
      <c r="E318">
        <f>MROUND(VLOOKUP(D318,'CTR Reference'!A:C, 3, FALSE)*C318,1)</f>
        <v>4</v>
      </c>
      <c r="F318">
        <f>MROUND(C318*'CTR Reference'!$C$2,1)</f>
        <v>40</v>
      </c>
      <c r="G318">
        <f t="shared" si="4"/>
        <v>36</v>
      </c>
      <c r="H318" t="str">
        <f>VLOOKUP(D318,'CTR Reference'!A:C, 2, FALSE)</f>
        <v>7 to 10</v>
      </c>
      <c r="I318" t="str">
        <f>VLOOKUP(D318,'CTR Reference'!A:D, 4, FALSE)</f>
        <v>Quick Win</v>
      </c>
    </row>
    <row r="319" spans="1:9" ht="13.2" x14ac:dyDescent="0.25">
      <c r="A319" s="17" t="s">
        <v>449</v>
      </c>
      <c r="B319" s="1" t="s">
        <v>621</v>
      </c>
      <c r="C319" s="1">
        <v>150</v>
      </c>
      <c r="D319" s="1">
        <v>6</v>
      </c>
      <c r="E319">
        <f>MROUND(VLOOKUP(D319,'CTR Reference'!A:C, 3, FALSE)*C319,1)</f>
        <v>6</v>
      </c>
      <c r="F319">
        <f>MROUND(C319*'CTR Reference'!$C$2,1)</f>
        <v>40</v>
      </c>
      <c r="G319">
        <f t="shared" si="4"/>
        <v>34</v>
      </c>
      <c r="H319" t="str">
        <f>VLOOKUP(D319,'CTR Reference'!A:C, 2, FALSE)</f>
        <v>4 to 6</v>
      </c>
      <c r="I319" t="str">
        <f>VLOOKUP(D319,'CTR Reference'!A:D, 4, FALSE)</f>
        <v>Quick Win</v>
      </c>
    </row>
    <row r="320" spans="1:9" ht="13.2" x14ac:dyDescent="0.25">
      <c r="A320" s="17" t="s">
        <v>449</v>
      </c>
      <c r="B320" s="1" t="s">
        <v>689</v>
      </c>
      <c r="C320" s="1">
        <v>100</v>
      </c>
      <c r="D320" s="1">
        <v>5</v>
      </c>
      <c r="E320">
        <f>MROUND(VLOOKUP(D320,'CTR Reference'!A:C, 3, FALSE)*C320,1)</f>
        <v>5</v>
      </c>
      <c r="F320">
        <f>MROUND(C320*'CTR Reference'!$C$2,1)</f>
        <v>27</v>
      </c>
      <c r="G320">
        <f t="shared" si="4"/>
        <v>22</v>
      </c>
      <c r="H320" t="str">
        <f>VLOOKUP(D320,'CTR Reference'!A:C, 2, FALSE)</f>
        <v>4 to 6</v>
      </c>
      <c r="I320" t="str">
        <f>VLOOKUP(D320,'CTR Reference'!A:D, 4, FALSE)</f>
        <v>Quick Win</v>
      </c>
    </row>
    <row r="321" spans="1:9" ht="13.2" x14ac:dyDescent="0.25">
      <c r="A321" s="17" t="s">
        <v>449</v>
      </c>
      <c r="B321" s="1" t="s">
        <v>891</v>
      </c>
      <c r="C321" s="1">
        <v>100</v>
      </c>
      <c r="D321" s="1">
        <v>7</v>
      </c>
      <c r="E321">
        <f>MROUND(VLOOKUP(D321,'CTR Reference'!A:C, 3, FALSE)*C321,1)</f>
        <v>3</v>
      </c>
      <c r="F321">
        <f>MROUND(C321*'CTR Reference'!$C$2,1)</f>
        <v>27</v>
      </c>
      <c r="G321">
        <f t="shared" si="4"/>
        <v>24</v>
      </c>
      <c r="H321" t="str">
        <f>VLOOKUP(D321,'CTR Reference'!A:C, 2, FALSE)</f>
        <v>7 to 10</v>
      </c>
      <c r="I321" t="str">
        <f>VLOOKUP(D321,'CTR Reference'!A:D, 4, FALSE)</f>
        <v>Quick Win</v>
      </c>
    </row>
    <row r="322" spans="1:9" ht="13.2" x14ac:dyDescent="0.25">
      <c r="A322" s="17" t="s">
        <v>449</v>
      </c>
      <c r="B322" s="1" t="s">
        <v>990</v>
      </c>
      <c r="C322" s="1">
        <v>100</v>
      </c>
      <c r="D322" s="1">
        <v>9</v>
      </c>
      <c r="E322">
        <f>MROUND(VLOOKUP(D322,'CTR Reference'!A:C, 3, FALSE)*C322,1)</f>
        <v>3</v>
      </c>
      <c r="F322">
        <f>MROUND(C322*'CTR Reference'!$C$2,1)</f>
        <v>27</v>
      </c>
      <c r="G322">
        <f t="shared" si="4"/>
        <v>24</v>
      </c>
      <c r="H322" t="str">
        <f>VLOOKUP(D322,'CTR Reference'!A:C, 2, FALSE)</f>
        <v>7 to 10</v>
      </c>
      <c r="I322" t="str">
        <f>VLOOKUP(D322,'CTR Reference'!A:D, 4, FALSE)</f>
        <v>Quick Win</v>
      </c>
    </row>
    <row r="323" spans="1:9" ht="13.2" x14ac:dyDescent="0.25">
      <c r="A323" s="17" t="s">
        <v>449</v>
      </c>
      <c r="B323" s="1" t="s">
        <v>1267</v>
      </c>
      <c r="C323" s="1">
        <v>100</v>
      </c>
      <c r="D323" s="1">
        <v>11</v>
      </c>
      <c r="E323">
        <f>MROUND(VLOOKUP(D323,'CTR Reference'!A:C, 3, FALSE)*C323,1)</f>
        <v>1</v>
      </c>
      <c r="F323">
        <f>MROUND(C323*'CTR Reference'!$C$2,1)</f>
        <v>27</v>
      </c>
      <c r="G323">
        <f t="shared" si="4"/>
        <v>26</v>
      </c>
      <c r="H323" t="str">
        <f>VLOOKUP(D323,'CTR Reference'!A:C, 2, FALSE)</f>
        <v>11 to 20</v>
      </c>
      <c r="I323" t="str">
        <f>VLOOKUP(D323,'CTR Reference'!A:D, 4, FALSE)</f>
        <v>Quick Win</v>
      </c>
    </row>
    <row r="324" spans="1:9" ht="13.2" x14ac:dyDescent="0.25">
      <c r="A324" s="17" t="s">
        <v>449</v>
      </c>
      <c r="B324" s="1" t="s">
        <v>903</v>
      </c>
      <c r="C324" s="1">
        <v>90</v>
      </c>
      <c r="D324" s="1">
        <v>7</v>
      </c>
      <c r="E324">
        <f>MROUND(VLOOKUP(D324,'CTR Reference'!A:C, 3, FALSE)*C324,1)</f>
        <v>3</v>
      </c>
      <c r="F324">
        <f>MROUND(C324*'CTR Reference'!$C$2,1)</f>
        <v>24</v>
      </c>
      <c r="G324">
        <f t="shared" ref="G324:G387" si="5">F324-E324</f>
        <v>21</v>
      </c>
      <c r="H324" t="str">
        <f>VLOOKUP(D324,'CTR Reference'!A:C, 2, FALSE)</f>
        <v>7 to 10</v>
      </c>
      <c r="I324" t="str">
        <f>VLOOKUP(D324,'CTR Reference'!A:D, 4, FALSE)</f>
        <v>Quick Win</v>
      </c>
    </row>
    <row r="325" spans="1:9" ht="13.2" x14ac:dyDescent="0.25">
      <c r="A325" s="17" t="s">
        <v>449</v>
      </c>
      <c r="B325" s="1" t="s">
        <v>1453</v>
      </c>
      <c r="C325" s="1">
        <v>90</v>
      </c>
      <c r="D325" s="1">
        <v>11</v>
      </c>
      <c r="E325">
        <f>MROUND(VLOOKUP(D325,'CTR Reference'!A:C, 3, FALSE)*C325,1)</f>
        <v>0</v>
      </c>
      <c r="F325">
        <f>MROUND(C325*'CTR Reference'!$C$2,1)</f>
        <v>24</v>
      </c>
      <c r="G325">
        <f t="shared" si="5"/>
        <v>24</v>
      </c>
      <c r="H325" t="str">
        <f>VLOOKUP(D325,'CTR Reference'!A:C, 2, FALSE)</f>
        <v>11 to 20</v>
      </c>
      <c r="I325" t="str">
        <f>VLOOKUP(D325,'CTR Reference'!A:D, 4, FALSE)</f>
        <v>Quick Win</v>
      </c>
    </row>
    <row r="326" spans="1:9" ht="13.2" x14ac:dyDescent="0.25">
      <c r="A326" s="17" t="s">
        <v>449</v>
      </c>
      <c r="B326" s="1" t="s">
        <v>861</v>
      </c>
      <c r="C326" s="1">
        <v>80</v>
      </c>
      <c r="D326" s="1">
        <v>6</v>
      </c>
      <c r="E326">
        <f>MROUND(VLOOKUP(D326,'CTR Reference'!A:C, 3, FALSE)*C326,1)</f>
        <v>3</v>
      </c>
      <c r="F326">
        <f>MROUND(C326*'CTR Reference'!$C$2,1)</f>
        <v>21</v>
      </c>
      <c r="G326">
        <f t="shared" si="5"/>
        <v>18</v>
      </c>
      <c r="H326" t="str">
        <f>VLOOKUP(D326,'CTR Reference'!A:C, 2, FALSE)</f>
        <v>4 to 6</v>
      </c>
      <c r="I326" t="str">
        <f>VLOOKUP(D326,'CTR Reference'!A:D, 4, FALSE)</f>
        <v>Quick Win</v>
      </c>
    </row>
    <row r="327" spans="1:9" ht="13.2" x14ac:dyDescent="0.25">
      <c r="A327" s="17" t="s">
        <v>449</v>
      </c>
      <c r="B327" s="1" t="s">
        <v>987</v>
      </c>
      <c r="C327" s="1">
        <v>60</v>
      </c>
      <c r="D327" s="1">
        <v>6</v>
      </c>
      <c r="E327">
        <f>MROUND(VLOOKUP(D327,'CTR Reference'!A:C, 3, FALSE)*C327,1)</f>
        <v>2</v>
      </c>
      <c r="F327">
        <f>MROUND(C327*'CTR Reference'!$C$2,1)</f>
        <v>16</v>
      </c>
      <c r="G327">
        <f t="shared" si="5"/>
        <v>14</v>
      </c>
      <c r="H327" t="str">
        <f>VLOOKUP(D327,'CTR Reference'!A:C, 2, FALSE)</f>
        <v>4 to 6</v>
      </c>
      <c r="I327" t="str">
        <f>VLOOKUP(D327,'CTR Reference'!A:D, 4, FALSE)</f>
        <v>Quick Win</v>
      </c>
    </row>
    <row r="328" spans="1:9" ht="13.2" x14ac:dyDescent="0.25">
      <c r="A328" s="17" t="s">
        <v>449</v>
      </c>
      <c r="B328" s="1" t="s">
        <v>1442</v>
      </c>
      <c r="C328" s="1">
        <v>50</v>
      </c>
      <c r="D328" s="1">
        <v>8</v>
      </c>
      <c r="E328">
        <f>MROUND(VLOOKUP(D328,'CTR Reference'!A:C, 3, FALSE)*C328,1)</f>
        <v>1</v>
      </c>
      <c r="F328">
        <f>MROUND(C328*'CTR Reference'!$C$2,1)</f>
        <v>13</v>
      </c>
      <c r="G328">
        <f t="shared" si="5"/>
        <v>12</v>
      </c>
      <c r="H328" t="str">
        <f>VLOOKUP(D328,'CTR Reference'!A:C, 2, FALSE)</f>
        <v>7 to 10</v>
      </c>
      <c r="I328" t="str">
        <f>VLOOKUP(D328,'CTR Reference'!A:D, 4, FALSE)</f>
        <v>Quick Win</v>
      </c>
    </row>
    <row r="329" spans="1:9" ht="13.2" x14ac:dyDescent="0.25">
      <c r="A329" s="17" t="s">
        <v>449</v>
      </c>
      <c r="B329" s="1" t="s">
        <v>1072</v>
      </c>
      <c r="C329" s="1">
        <v>50</v>
      </c>
      <c r="D329" s="1">
        <v>6</v>
      </c>
      <c r="E329">
        <f>MROUND(VLOOKUP(D329,'CTR Reference'!A:C, 3, FALSE)*C329,1)</f>
        <v>2</v>
      </c>
      <c r="F329">
        <f>MROUND(C329*'CTR Reference'!$C$2,1)</f>
        <v>13</v>
      </c>
      <c r="G329">
        <f t="shared" si="5"/>
        <v>11</v>
      </c>
      <c r="H329" t="str">
        <f>VLOOKUP(D329,'CTR Reference'!A:C, 2, FALSE)</f>
        <v>4 to 6</v>
      </c>
      <c r="I329" t="str">
        <f>VLOOKUP(D329,'CTR Reference'!A:D, 4, FALSE)</f>
        <v>Quick Win</v>
      </c>
    </row>
    <row r="330" spans="1:9" ht="13.2" x14ac:dyDescent="0.25">
      <c r="A330" s="17" t="s">
        <v>449</v>
      </c>
      <c r="B330" s="1" t="s">
        <v>1412</v>
      </c>
      <c r="C330" s="1">
        <v>50</v>
      </c>
      <c r="D330" s="1">
        <v>8</v>
      </c>
      <c r="E330">
        <f>MROUND(VLOOKUP(D330,'CTR Reference'!A:C, 3, FALSE)*C330,1)</f>
        <v>1</v>
      </c>
      <c r="F330">
        <f>MROUND(C330*'CTR Reference'!$C$2,1)</f>
        <v>13</v>
      </c>
      <c r="G330">
        <f t="shared" si="5"/>
        <v>12</v>
      </c>
      <c r="H330" t="str">
        <f>VLOOKUP(D330,'CTR Reference'!A:C, 2, FALSE)</f>
        <v>7 to 10</v>
      </c>
      <c r="I330" t="str">
        <f>VLOOKUP(D330,'CTR Reference'!A:D, 4, FALSE)</f>
        <v>Quick Win</v>
      </c>
    </row>
    <row r="331" spans="1:9" ht="13.2" x14ac:dyDescent="0.25">
      <c r="A331" s="17" t="s">
        <v>449</v>
      </c>
      <c r="B331" s="1" t="s">
        <v>1113</v>
      </c>
      <c r="C331" s="1">
        <v>40</v>
      </c>
      <c r="D331" s="1">
        <v>5</v>
      </c>
      <c r="E331">
        <f>MROUND(VLOOKUP(D331,'CTR Reference'!A:C, 3, FALSE)*C331,1)</f>
        <v>2</v>
      </c>
      <c r="F331">
        <f>MROUND(C331*'CTR Reference'!$C$2,1)</f>
        <v>11</v>
      </c>
      <c r="G331">
        <f t="shared" si="5"/>
        <v>9</v>
      </c>
      <c r="H331" t="str">
        <f>VLOOKUP(D331,'CTR Reference'!A:C, 2, FALSE)</f>
        <v>4 to 6</v>
      </c>
      <c r="I331" t="str">
        <f>VLOOKUP(D331,'CTR Reference'!A:D, 4, FALSE)</f>
        <v>Quick Win</v>
      </c>
    </row>
    <row r="332" spans="1:9" ht="13.2" x14ac:dyDescent="0.25">
      <c r="A332" s="17" t="s">
        <v>449</v>
      </c>
      <c r="B332" s="1" t="s">
        <v>1067</v>
      </c>
      <c r="C332" s="1">
        <v>40</v>
      </c>
      <c r="D332" s="1">
        <v>5</v>
      </c>
      <c r="E332">
        <f>MROUND(VLOOKUP(D332,'CTR Reference'!A:C, 3, FALSE)*C332,1)</f>
        <v>2</v>
      </c>
      <c r="F332">
        <f>MROUND(C332*'CTR Reference'!$C$2,1)</f>
        <v>11</v>
      </c>
      <c r="G332">
        <f t="shared" si="5"/>
        <v>9</v>
      </c>
      <c r="H332" t="str">
        <f>VLOOKUP(D332,'CTR Reference'!A:C, 2, FALSE)</f>
        <v>4 to 6</v>
      </c>
      <c r="I332" t="str">
        <f>VLOOKUP(D332,'CTR Reference'!A:D, 4, FALSE)</f>
        <v>Quick Win</v>
      </c>
    </row>
    <row r="333" spans="1:9" ht="13.2" x14ac:dyDescent="0.25">
      <c r="A333" s="17" t="s">
        <v>449</v>
      </c>
      <c r="B333" s="1" t="s">
        <v>1115</v>
      </c>
      <c r="C333" s="1">
        <v>40</v>
      </c>
      <c r="D333" s="1">
        <v>5</v>
      </c>
      <c r="E333">
        <f>MROUND(VLOOKUP(D333,'CTR Reference'!A:C, 3, FALSE)*C333,1)</f>
        <v>2</v>
      </c>
      <c r="F333">
        <f>MROUND(C333*'CTR Reference'!$C$2,1)</f>
        <v>11</v>
      </c>
      <c r="G333">
        <f t="shared" si="5"/>
        <v>9</v>
      </c>
      <c r="H333" t="str">
        <f>VLOOKUP(D333,'CTR Reference'!A:C, 2, FALSE)</f>
        <v>4 to 6</v>
      </c>
      <c r="I333" t="str">
        <f>VLOOKUP(D333,'CTR Reference'!A:D, 4, FALSE)</f>
        <v>Quick Win</v>
      </c>
    </row>
    <row r="334" spans="1:9" ht="13.2" x14ac:dyDescent="0.25">
      <c r="A334" s="17" t="s">
        <v>449</v>
      </c>
      <c r="B334" s="1" t="s">
        <v>1308</v>
      </c>
      <c r="C334" s="1">
        <v>30</v>
      </c>
      <c r="D334" s="1">
        <v>5</v>
      </c>
      <c r="E334">
        <f>MROUND(VLOOKUP(D334,'CTR Reference'!A:C, 3, FALSE)*C334,1)</f>
        <v>1</v>
      </c>
      <c r="F334">
        <f>MROUND(C334*'CTR Reference'!$C$2,1)</f>
        <v>8</v>
      </c>
      <c r="G334">
        <f t="shared" si="5"/>
        <v>7</v>
      </c>
      <c r="H334" t="str">
        <f>VLOOKUP(D334,'CTR Reference'!A:C, 2, FALSE)</f>
        <v>4 to 6</v>
      </c>
      <c r="I334" t="str">
        <f>VLOOKUP(D334,'CTR Reference'!A:D, 4, FALSE)</f>
        <v>Quick Win</v>
      </c>
    </row>
    <row r="335" spans="1:9" ht="13.2" x14ac:dyDescent="0.25">
      <c r="A335" s="17" t="s">
        <v>501</v>
      </c>
      <c r="B335" s="1" t="s">
        <v>502</v>
      </c>
      <c r="C335" s="1">
        <v>600</v>
      </c>
      <c r="D335" s="1">
        <v>8</v>
      </c>
      <c r="E335">
        <f>MROUND(VLOOKUP(D335,'CTR Reference'!A:C, 3, FALSE)*C335,1)</f>
        <v>18</v>
      </c>
      <c r="F335">
        <f>MROUND(C335*'CTR Reference'!$C$2,1)</f>
        <v>161</v>
      </c>
      <c r="G335">
        <f t="shared" si="5"/>
        <v>143</v>
      </c>
      <c r="H335" t="str">
        <f>VLOOKUP(D335,'CTR Reference'!A:C, 2, FALSE)</f>
        <v>7 to 10</v>
      </c>
      <c r="I335" t="str">
        <f>VLOOKUP(D335,'CTR Reference'!A:D, 4, FALSE)</f>
        <v>Quick Win</v>
      </c>
    </row>
    <row r="336" spans="1:9" ht="13.2" x14ac:dyDescent="0.25">
      <c r="A336" s="17" t="s">
        <v>501</v>
      </c>
      <c r="B336" s="1" t="s">
        <v>713</v>
      </c>
      <c r="C336" s="1">
        <v>90</v>
      </c>
      <c r="D336" s="1">
        <v>5</v>
      </c>
      <c r="E336">
        <f>MROUND(VLOOKUP(D336,'CTR Reference'!A:C, 3, FALSE)*C336,1)</f>
        <v>4</v>
      </c>
      <c r="F336">
        <f>MROUND(C336*'CTR Reference'!$C$2,1)</f>
        <v>24</v>
      </c>
      <c r="G336">
        <f t="shared" si="5"/>
        <v>20</v>
      </c>
      <c r="H336" t="str">
        <f>VLOOKUP(D336,'CTR Reference'!A:C, 2, FALSE)</f>
        <v>4 to 6</v>
      </c>
      <c r="I336" t="str">
        <f>VLOOKUP(D336,'CTR Reference'!A:D, 4, FALSE)</f>
        <v>Quick Win</v>
      </c>
    </row>
    <row r="337" spans="1:9" ht="13.2" x14ac:dyDescent="0.25">
      <c r="A337" s="17" t="s">
        <v>501</v>
      </c>
      <c r="B337" s="1" t="s">
        <v>1071</v>
      </c>
      <c r="C337" s="1">
        <v>70</v>
      </c>
      <c r="D337" s="1">
        <v>7</v>
      </c>
      <c r="E337">
        <f>MROUND(VLOOKUP(D337,'CTR Reference'!A:C, 3, FALSE)*C337,1)</f>
        <v>2</v>
      </c>
      <c r="F337">
        <f>MROUND(C337*'CTR Reference'!$C$2,1)</f>
        <v>19</v>
      </c>
      <c r="G337">
        <f t="shared" si="5"/>
        <v>17</v>
      </c>
      <c r="H337" t="str">
        <f>VLOOKUP(D337,'CTR Reference'!A:C, 2, FALSE)</f>
        <v>7 to 10</v>
      </c>
      <c r="I337" t="str">
        <f>VLOOKUP(D337,'CTR Reference'!A:D, 4, FALSE)</f>
        <v>Quick Win</v>
      </c>
    </row>
    <row r="338" spans="1:9" ht="13.2" x14ac:dyDescent="0.25">
      <c r="A338" s="17" t="s">
        <v>501</v>
      </c>
      <c r="B338" s="1" t="s">
        <v>1396</v>
      </c>
      <c r="C338" s="1">
        <v>40</v>
      </c>
      <c r="D338" s="1">
        <v>7</v>
      </c>
      <c r="E338">
        <f>MROUND(VLOOKUP(D338,'CTR Reference'!A:C, 3, FALSE)*C338,1)</f>
        <v>1</v>
      </c>
      <c r="F338">
        <f>MROUND(C338*'CTR Reference'!$C$2,1)</f>
        <v>11</v>
      </c>
      <c r="G338">
        <f t="shared" si="5"/>
        <v>10</v>
      </c>
      <c r="H338" t="str">
        <f>VLOOKUP(D338,'CTR Reference'!A:C, 2, FALSE)</f>
        <v>7 to 10</v>
      </c>
      <c r="I338" t="str">
        <f>VLOOKUP(D338,'CTR Reference'!A:D, 4, FALSE)</f>
        <v>Quick Win</v>
      </c>
    </row>
    <row r="339" spans="1:9" ht="13.2" x14ac:dyDescent="0.25">
      <c r="A339" s="17" t="s">
        <v>501</v>
      </c>
      <c r="B339" s="1" t="s">
        <v>1193</v>
      </c>
      <c r="C339" s="1">
        <v>30</v>
      </c>
      <c r="D339" s="1">
        <v>5</v>
      </c>
      <c r="E339">
        <f>MROUND(VLOOKUP(D339,'CTR Reference'!A:C, 3, FALSE)*C339,1)</f>
        <v>1</v>
      </c>
      <c r="F339">
        <f>MROUND(C339*'CTR Reference'!$C$2,1)</f>
        <v>8</v>
      </c>
      <c r="G339">
        <f t="shared" si="5"/>
        <v>7</v>
      </c>
      <c r="H339" t="str">
        <f>VLOOKUP(D339,'CTR Reference'!A:C, 2, FALSE)</f>
        <v>4 to 6</v>
      </c>
      <c r="I339" t="str">
        <f>VLOOKUP(D339,'CTR Reference'!A:D, 4, FALSE)</f>
        <v>Quick Win</v>
      </c>
    </row>
    <row r="340" spans="1:9" ht="13.2" x14ac:dyDescent="0.25">
      <c r="A340" s="17" t="s">
        <v>579</v>
      </c>
      <c r="B340" s="1" t="s">
        <v>614</v>
      </c>
      <c r="C340" s="1">
        <v>250</v>
      </c>
      <c r="D340" s="1">
        <v>8</v>
      </c>
      <c r="E340">
        <f>MROUND(VLOOKUP(D340,'CTR Reference'!A:C, 3, FALSE)*C340,1)</f>
        <v>7</v>
      </c>
      <c r="F340">
        <f>MROUND(C340*'CTR Reference'!$C$2,1)</f>
        <v>67</v>
      </c>
      <c r="G340">
        <f t="shared" si="5"/>
        <v>60</v>
      </c>
      <c r="H340" t="str">
        <f>VLOOKUP(D340,'CTR Reference'!A:C, 2, FALSE)</f>
        <v>7 to 10</v>
      </c>
      <c r="I340" t="str">
        <f>VLOOKUP(D340,'CTR Reference'!A:D, 4, FALSE)</f>
        <v>Quick Win</v>
      </c>
    </row>
    <row r="341" spans="1:9" ht="13.2" x14ac:dyDescent="0.25">
      <c r="A341" s="17" t="s">
        <v>579</v>
      </c>
      <c r="B341" s="1" t="s">
        <v>580</v>
      </c>
      <c r="C341" s="1">
        <v>150</v>
      </c>
      <c r="D341" s="1">
        <v>4</v>
      </c>
      <c r="E341">
        <f>MROUND(VLOOKUP(D341,'CTR Reference'!A:C, 3, FALSE)*C341,1)</f>
        <v>9</v>
      </c>
      <c r="F341">
        <f>MROUND(C341*'CTR Reference'!$C$2,1)</f>
        <v>40</v>
      </c>
      <c r="G341">
        <f t="shared" si="5"/>
        <v>31</v>
      </c>
      <c r="H341" t="str">
        <f>VLOOKUP(D341,'CTR Reference'!A:C, 2, FALSE)</f>
        <v>4 to 6</v>
      </c>
      <c r="I341" t="str">
        <f>VLOOKUP(D341,'CTR Reference'!A:D, 4, FALSE)</f>
        <v>Short Term</v>
      </c>
    </row>
    <row r="342" spans="1:9" ht="13.2" x14ac:dyDescent="0.25">
      <c r="A342" s="17" t="s">
        <v>579</v>
      </c>
      <c r="B342" s="1" t="s">
        <v>853</v>
      </c>
      <c r="C342" s="1">
        <v>100</v>
      </c>
      <c r="D342" s="1">
        <v>7</v>
      </c>
      <c r="E342">
        <f>MROUND(VLOOKUP(D342,'CTR Reference'!A:C, 3, FALSE)*C342,1)</f>
        <v>3</v>
      </c>
      <c r="F342">
        <f>MROUND(C342*'CTR Reference'!$C$2,1)</f>
        <v>27</v>
      </c>
      <c r="G342">
        <f t="shared" si="5"/>
        <v>24</v>
      </c>
      <c r="H342" t="str">
        <f>VLOOKUP(D342,'CTR Reference'!A:C, 2, FALSE)</f>
        <v>7 to 10</v>
      </c>
      <c r="I342" t="str">
        <f>VLOOKUP(D342,'CTR Reference'!A:D, 4, FALSE)</f>
        <v>Quick Win</v>
      </c>
    </row>
    <row r="343" spans="1:9" ht="13.2" x14ac:dyDescent="0.25">
      <c r="A343" s="17" t="s">
        <v>579</v>
      </c>
      <c r="B343" s="1" t="s">
        <v>620</v>
      </c>
      <c r="C343" s="1">
        <v>100</v>
      </c>
      <c r="D343" s="1">
        <v>4</v>
      </c>
      <c r="E343">
        <f>MROUND(VLOOKUP(D343,'CTR Reference'!A:C, 3, FALSE)*C343,1)</f>
        <v>6</v>
      </c>
      <c r="F343">
        <f>MROUND(C343*'CTR Reference'!$C$2,1)</f>
        <v>27</v>
      </c>
      <c r="G343">
        <f t="shared" si="5"/>
        <v>21</v>
      </c>
      <c r="H343" t="str">
        <f>VLOOKUP(D343,'CTR Reference'!A:C, 2, FALSE)</f>
        <v>4 to 6</v>
      </c>
      <c r="I343" t="str">
        <f>VLOOKUP(D343,'CTR Reference'!A:D, 4, FALSE)</f>
        <v>Short Term</v>
      </c>
    </row>
    <row r="344" spans="1:9" ht="13.2" x14ac:dyDescent="0.25">
      <c r="A344" s="17" t="s">
        <v>1017</v>
      </c>
      <c r="B344" s="1" t="s">
        <v>1021</v>
      </c>
      <c r="C344" s="1">
        <v>1100</v>
      </c>
      <c r="D344" s="1">
        <v>20</v>
      </c>
      <c r="E344">
        <f>MROUND(VLOOKUP(D344,'CTR Reference'!A:C, 3, FALSE)*C344,1)</f>
        <v>6</v>
      </c>
      <c r="F344">
        <f>MROUND(C344*'CTR Reference'!$C$2,1)</f>
        <v>294</v>
      </c>
      <c r="G344">
        <f t="shared" si="5"/>
        <v>288</v>
      </c>
      <c r="H344" t="str">
        <f>VLOOKUP(D344,'CTR Reference'!A:C, 2, FALSE)</f>
        <v>11 to 20</v>
      </c>
      <c r="I344" t="str">
        <f>VLOOKUP(D344,'CTR Reference'!A:D, 4, FALSE)</f>
        <v>Medium/Long Term</v>
      </c>
    </row>
    <row r="345" spans="1:9" ht="13.2" x14ac:dyDescent="0.25">
      <c r="A345" s="17" t="s">
        <v>1017</v>
      </c>
      <c r="B345" s="1" t="s">
        <v>1018</v>
      </c>
      <c r="C345" s="1">
        <v>500</v>
      </c>
      <c r="D345" s="1">
        <v>15</v>
      </c>
      <c r="E345">
        <f>MROUND(VLOOKUP(D345,'CTR Reference'!A:C, 3, FALSE)*C345,1)</f>
        <v>3</v>
      </c>
      <c r="F345">
        <f>MROUND(C345*'CTR Reference'!$C$2,1)</f>
        <v>134</v>
      </c>
      <c r="G345">
        <f t="shared" si="5"/>
        <v>131</v>
      </c>
      <c r="H345" t="str">
        <f>VLOOKUP(D345,'CTR Reference'!A:C, 2, FALSE)</f>
        <v>11 to 20</v>
      </c>
      <c r="I345" t="str">
        <f>VLOOKUP(D345,'CTR Reference'!A:D, 4, FALSE)</f>
        <v>Quick Win</v>
      </c>
    </row>
    <row r="346" spans="1:9" ht="13.2" x14ac:dyDescent="0.25">
      <c r="A346" s="17" t="s">
        <v>504</v>
      </c>
      <c r="B346" s="1" t="s">
        <v>505</v>
      </c>
      <c r="C346" s="1">
        <v>1700</v>
      </c>
      <c r="D346" s="1">
        <v>15</v>
      </c>
      <c r="E346">
        <f>MROUND(VLOOKUP(D346,'CTR Reference'!A:C, 3, FALSE)*C346,1)</f>
        <v>9</v>
      </c>
      <c r="F346">
        <f>MROUND(C346*'CTR Reference'!$C$2,1)</f>
        <v>455</v>
      </c>
      <c r="G346">
        <f t="shared" si="5"/>
        <v>446</v>
      </c>
      <c r="H346" t="str">
        <f>VLOOKUP(D346,'CTR Reference'!A:C, 2, FALSE)</f>
        <v>11 to 20</v>
      </c>
      <c r="I346" t="str">
        <f>VLOOKUP(D346,'CTR Reference'!A:D, 4, FALSE)</f>
        <v>Quick Win</v>
      </c>
    </row>
    <row r="347" spans="1:9" ht="13.2" x14ac:dyDescent="0.25">
      <c r="A347" s="17" t="s">
        <v>504</v>
      </c>
      <c r="B347" s="1" t="s">
        <v>716</v>
      </c>
      <c r="C347" s="1">
        <v>700</v>
      </c>
      <c r="D347" s="1">
        <v>14</v>
      </c>
      <c r="E347">
        <f>MROUND(VLOOKUP(D347,'CTR Reference'!A:C, 3, FALSE)*C347,1)</f>
        <v>4</v>
      </c>
      <c r="F347">
        <f>MROUND(C347*'CTR Reference'!$C$2,1)</f>
        <v>187</v>
      </c>
      <c r="G347">
        <f t="shared" si="5"/>
        <v>183</v>
      </c>
      <c r="H347" t="str">
        <f>VLOOKUP(D347,'CTR Reference'!A:C, 2, FALSE)</f>
        <v>11 to 20</v>
      </c>
      <c r="I347" t="str">
        <f>VLOOKUP(D347,'CTR Reference'!A:D, 4, FALSE)</f>
        <v>Quick Win</v>
      </c>
    </row>
    <row r="348" spans="1:9" ht="13.2" x14ac:dyDescent="0.25">
      <c r="A348" s="17" t="s">
        <v>504</v>
      </c>
      <c r="B348" s="1" t="s">
        <v>1215</v>
      </c>
      <c r="C348" s="1">
        <v>150</v>
      </c>
      <c r="D348" s="1">
        <v>11</v>
      </c>
      <c r="E348">
        <f>MROUND(VLOOKUP(D348,'CTR Reference'!A:C, 3, FALSE)*C348,1)</f>
        <v>1</v>
      </c>
      <c r="F348">
        <f>MROUND(C348*'CTR Reference'!$C$2,1)</f>
        <v>40</v>
      </c>
      <c r="G348">
        <f t="shared" si="5"/>
        <v>39</v>
      </c>
      <c r="H348" t="str">
        <f>VLOOKUP(D348,'CTR Reference'!A:C, 2, FALSE)</f>
        <v>11 to 20</v>
      </c>
      <c r="I348" t="str">
        <f>VLOOKUP(D348,'CTR Reference'!A:D, 4, FALSE)</f>
        <v>Quick Win</v>
      </c>
    </row>
    <row r="349" spans="1:9" ht="13.2" x14ac:dyDescent="0.25">
      <c r="A349" s="17" t="s">
        <v>504</v>
      </c>
      <c r="B349" s="1" t="s">
        <v>1126</v>
      </c>
      <c r="C349" s="1">
        <v>100</v>
      </c>
      <c r="D349" s="1">
        <v>10</v>
      </c>
      <c r="E349">
        <f>MROUND(VLOOKUP(D349,'CTR Reference'!A:C, 3, FALSE)*C349,1)</f>
        <v>3</v>
      </c>
      <c r="F349">
        <f>MROUND(C349*'CTR Reference'!$C$2,1)</f>
        <v>27</v>
      </c>
      <c r="G349">
        <f t="shared" si="5"/>
        <v>24</v>
      </c>
      <c r="H349" t="str">
        <f>VLOOKUP(D349,'CTR Reference'!A:C, 2, FALSE)</f>
        <v>7 to 10</v>
      </c>
      <c r="I349" t="str">
        <f>VLOOKUP(D349,'CTR Reference'!A:D, 4, FALSE)</f>
        <v>Quick Win</v>
      </c>
    </row>
    <row r="350" spans="1:9" ht="13.2" x14ac:dyDescent="0.25">
      <c r="A350" s="17" t="s">
        <v>675</v>
      </c>
      <c r="B350" s="1" t="s">
        <v>676</v>
      </c>
      <c r="C350" s="1">
        <v>2700</v>
      </c>
      <c r="D350" s="1">
        <v>12</v>
      </c>
      <c r="E350">
        <f>MROUND(VLOOKUP(D350,'CTR Reference'!A:C, 3, FALSE)*C350,1)</f>
        <v>14</v>
      </c>
      <c r="F350">
        <f>MROUND(C350*'CTR Reference'!$C$2,1)</f>
        <v>722</v>
      </c>
      <c r="G350">
        <f t="shared" si="5"/>
        <v>708</v>
      </c>
      <c r="H350" t="str">
        <f>VLOOKUP(D350,'CTR Reference'!A:C, 2, FALSE)</f>
        <v>11 to 20</v>
      </c>
      <c r="I350" t="str">
        <f>VLOOKUP(D350,'CTR Reference'!A:D, 4, FALSE)</f>
        <v>Quick Win</v>
      </c>
    </row>
    <row r="351" spans="1:9" ht="13.2" x14ac:dyDescent="0.25">
      <c r="A351" s="17" t="s">
        <v>642</v>
      </c>
      <c r="B351" s="1" t="s">
        <v>803</v>
      </c>
      <c r="C351" s="1">
        <v>700</v>
      </c>
      <c r="D351" s="1">
        <v>12</v>
      </c>
      <c r="E351">
        <f>MROUND(VLOOKUP(D351,'CTR Reference'!A:C, 3, FALSE)*C351,1)</f>
        <v>4</v>
      </c>
      <c r="F351">
        <f>MROUND(C351*'CTR Reference'!$C$2,1)</f>
        <v>187</v>
      </c>
      <c r="G351">
        <f t="shared" si="5"/>
        <v>183</v>
      </c>
      <c r="H351" t="str">
        <f>VLOOKUP(D351,'CTR Reference'!A:C, 2, FALSE)</f>
        <v>11 to 20</v>
      </c>
      <c r="I351" t="str">
        <f>VLOOKUP(D351,'CTR Reference'!A:D, 4, FALSE)</f>
        <v>Quick Win</v>
      </c>
    </row>
    <row r="352" spans="1:9" ht="13.2" x14ac:dyDescent="0.25">
      <c r="A352" s="17" t="s">
        <v>642</v>
      </c>
      <c r="B352" s="1" t="s">
        <v>803</v>
      </c>
      <c r="C352" s="1">
        <v>700</v>
      </c>
      <c r="D352" s="1">
        <v>12</v>
      </c>
      <c r="E352">
        <f>MROUND(VLOOKUP(D352,'CTR Reference'!A:C, 3, FALSE)*C352,1)</f>
        <v>4</v>
      </c>
      <c r="F352">
        <f>MROUND(C352*'CTR Reference'!$C$2,1)</f>
        <v>187</v>
      </c>
      <c r="G352">
        <f t="shared" si="5"/>
        <v>183</v>
      </c>
      <c r="H352" t="str">
        <f>VLOOKUP(D352,'CTR Reference'!A:C, 2, FALSE)</f>
        <v>11 to 20</v>
      </c>
      <c r="I352" t="str">
        <f>VLOOKUP(D352,'CTR Reference'!A:D, 4, FALSE)</f>
        <v>Quick Win</v>
      </c>
    </row>
    <row r="353" spans="1:9" ht="13.2" x14ac:dyDescent="0.25">
      <c r="A353" s="17" t="s">
        <v>642</v>
      </c>
      <c r="B353" s="1" t="s">
        <v>1175</v>
      </c>
      <c r="C353" s="1">
        <v>300</v>
      </c>
      <c r="D353" s="1">
        <v>12</v>
      </c>
      <c r="E353">
        <f>MROUND(VLOOKUP(D353,'CTR Reference'!A:C, 3, FALSE)*C353,1)</f>
        <v>2</v>
      </c>
      <c r="F353">
        <f>MROUND(C353*'CTR Reference'!$C$2,1)</f>
        <v>80</v>
      </c>
      <c r="G353">
        <f t="shared" si="5"/>
        <v>78</v>
      </c>
      <c r="H353" t="str">
        <f>VLOOKUP(D353,'CTR Reference'!A:C, 2, FALSE)</f>
        <v>11 to 20</v>
      </c>
      <c r="I353" t="str">
        <f>VLOOKUP(D353,'CTR Reference'!A:D, 4, FALSE)</f>
        <v>Quick Win</v>
      </c>
    </row>
    <row r="354" spans="1:9" ht="13.2" x14ac:dyDescent="0.25">
      <c r="A354" s="17" t="s">
        <v>642</v>
      </c>
      <c r="B354" s="1" t="s">
        <v>643</v>
      </c>
      <c r="C354" s="1">
        <v>300</v>
      </c>
      <c r="D354" s="1">
        <v>9</v>
      </c>
      <c r="E354">
        <f>MROUND(VLOOKUP(D354,'CTR Reference'!A:C, 3, FALSE)*C354,1)</f>
        <v>8</v>
      </c>
      <c r="F354">
        <f>MROUND(C354*'CTR Reference'!$C$2,1)</f>
        <v>80</v>
      </c>
      <c r="G354">
        <f t="shared" si="5"/>
        <v>72</v>
      </c>
      <c r="H354" t="str">
        <f>VLOOKUP(D354,'CTR Reference'!A:C, 2, FALSE)</f>
        <v>7 to 10</v>
      </c>
      <c r="I354" t="str">
        <f>VLOOKUP(D354,'CTR Reference'!A:D, 4, FALSE)</f>
        <v>Quick Win</v>
      </c>
    </row>
    <row r="355" spans="1:9" ht="13.2" x14ac:dyDescent="0.25">
      <c r="A355" s="17" t="s">
        <v>642</v>
      </c>
      <c r="B355" s="1" t="s">
        <v>1322</v>
      </c>
      <c r="C355" s="1">
        <v>250</v>
      </c>
      <c r="D355" s="1">
        <v>16</v>
      </c>
      <c r="E355">
        <f>MROUND(VLOOKUP(D355,'CTR Reference'!A:C, 3, FALSE)*C355,1)</f>
        <v>1</v>
      </c>
      <c r="F355">
        <f>MROUND(C355*'CTR Reference'!$C$2,1)</f>
        <v>67</v>
      </c>
      <c r="G355">
        <f t="shared" si="5"/>
        <v>66</v>
      </c>
      <c r="H355" t="str">
        <f>VLOOKUP(D355,'CTR Reference'!A:C, 2, FALSE)</f>
        <v>11 to 20</v>
      </c>
      <c r="I355" t="str">
        <f>VLOOKUP(D355,'CTR Reference'!A:D, 4, FALSE)</f>
        <v>Quick Win</v>
      </c>
    </row>
    <row r="356" spans="1:9" ht="13.2" x14ac:dyDescent="0.25">
      <c r="A356" s="17" t="s">
        <v>642</v>
      </c>
      <c r="B356" s="1" t="s">
        <v>814</v>
      </c>
      <c r="C356" s="1">
        <v>200</v>
      </c>
      <c r="D356" s="1">
        <v>10</v>
      </c>
      <c r="E356">
        <f>MROUND(VLOOKUP(D356,'CTR Reference'!A:C, 3, FALSE)*C356,1)</f>
        <v>6</v>
      </c>
      <c r="F356">
        <f>MROUND(C356*'CTR Reference'!$C$2,1)</f>
        <v>54</v>
      </c>
      <c r="G356">
        <f t="shared" si="5"/>
        <v>48</v>
      </c>
      <c r="H356" t="str">
        <f>VLOOKUP(D356,'CTR Reference'!A:C, 2, FALSE)</f>
        <v>7 to 10</v>
      </c>
      <c r="I356" t="str">
        <f>VLOOKUP(D356,'CTR Reference'!A:D, 4, FALSE)</f>
        <v>Quick Win</v>
      </c>
    </row>
    <row r="357" spans="1:9" ht="13.2" x14ac:dyDescent="0.25">
      <c r="A357" s="17" t="s">
        <v>642</v>
      </c>
      <c r="B357" s="1" t="s">
        <v>1146</v>
      </c>
      <c r="C357" s="1">
        <v>150</v>
      </c>
      <c r="D357" s="1">
        <v>11</v>
      </c>
      <c r="E357">
        <f>MROUND(VLOOKUP(D357,'CTR Reference'!A:C, 3, FALSE)*C357,1)</f>
        <v>1</v>
      </c>
      <c r="F357">
        <f>MROUND(C357*'CTR Reference'!$C$2,1)</f>
        <v>40</v>
      </c>
      <c r="G357">
        <f t="shared" si="5"/>
        <v>39</v>
      </c>
      <c r="H357" t="str">
        <f>VLOOKUP(D357,'CTR Reference'!A:C, 2, FALSE)</f>
        <v>11 to 20</v>
      </c>
      <c r="I357" t="str">
        <f>VLOOKUP(D357,'CTR Reference'!A:D, 4, FALSE)</f>
        <v>Quick Win</v>
      </c>
    </row>
    <row r="358" spans="1:9" ht="13.2" x14ac:dyDescent="0.25">
      <c r="A358" s="17" t="s">
        <v>642</v>
      </c>
      <c r="B358" s="1" t="s">
        <v>970</v>
      </c>
      <c r="C358" s="1">
        <v>100</v>
      </c>
      <c r="D358" s="1">
        <v>8</v>
      </c>
      <c r="E358">
        <f>MROUND(VLOOKUP(D358,'CTR Reference'!A:C, 3, FALSE)*C358,1)</f>
        <v>3</v>
      </c>
      <c r="F358">
        <f>MROUND(C358*'CTR Reference'!$C$2,1)</f>
        <v>27</v>
      </c>
      <c r="G358">
        <f t="shared" si="5"/>
        <v>24</v>
      </c>
      <c r="H358" t="str">
        <f>VLOOKUP(D358,'CTR Reference'!A:C, 2, FALSE)</f>
        <v>7 to 10</v>
      </c>
      <c r="I358" t="str">
        <f>VLOOKUP(D358,'CTR Reference'!A:D, 4, FALSE)</f>
        <v>Quick Win</v>
      </c>
    </row>
    <row r="359" spans="1:9" ht="13.2" x14ac:dyDescent="0.25">
      <c r="A359" s="17" t="s">
        <v>642</v>
      </c>
      <c r="B359" s="1" t="s">
        <v>1084</v>
      </c>
      <c r="C359" s="1">
        <v>80</v>
      </c>
      <c r="D359" s="1">
        <v>8</v>
      </c>
      <c r="E359">
        <f>MROUND(VLOOKUP(D359,'CTR Reference'!A:C, 3, FALSE)*C359,1)</f>
        <v>2</v>
      </c>
      <c r="F359">
        <f>MROUND(C359*'CTR Reference'!$C$2,1)</f>
        <v>21</v>
      </c>
      <c r="G359">
        <f t="shared" si="5"/>
        <v>19</v>
      </c>
      <c r="H359" t="str">
        <f>VLOOKUP(D359,'CTR Reference'!A:C, 2, FALSE)</f>
        <v>7 to 10</v>
      </c>
      <c r="I359" t="str">
        <f>VLOOKUP(D359,'CTR Reference'!A:D, 4, FALSE)</f>
        <v>Quick Win</v>
      </c>
    </row>
    <row r="360" spans="1:9" ht="13.2" x14ac:dyDescent="0.25">
      <c r="A360" s="17" t="s">
        <v>642</v>
      </c>
      <c r="B360" s="1" t="s">
        <v>1463</v>
      </c>
      <c r="C360" s="1">
        <v>70</v>
      </c>
      <c r="D360" s="1">
        <v>10</v>
      </c>
      <c r="E360">
        <f>MROUND(VLOOKUP(D360,'CTR Reference'!A:C, 3, FALSE)*C360,1)</f>
        <v>2</v>
      </c>
      <c r="F360">
        <f>MROUND(C360*'CTR Reference'!$C$2,1)</f>
        <v>19</v>
      </c>
      <c r="G360">
        <f t="shared" si="5"/>
        <v>17</v>
      </c>
      <c r="H360" t="str">
        <f>VLOOKUP(D360,'CTR Reference'!A:C, 2, FALSE)</f>
        <v>7 to 10</v>
      </c>
      <c r="I360" t="str">
        <f>VLOOKUP(D360,'CTR Reference'!A:D, 4, FALSE)</f>
        <v>Quick Win</v>
      </c>
    </row>
    <row r="361" spans="1:9" ht="13.2" x14ac:dyDescent="0.25">
      <c r="A361" s="17" t="s">
        <v>642</v>
      </c>
      <c r="B361" s="1" t="s">
        <v>1220</v>
      </c>
      <c r="C361" s="1">
        <v>60</v>
      </c>
      <c r="D361" s="1">
        <v>8</v>
      </c>
      <c r="E361">
        <f>MROUND(VLOOKUP(D361,'CTR Reference'!A:C, 3, FALSE)*C361,1)</f>
        <v>2</v>
      </c>
      <c r="F361">
        <f>MROUND(C361*'CTR Reference'!$C$2,1)</f>
        <v>16</v>
      </c>
      <c r="G361">
        <f t="shared" si="5"/>
        <v>14</v>
      </c>
      <c r="H361" t="str">
        <f>VLOOKUP(D361,'CTR Reference'!A:C, 2, FALSE)</f>
        <v>7 to 10</v>
      </c>
      <c r="I361" t="str">
        <f>VLOOKUP(D361,'CTR Reference'!A:D, 4, FALSE)</f>
        <v>Quick Win</v>
      </c>
    </row>
    <row r="362" spans="1:9" ht="13.2" x14ac:dyDescent="0.25">
      <c r="A362" s="17" t="s">
        <v>642</v>
      </c>
      <c r="B362" s="1" t="s">
        <v>1497</v>
      </c>
      <c r="C362" s="1">
        <v>60</v>
      </c>
      <c r="D362" s="1">
        <v>10</v>
      </c>
      <c r="E362">
        <f>MROUND(VLOOKUP(D362,'CTR Reference'!A:C, 3, FALSE)*C362,1)</f>
        <v>2</v>
      </c>
      <c r="F362">
        <f>MROUND(C362*'CTR Reference'!$C$2,1)</f>
        <v>16</v>
      </c>
      <c r="G362">
        <f t="shared" si="5"/>
        <v>14</v>
      </c>
      <c r="H362" t="str">
        <f>VLOOKUP(D362,'CTR Reference'!A:C, 2, FALSE)</f>
        <v>7 to 10</v>
      </c>
      <c r="I362" t="str">
        <f>VLOOKUP(D362,'CTR Reference'!A:D, 4, FALSE)</f>
        <v>Quick Win</v>
      </c>
    </row>
    <row r="363" spans="1:9" ht="13.2" x14ac:dyDescent="0.25">
      <c r="A363" s="17" t="s">
        <v>642</v>
      </c>
      <c r="B363" s="1" t="s">
        <v>889</v>
      </c>
      <c r="C363" s="1">
        <v>40</v>
      </c>
      <c r="D363" s="1">
        <v>3</v>
      </c>
      <c r="E363">
        <f>MROUND(VLOOKUP(D363,'CTR Reference'!A:C, 3, FALSE)*C363,1)</f>
        <v>3</v>
      </c>
      <c r="F363">
        <f>MROUND(C363*'CTR Reference'!$C$2,1)</f>
        <v>11</v>
      </c>
      <c r="G363">
        <f t="shared" si="5"/>
        <v>8</v>
      </c>
      <c r="H363" t="str">
        <f>VLOOKUP(D363,'CTR Reference'!A:C, 2, FALSE)</f>
        <v>1 to 3</v>
      </c>
      <c r="I363" t="str">
        <f>VLOOKUP(D363,'CTR Reference'!A:D, 4, FALSE)</f>
        <v>Short Term</v>
      </c>
    </row>
    <row r="364" spans="1:9" ht="13.2" x14ac:dyDescent="0.25">
      <c r="A364" s="17" t="s">
        <v>454</v>
      </c>
      <c r="B364" s="1" t="s">
        <v>1176</v>
      </c>
      <c r="C364" s="1">
        <v>1900</v>
      </c>
      <c r="D364" s="1">
        <v>32</v>
      </c>
      <c r="E364">
        <f>MROUND(VLOOKUP(D364,'CTR Reference'!A:C, 3, FALSE)*C364,1)</f>
        <v>0</v>
      </c>
      <c r="F364">
        <f>MROUND(C364*'CTR Reference'!$C$2,1)</f>
        <v>508</v>
      </c>
      <c r="G364">
        <f t="shared" si="5"/>
        <v>508</v>
      </c>
      <c r="H364" t="str">
        <f>VLOOKUP(D364,'CTR Reference'!A:C, 2, FALSE)</f>
        <v>31 to 40</v>
      </c>
      <c r="I364" t="str">
        <f>VLOOKUP(D364,'CTR Reference'!A:D, 4, FALSE)</f>
        <v>Medium/Long Term</v>
      </c>
    </row>
    <row r="365" spans="1:9" ht="13.2" x14ac:dyDescent="0.25">
      <c r="A365" s="17" t="s">
        <v>454</v>
      </c>
      <c r="B365" s="1" t="s">
        <v>467</v>
      </c>
      <c r="C365" s="1">
        <v>1000</v>
      </c>
      <c r="D365" s="1">
        <v>8</v>
      </c>
      <c r="E365">
        <f>MROUND(VLOOKUP(D365,'CTR Reference'!A:C, 3, FALSE)*C365,1)</f>
        <v>30</v>
      </c>
      <c r="F365">
        <f>MROUND(C365*'CTR Reference'!$C$2,1)</f>
        <v>268</v>
      </c>
      <c r="G365">
        <f t="shared" si="5"/>
        <v>238</v>
      </c>
      <c r="H365" t="str">
        <f>VLOOKUP(D365,'CTR Reference'!A:C, 2, FALSE)</f>
        <v>7 to 10</v>
      </c>
      <c r="I365" t="str">
        <f>VLOOKUP(D365,'CTR Reference'!A:D, 4, FALSE)</f>
        <v>Quick Win</v>
      </c>
    </row>
    <row r="366" spans="1:9" ht="13.2" x14ac:dyDescent="0.25">
      <c r="A366" s="17" t="s">
        <v>454</v>
      </c>
      <c r="B366" s="1" t="s">
        <v>467</v>
      </c>
      <c r="C366" s="1">
        <v>1000</v>
      </c>
      <c r="D366" s="1">
        <v>9</v>
      </c>
      <c r="E366">
        <f>MROUND(VLOOKUP(D366,'CTR Reference'!A:C, 3, FALSE)*C366,1)</f>
        <v>28</v>
      </c>
      <c r="F366">
        <f>MROUND(C366*'CTR Reference'!$C$2,1)</f>
        <v>268</v>
      </c>
      <c r="G366">
        <f t="shared" si="5"/>
        <v>240</v>
      </c>
      <c r="H366" t="str">
        <f>VLOOKUP(D366,'CTR Reference'!A:C, 2, FALSE)</f>
        <v>7 to 10</v>
      </c>
      <c r="I366" t="str">
        <f>VLOOKUP(D366,'CTR Reference'!A:D, 4, FALSE)</f>
        <v>Quick Win</v>
      </c>
    </row>
    <row r="367" spans="1:9" ht="13.2" x14ac:dyDescent="0.25">
      <c r="A367" s="17" t="s">
        <v>454</v>
      </c>
      <c r="B367" s="1" t="s">
        <v>495</v>
      </c>
      <c r="C367" s="1">
        <v>600</v>
      </c>
      <c r="D367" s="1">
        <v>7</v>
      </c>
      <c r="E367">
        <f>MROUND(VLOOKUP(D367,'CTR Reference'!A:C, 3, FALSE)*C367,1)</f>
        <v>20</v>
      </c>
      <c r="F367">
        <f>MROUND(C367*'CTR Reference'!$C$2,1)</f>
        <v>161</v>
      </c>
      <c r="G367">
        <f t="shared" si="5"/>
        <v>141</v>
      </c>
      <c r="H367" t="str">
        <f>VLOOKUP(D367,'CTR Reference'!A:C, 2, FALSE)</f>
        <v>7 to 10</v>
      </c>
      <c r="I367" t="str">
        <f>VLOOKUP(D367,'CTR Reference'!A:D, 4, FALSE)</f>
        <v>Quick Win</v>
      </c>
    </row>
    <row r="368" spans="1:9" ht="13.2" x14ac:dyDescent="0.25">
      <c r="A368" s="17" t="s">
        <v>454</v>
      </c>
      <c r="B368" s="1" t="s">
        <v>843</v>
      </c>
      <c r="C368" s="1">
        <v>600</v>
      </c>
      <c r="D368" s="1">
        <v>15</v>
      </c>
      <c r="E368">
        <f>MROUND(VLOOKUP(D368,'CTR Reference'!A:C, 3, FALSE)*C368,1)</f>
        <v>3</v>
      </c>
      <c r="F368">
        <f>MROUND(C368*'CTR Reference'!$C$2,1)</f>
        <v>161</v>
      </c>
      <c r="G368">
        <f t="shared" si="5"/>
        <v>158</v>
      </c>
      <c r="H368" t="str">
        <f>VLOOKUP(D368,'CTR Reference'!A:C, 2, FALSE)</f>
        <v>11 to 20</v>
      </c>
      <c r="I368" t="str">
        <f>VLOOKUP(D368,'CTR Reference'!A:D, 4, FALSE)</f>
        <v>Quick Win</v>
      </c>
    </row>
    <row r="369" spans="1:9" ht="13.2" x14ac:dyDescent="0.25">
      <c r="A369" s="17" t="s">
        <v>454</v>
      </c>
      <c r="B369" s="1" t="s">
        <v>544</v>
      </c>
      <c r="C369" s="1">
        <v>500</v>
      </c>
      <c r="D369" s="1">
        <v>9</v>
      </c>
      <c r="E369">
        <f>MROUND(VLOOKUP(D369,'CTR Reference'!A:C, 3, FALSE)*C369,1)</f>
        <v>14</v>
      </c>
      <c r="F369">
        <f>MROUND(C369*'CTR Reference'!$C$2,1)</f>
        <v>134</v>
      </c>
      <c r="G369">
        <f t="shared" si="5"/>
        <v>120</v>
      </c>
      <c r="H369" t="str">
        <f>VLOOKUP(D369,'CTR Reference'!A:C, 2, FALSE)</f>
        <v>7 to 10</v>
      </c>
      <c r="I369" t="str">
        <f>VLOOKUP(D369,'CTR Reference'!A:D, 4, FALSE)</f>
        <v>Quick Win</v>
      </c>
    </row>
    <row r="370" spans="1:9" ht="13.2" x14ac:dyDescent="0.25">
      <c r="A370" s="17" t="s">
        <v>454</v>
      </c>
      <c r="B370" s="1" t="s">
        <v>704</v>
      </c>
      <c r="C370" s="1">
        <v>350</v>
      </c>
      <c r="D370" s="1">
        <v>8</v>
      </c>
      <c r="E370">
        <f>MROUND(VLOOKUP(D370,'CTR Reference'!A:C, 3, FALSE)*C370,1)</f>
        <v>10</v>
      </c>
      <c r="F370">
        <f>MROUND(C370*'CTR Reference'!$C$2,1)</f>
        <v>94</v>
      </c>
      <c r="G370">
        <f t="shared" si="5"/>
        <v>84</v>
      </c>
      <c r="H370" t="str">
        <f>VLOOKUP(D370,'CTR Reference'!A:C, 2, FALSE)</f>
        <v>7 to 10</v>
      </c>
      <c r="I370" t="str">
        <f>VLOOKUP(D370,'CTR Reference'!A:D, 4, FALSE)</f>
        <v>Quick Win</v>
      </c>
    </row>
    <row r="371" spans="1:9" ht="13.2" x14ac:dyDescent="0.25">
      <c r="A371" s="17" t="s">
        <v>454</v>
      </c>
      <c r="B371" s="1" t="s">
        <v>1053</v>
      </c>
      <c r="C371" s="1">
        <v>350</v>
      </c>
      <c r="D371" s="1">
        <v>5</v>
      </c>
      <c r="E371">
        <f>MROUND(VLOOKUP(D371,'CTR Reference'!A:C, 3, FALSE)*C371,1)</f>
        <v>17</v>
      </c>
      <c r="F371">
        <f>MROUND(C371*'CTR Reference'!$C$2,1)</f>
        <v>94</v>
      </c>
      <c r="G371">
        <f t="shared" si="5"/>
        <v>77</v>
      </c>
      <c r="H371" t="str">
        <f>VLOOKUP(D371,'CTR Reference'!A:C, 2, FALSE)</f>
        <v>4 to 6</v>
      </c>
      <c r="I371" t="str">
        <f>VLOOKUP(D371,'CTR Reference'!A:D, 4, FALSE)</f>
        <v>Quick Win</v>
      </c>
    </row>
    <row r="372" spans="1:9" ht="13.2" x14ac:dyDescent="0.25">
      <c r="A372" s="17" t="s">
        <v>454</v>
      </c>
      <c r="B372" s="1" t="s">
        <v>509</v>
      </c>
      <c r="C372" s="1">
        <v>350</v>
      </c>
      <c r="D372" s="1">
        <v>6</v>
      </c>
      <c r="E372">
        <f>MROUND(VLOOKUP(D372,'CTR Reference'!A:C, 3, FALSE)*C372,1)</f>
        <v>14</v>
      </c>
      <c r="F372">
        <f>MROUND(C372*'CTR Reference'!$C$2,1)</f>
        <v>94</v>
      </c>
      <c r="G372">
        <f t="shared" si="5"/>
        <v>80</v>
      </c>
      <c r="H372" t="str">
        <f>VLOOKUP(D372,'CTR Reference'!A:C, 2, FALSE)</f>
        <v>4 to 6</v>
      </c>
      <c r="I372" t="str">
        <f>VLOOKUP(D372,'CTR Reference'!A:D, 4, FALSE)</f>
        <v>Quick Win</v>
      </c>
    </row>
    <row r="373" spans="1:9" ht="13.2" x14ac:dyDescent="0.25">
      <c r="A373" s="17" t="s">
        <v>454</v>
      </c>
      <c r="B373" s="1" t="s">
        <v>570</v>
      </c>
      <c r="C373" s="1">
        <v>250</v>
      </c>
      <c r="D373" s="1">
        <v>6</v>
      </c>
      <c r="E373">
        <f>MROUND(VLOOKUP(D373,'CTR Reference'!A:C, 3, FALSE)*C373,1)</f>
        <v>10</v>
      </c>
      <c r="F373">
        <f>MROUND(C373*'CTR Reference'!$C$2,1)</f>
        <v>67</v>
      </c>
      <c r="G373">
        <f t="shared" si="5"/>
        <v>57</v>
      </c>
      <c r="H373" t="str">
        <f>VLOOKUP(D373,'CTR Reference'!A:C, 2, FALSE)</f>
        <v>4 to 6</v>
      </c>
      <c r="I373" t="str">
        <f>VLOOKUP(D373,'CTR Reference'!A:D, 4, FALSE)</f>
        <v>Quick Win</v>
      </c>
    </row>
    <row r="374" spans="1:9" ht="13.2" x14ac:dyDescent="0.25">
      <c r="A374" s="17" t="s">
        <v>454</v>
      </c>
      <c r="B374" s="1" t="s">
        <v>574</v>
      </c>
      <c r="C374" s="1">
        <v>250</v>
      </c>
      <c r="D374" s="1">
        <v>7</v>
      </c>
      <c r="E374">
        <f>MROUND(VLOOKUP(D374,'CTR Reference'!A:C, 3, FALSE)*C374,1)</f>
        <v>8</v>
      </c>
      <c r="F374">
        <f>MROUND(C374*'CTR Reference'!$C$2,1)</f>
        <v>67</v>
      </c>
      <c r="G374">
        <f t="shared" si="5"/>
        <v>59</v>
      </c>
      <c r="H374" t="str">
        <f>VLOOKUP(D374,'CTR Reference'!A:C, 2, FALSE)</f>
        <v>7 to 10</v>
      </c>
      <c r="I374" t="str">
        <f>VLOOKUP(D374,'CTR Reference'!A:D, 4, FALSE)</f>
        <v>Quick Win</v>
      </c>
    </row>
    <row r="375" spans="1:9" ht="13.2" x14ac:dyDescent="0.25">
      <c r="A375" s="17" t="s">
        <v>454</v>
      </c>
      <c r="B375" s="1" t="s">
        <v>512</v>
      </c>
      <c r="C375" s="1">
        <v>250</v>
      </c>
      <c r="D375" s="1">
        <v>5</v>
      </c>
      <c r="E375">
        <f>MROUND(VLOOKUP(D375,'CTR Reference'!A:C, 3, FALSE)*C375,1)</f>
        <v>12</v>
      </c>
      <c r="F375">
        <f>MROUND(C375*'CTR Reference'!$C$2,1)</f>
        <v>67</v>
      </c>
      <c r="G375">
        <f t="shared" si="5"/>
        <v>55</v>
      </c>
      <c r="H375" t="str">
        <f>VLOOKUP(D375,'CTR Reference'!A:C, 2, FALSE)</f>
        <v>4 to 6</v>
      </c>
      <c r="I375" t="str">
        <f>VLOOKUP(D375,'CTR Reference'!A:D, 4, FALSE)</f>
        <v>Quick Win</v>
      </c>
    </row>
    <row r="376" spans="1:9" ht="13.2" x14ac:dyDescent="0.25">
      <c r="A376" s="17" t="s">
        <v>454</v>
      </c>
      <c r="B376" s="1" t="s">
        <v>650</v>
      </c>
      <c r="C376" s="1">
        <v>250</v>
      </c>
      <c r="D376" s="1">
        <v>8</v>
      </c>
      <c r="E376">
        <f>MROUND(VLOOKUP(D376,'CTR Reference'!A:C, 3, FALSE)*C376,1)</f>
        <v>7</v>
      </c>
      <c r="F376">
        <f>MROUND(C376*'CTR Reference'!$C$2,1)</f>
        <v>67</v>
      </c>
      <c r="G376">
        <f t="shared" si="5"/>
        <v>60</v>
      </c>
      <c r="H376" t="str">
        <f>VLOOKUP(D376,'CTR Reference'!A:C, 2, FALSE)</f>
        <v>7 to 10</v>
      </c>
      <c r="I376" t="str">
        <f>VLOOKUP(D376,'CTR Reference'!A:D, 4, FALSE)</f>
        <v>Quick Win</v>
      </c>
    </row>
    <row r="377" spans="1:9" ht="13.2" x14ac:dyDescent="0.25">
      <c r="A377" s="17" t="s">
        <v>454</v>
      </c>
      <c r="B377" s="1" t="s">
        <v>554</v>
      </c>
      <c r="C377" s="1">
        <v>250</v>
      </c>
      <c r="D377" s="1">
        <v>6</v>
      </c>
      <c r="E377">
        <f>MROUND(VLOOKUP(D377,'CTR Reference'!A:C, 3, FALSE)*C377,1)</f>
        <v>10</v>
      </c>
      <c r="F377">
        <f>MROUND(C377*'CTR Reference'!$C$2,1)</f>
        <v>67</v>
      </c>
      <c r="G377">
        <f t="shared" si="5"/>
        <v>57</v>
      </c>
      <c r="H377" t="str">
        <f>VLOOKUP(D377,'CTR Reference'!A:C, 2, FALSE)</f>
        <v>4 to 6</v>
      </c>
      <c r="I377" t="str">
        <f>VLOOKUP(D377,'CTR Reference'!A:D, 4, FALSE)</f>
        <v>Quick Win</v>
      </c>
    </row>
    <row r="378" spans="1:9" ht="13.2" x14ac:dyDescent="0.25">
      <c r="A378" s="17" t="s">
        <v>454</v>
      </c>
      <c r="B378" s="1" t="s">
        <v>591</v>
      </c>
      <c r="C378" s="1">
        <v>250</v>
      </c>
      <c r="D378" s="1">
        <v>7</v>
      </c>
      <c r="E378">
        <f>MROUND(VLOOKUP(D378,'CTR Reference'!A:C, 3, FALSE)*C378,1)</f>
        <v>8</v>
      </c>
      <c r="F378">
        <f>MROUND(C378*'CTR Reference'!$C$2,1)</f>
        <v>67</v>
      </c>
      <c r="G378">
        <f t="shared" si="5"/>
        <v>59</v>
      </c>
      <c r="H378" t="str">
        <f>VLOOKUP(D378,'CTR Reference'!A:C, 2, FALSE)</f>
        <v>7 to 10</v>
      </c>
      <c r="I378" t="str">
        <f>VLOOKUP(D378,'CTR Reference'!A:D, 4, FALSE)</f>
        <v>Quick Win</v>
      </c>
    </row>
    <row r="379" spans="1:9" ht="13.2" x14ac:dyDescent="0.25">
      <c r="A379" s="17" t="s">
        <v>454</v>
      </c>
      <c r="B379" s="1" t="s">
        <v>510</v>
      </c>
      <c r="C379" s="1">
        <v>250</v>
      </c>
      <c r="D379" s="1">
        <v>4</v>
      </c>
      <c r="E379">
        <f>MROUND(VLOOKUP(D379,'CTR Reference'!A:C, 3, FALSE)*C379,1)</f>
        <v>15</v>
      </c>
      <c r="F379">
        <f>MROUND(C379*'CTR Reference'!$C$2,1)</f>
        <v>67</v>
      </c>
      <c r="G379">
        <f t="shared" si="5"/>
        <v>52</v>
      </c>
      <c r="H379" t="str">
        <f>VLOOKUP(D379,'CTR Reference'!A:C, 2, FALSE)</f>
        <v>4 to 6</v>
      </c>
      <c r="I379" t="str">
        <f>VLOOKUP(D379,'CTR Reference'!A:D, 4, FALSE)</f>
        <v>Short Term</v>
      </c>
    </row>
    <row r="380" spans="1:9" ht="13.2" x14ac:dyDescent="0.25">
      <c r="A380" s="17" t="s">
        <v>454</v>
      </c>
      <c r="B380" s="1" t="s">
        <v>510</v>
      </c>
      <c r="C380" s="1">
        <v>250</v>
      </c>
      <c r="D380" s="1">
        <v>7</v>
      </c>
      <c r="E380">
        <f>MROUND(VLOOKUP(D380,'CTR Reference'!A:C, 3, FALSE)*C380,1)</f>
        <v>8</v>
      </c>
      <c r="F380">
        <f>MROUND(C380*'CTR Reference'!$C$2,1)</f>
        <v>67</v>
      </c>
      <c r="G380">
        <f t="shared" si="5"/>
        <v>59</v>
      </c>
      <c r="H380" t="str">
        <f>VLOOKUP(D380,'CTR Reference'!A:C, 2, FALSE)</f>
        <v>7 to 10</v>
      </c>
      <c r="I380" t="str">
        <f>VLOOKUP(D380,'CTR Reference'!A:D, 4, FALSE)</f>
        <v>Quick Win</v>
      </c>
    </row>
    <row r="381" spans="1:9" ht="13.2" x14ac:dyDescent="0.25">
      <c r="A381" s="17" t="s">
        <v>454</v>
      </c>
      <c r="B381" s="1" t="s">
        <v>924</v>
      </c>
      <c r="C381" s="1">
        <v>200</v>
      </c>
      <c r="D381" s="1">
        <v>8</v>
      </c>
      <c r="E381">
        <f>MROUND(VLOOKUP(D381,'CTR Reference'!A:C, 3, FALSE)*C381,1)</f>
        <v>6</v>
      </c>
      <c r="F381">
        <f>MROUND(C381*'CTR Reference'!$C$2,1)</f>
        <v>54</v>
      </c>
      <c r="G381">
        <f t="shared" si="5"/>
        <v>48</v>
      </c>
      <c r="H381" t="str">
        <f>VLOOKUP(D381,'CTR Reference'!A:C, 2, FALSE)</f>
        <v>7 to 10</v>
      </c>
      <c r="I381" t="str">
        <f>VLOOKUP(D381,'CTR Reference'!A:D, 4, FALSE)</f>
        <v>Quick Win</v>
      </c>
    </row>
    <row r="382" spans="1:9" ht="13.2" x14ac:dyDescent="0.25">
      <c r="A382" s="17" t="s">
        <v>454</v>
      </c>
      <c r="B382" s="1" t="s">
        <v>904</v>
      </c>
      <c r="C382" s="1">
        <v>200</v>
      </c>
      <c r="D382" s="1">
        <v>9</v>
      </c>
      <c r="E382">
        <f>MROUND(VLOOKUP(D382,'CTR Reference'!A:C, 3, FALSE)*C382,1)</f>
        <v>6</v>
      </c>
      <c r="F382">
        <f>MROUND(C382*'CTR Reference'!$C$2,1)</f>
        <v>54</v>
      </c>
      <c r="G382">
        <f t="shared" si="5"/>
        <v>48</v>
      </c>
      <c r="H382" t="str">
        <f>VLOOKUP(D382,'CTR Reference'!A:C, 2, FALSE)</f>
        <v>7 to 10</v>
      </c>
      <c r="I382" t="str">
        <f>VLOOKUP(D382,'CTR Reference'!A:D, 4, FALSE)</f>
        <v>Quick Win</v>
      </c>
    </row>
    <row r="383" spans="1:9" ht="13.2" x14ac:dyDescent="0.25">
      <c r="A383" s="17" t="s">
        <v>454</v>
      </c>
      <c r="B383" s="1" t="s">
        <v>601</v>
      </c>
      <c r="C383" s="1">
        <v>200</v>
      </c>
      <c r="D383" s="1">
        <v>7</v>
      </c>
      <c r="E383">
        <f>MROUND(VLOOKUP(D383,'CTR Reference'!A:C, 3, FALSE)*C383,1)</f>
        <v>7</v>
      </c>
      <c r="F383">
        <f>MROUND(C383*'CTR Reference'!$C$2,1)</f>
        <v>54</v>
      </c>
      <c r="G383">
        <f t="shared" si="5"/>
        <v>47</v>
      </c>
      <c r="H383" t="str">
        <f>VLOOKUP(D383,'CTR Reference'!A:C, 2, FALSE)</f>
        <v>7 to 10</v>
      </c>
      <c r="I383" t="str">
        <f>VLOOKUP(D383,'CTR Reference'!A:D, 4, FALSE)</f>
        <v>Quick Win</v>
      </c>
    </row>
    <row r="384" spans="1:9" ht="13.2" x14ac:dyDescent="0.25">
      <c r="A384" s="17" t="s">
        <v>454</v>
      </c>
      <c r="B384" s="1" t="s">
        <v>506</v>
      </c>
      <c r="C384" s="1">
        <v>200</v>
      </c>
      <c r="D384" s="1">
        <v>3</v>
      </c>
      <c r="E384">
        <f>MROUND(VLOOKUP(D384,'CTR Reference'!A:C, 3, FALSE)*C384,1)</f>
        <v>17</v>
      </c>
      <c r="F384">
        <f>MROUND(C384*'CTR Reference'!$C$2,1)</f>
        <v>54</v>
      </c>
      <c r="G384">
        <f t="shared" si="5"/>
        <v>37</v>
      </c>
      <c r="H384" t="str">
        <f>VLOOKUP(D384,'CTR Reference'!A:C, 2, FALSE)</f>
        <v>1 to 3</v>
      </c>
      <c r="I384" t="str">
        <f>VLOOKUP(D384,'CTR Reference'!A:D, 4, FALSE)</f>
        <v>Short Term</v>
      </c>
    </row>
    <row r="385" spans="1:9" ht="13.2" x14ac:dyDescent="0.25">
      <c r="A385" s="17" t="s">
        <v>454</v>
      </c>
      <c r="B385" s="1" t="s">
        <v>811</v>
      </c>
      <c r="C385" s="1">
        <v>200</v>
      </c>
      <c r="D385" s="1">
        <v>9</v>
      </c>
      <c r="E385">
        <f>MROUND(VLOOKUP(D385,'CTR Reference'!A:C, 3, FALSE)*C385,1)</f>
        <v>6</v>
      </c>
      <c r="F385">
        <f>MROUND(C385*'CTR Reference'!$C$2,1)</f>
        <v>54</v>
      </c>
      <c r="G385">
        <f t="shared" si="5"/>
        <v>48</v>
      </c>
      <c r="H385" t="str">
        <f>VLOOKUP(D385,'CTR Reference'!A:C, 2, FALSE)</f>
        <v>7 to 10</v>
      </c>
      <c r="I385" t="str">
        <f>VLOOKUP(D385,'CTR Reference'!A:D, 4, FALSE)</f>
        <v>Quick Win</v>
      </c>
    </row>
    <row r="386" spans="1:9" ht="13.2" x14ac:dyDescent="0.25">
      <c r="A386" s="17" t="s">
        <v>454</v>
      </c>
      <c r="B386" s="1" t="s">
        <v>921</v>
      </c>
      <c r="C386" s="1">
        <v>200</v>
      </c>
      <c r="D386" s="1">
        <v>10</v>
      </c>
      <c r="E386">
        <f>MROUND(VLOOKUP(D386,'CTR Reference'!A:C, 3, FALSE)*C386,1)</f>
        <v>6</v>
      </c>
      <c r="F386">
        <f>MROUND(C386*'CTR Reference'!$C$2,1)</f>
        <v>54</v>
      </c>
      <c r="G386">
        <f t="shared" si="5"/>
        <v>48</v>
      </c>
      <c r="H386" t="str">
        <f>VLOOKUP(D386,'CTR Reference'!A:C, 2, FALSE)</f>
        <v>7 to 10</v>
      </c>
      <c r="I386" t="str">
        <f>VLOOKUP(D386,'CTR Reference'!A:D, 4, FALSE)</f>
        <v>Quick Win</v>
      </c>
    </row>
    <row r="387" spans="1:9" ht="13.2" x14ac:dyDescent="0.25">
      <c r="A387" s="17" t="s">
        <v>454</v>
      </c>
      <c r="B387" s="1" t="s">
        <v>547</v>
      </c>
      <c r="C387" s="1">
        <v>200</v>
      </c>
      <c r="D387" s="1">
        <v>5</v>
      </c>
      <c r="E387">
        <f>MROUND(VLOOKUP(D387,'CTR Reference'!A:C, 3, FALSE)*C387,1)</f>
        <v>10</v>
      </c>
      <c r="F387">
        <f>MROUND(C387*'CTR Reference'!$C$2,1)</f>
        <v>54</v>
      </c>
      <c r="G387">
        <f t="shared" si="5"/>
        <v>44</v>
      </c>
      <c r="H387" t="str">
        <f>VLOOKUP(D387,'CTR Reference'!A:C, 2, FALSE)</f>
        <v>4 to 6</v>
      </c>
      <c r="I387" t="str">
        <f>VLOOKUP(D387,'CTR Reference'!A:D, 4, FALSE)</f>
        <v>Quick Win</v>
      </c>
    </row>
    <row r="388" spans="1:9" ht="13.2" x14ac:dyDescent="0.25">
      <c r="A388" s="17" t="s">
        <v>454</v>
      </c>
      <c r="B388" s="1" t="s">
        <v>767</v>
      </c>
      <c r="C388" s="1">
        <v>200</v>
      </c>
      <c r="D388" s="1">
        <v>9</v>
      </c>
      <c r="E388">
        <f>MROUND(VLOOKUP(D388,'CTR Reference'!A:C, 3, FALSE)*C388,1)</f>
        <v>6</v>
      </c>
      <c r="F388">
        <f>MROUND(C388*'CTR Reference'!$C$2,1)</f>
        <v>54</v>
      </c>
      <c r="G388">
        <f t="shared" ref="G388:G451" si="6">F388-E388</f>
        <v>48</v>
      </c>
      <c r="H388" t="str">
        <f>VLOOKUP(D388,'CTR Reference'!A:C, 2, FALSE)</f>
        <v>7 to 10</v>
      </c>
      <c r="I388" t="str">
        <f>VLOOKUP(D388,'CTR Reference'!A:D, 4, FALSE)</f>
        <v>Quick Win</v>
      </c>
    </row>
    <row r="389" spans="1:9" ht="13.2" x14ac:dyDescent="0.25">
      <c r="A389" s="17" t="s">
        <v>454</v>
      </c>
      <c r="B389" s="1" t="s">
        <v>672</v>
      </c>
      <c r="C389" s="1">
        <v>150</v>
      </c>
      <c r="D389" s="1">
        <v>7</v>
      </c>
      <c r="E389">
        <f>MROUND(VLOOKUP(D389,'CTR Reference'!A:C, 3, FALSE)*C389,1)</f>
        <v>5</v>
      </c>
      <c r="F389">
        <f>MROUND(C389*'CTR Reference'!$C$2,1)</f>
        <v>40</v>
      </c>
      <c r="G389">
        <f t="shared" si="6"/>
        <v>35</v>
      </c>
      <c r="H389" t="str">
        <f>VLOOKUP(D389,'CTR Reference'!A:C, 2, FALSE)</f>
        <v>7 to 10</v>
      </c>
      <c r="I389" t="str">
        <f>VLOOKUP(D389,'CTR Reference'!A:D, 4, FALSE)</f>
        <v>Quick Win</v>
      </c>
    </row>
    <row r="390" spans="1:9" ht="13.2" x14ac:dyDescent="0.25">
      <c r="A390" s="17" t="s">
        <v>454</v>
      </c>
      <c r="B390" s="1" t="s">
        <v>898</v>
      </c>
      <c r="C390" s="1">
        <v>150</v>
      </c>
      <c r="D390" s="1">
        <v>9</v>
      </c>
      <c r="E390">
        <f>MROUND(VLOOKUP(D390,'CTR Reference'!A:C, 3, FALSE)*C390,1)</f>
        <v>4</v>
      </c>
      <c r="F390">
        <f>MROUND(C390*'CTR Reference'!$C$2,1)</f>
        <v>40</v>
      </c>
      <c r="G390">
        <f t="shared" si="6"/>
        <v>36</v>
      </c>
      <c r="H390" t="str">
        <f>VLOOKUP(D390,'CTR Reference'!A:C, 2, FALSE)</f>
        <v>7 to 10</v>
      </c>
      <c r="I390" t="str">
        <f>VLOOKUP(D390,'CTR Reference'!A:D, 4, FALSE)</f>
        <v>Quick Win</v>
      </c>
    </row>
    <row r="391" spans="1:9" ht="13.2" x14ac:dyDescent="0.25">
      <c r="A391" s="17" t="s">
        <v>454</v>
      </c>
      <c r="B391" s="1" t="s">
        <v>812</v>
      </c>
      <c r="C391" s="1">
        <v>150</v>
      </c>
      <c r="D391" s="1">
        <v>8</v>
      </c>
      <c r="E391">
        <f>MROUND(VLOOKUP(D391,'CTR Reference'!A:C, 3, FALSE)*C391,1)</f>
        <v>4</v>
      </c>
      <c r="F391">
        <f>MROUND(C391*'CTR Reference'!$C$2,1)</f>
        <v>40</v>
      </c>
      <c r="G391">
        <f t="shared" si="6"/>
        <v>36</v>
      </c>
      <c r="H391" t="str">
        <f>VLOOKUP(D391,'CTR Reference'!A:C, 2, FALSE)</f>
        <v>7 to 10</v>
      </c>
      <c r="I391" t="str">
        <f>VLOOKUP(D391,'CTR Reference'!A:D, 4, FALSE)</f>
        <v>Quick Win</v>
      </c>
    </row>
    <row r="392" spans="1:9" ht="13.2" x14ac:dyDescent="0.25">
      <c r="A392" s="17" t="s">
        <v>454</v>
      </c>
      <c r="B392" s="1" t="s">
        <v>1183</v>
      </c>
      <c r="C392" s="1">
        <v>150</v>
      </c>
      <c r="D392" s="1">
        <v>12</v>
      </c>
      <c r="E392">
        <f>MROUND(VLOOKUP(D392,'CTR Reference'!A:C, 3, FALSE)*C392,1)</f>
        <v>1</v>
      </c>
      <c r="F392">
        <f>MROUND(C392*'CTR Reference'!$C$2,1)</f>
        <v>40</v>
      </c>
      <c r="G392">
        <f t="shared" si="6"/>
        <v>39</v>
      </c>
      <c r="H392" t="str">
        <f>VLOOKUP(D392,'CTR Reference'!A:C, 2, FALSE)</f>
        <v>11 to 20</v>
      </c>
      <c r="I392" t="str">
        <f>VLOOKUP(D392,'CTR Reference'!A:D, 4, FALSE)</f>
        <v>Quick Win</v>
      </c>
    </row>
    <row r="393" spans="1:9" ht="13.2" x14ac:dyDescent="0.25">
      <c r="A393" s="17" t="s">
        <v>454</v>
      </c>
      <c r="B393" s="1" t="s">
        <v>1083</v>
      </c>
      <c r="C393" s="1">
        <v>150</v>
      </c>
      <c r="D393" s="1">
        <v>10</v>
      </c>
      <c r="E393">
        <f>MROUND(VLOOKUP(D393,'CTR Reference'!A:C, 3, FALSE)*C393,1)</f>
        <v>4</v>
      </c>
      <c r="F393">
        <f>MROUND(C393*'CTR Reference'!$C$2,1)</f>
        <v>40</v>
      </c>
      <c r="G393">
        <f t="shared" si="6"/>
        <v>36</v>
      </c>
      <c r="H393" t="str">
        <f>VLOOKUP(D393,'CTR Reference'!A:C, 2, FALSE)</f>
        <v>7 to 10</v>
      </c>
      <c r="I393" t="str">
        <f>VLOOKUP(D393,'CTR Reference'!A:D, 4, FALSE)</f>
        <v>Quick Win</v>
      </c>
    </row>
    <row r="394" spans="1:9" ht="13.2" x14ac:dyDescent="0.25">
      <c r="A394" s="17" t="s">
        <v>454</v>
      </c>
      <c r="B394" s="1" t="s">
        <v>1010</v>
      </c>
      <c r="C394" s="1">
        <v>150</v>
      </c>
      <c r="D394" s="1">
        <v>10</v>
      </c>
      <c r="E394">
        <f>MROUND(VLOOKUP(D394,'CTR Reference'!A:C, 3, FALSE)*C394,1)</f>
        <v>4</v>
      </c>
      <c r="F394">
        <f>MROUND(C394*'CTR Reference'!$C$2,1)</f>
        <v>40</v>
      </c>
      <c r="G394">
        <f t="shared" si="6"/>
        <v>36</v>
      </c>
      <c r="H394" t="str">
        <f>VLOOKUP(D394,'CTR Reference'!A:C, 2, FALSE)</f>
        <v>7 to 10</v>
      </c>
      <c r="I394" t="str">
        <f>VLOOKUP(D394,'CTR Reference'!A:D, 4, FALSE)</f>
        <v>Quick Win</v>
      </c>
    </row>
    <row r="395" spans="1:9" ht="13.2" x14ac:dyDescent="0.25">
      <c r="A395" s="17" t="s">
        <v>454</v>
      </c>
      <c r="B395" s="1" t="s">
        <v>618</v>
      </c>
      <c r="C395" s="1">
        <v>150</v>
      </c>
      <c r="D395" s="1">
        <v>5</v>
      </c>
      <c r="E395">
        <f>MROUND(VLOOKUP(D395,'CTR Reference'!A:C, 3, FALSE)*C395,1)</f>
        <v>7</v>
      </c>
      <c r="F395">
        <f>MROUND(C395*'CTR Reference'!$C$2,1)</f>
        <v>40</v>
      </c>
      <c r="G395">
        <f t="shared" si="6"/>
        <v>33</v>
      </c>
      <c r="H395" t="str">
        <f>VLOOKUP(D395,'CTR Reference'!A:C, 2, FALSE)</f>
        <v>4 to 6</v>
      </c>
      <c r="I395" t="str">
        <f>VLOOKUP(D395,'CTR Reference'!A:D, 4, FALSE)</f>
        <v>Quick Win</v>
      </c>
    </row>
    <row r="396" spans="1:9" ht="13.2" x14ac:dyDescent="0.25">
      <c r="A396" s="17" t="s">
        <v>454</v>
      </c>
      <c r="B396" s="1" t="s">
        <v>711</v>
      </c>
      <c r="C396" s="1">
        <v>150</v>
      </c>
      <c r="D396" s="1">
        <v>7</v>
      </c>
      <c r="E396">
        <f>MROUND(VLOOKUP(D396,'CTR Reference'!A:C, 3, FALSE)*C396,1)</f>
        <v>5</v>
      </c>
      <c r="F396">
        <f>MROUND(C396*'CTR Reference'!$C$2,1)</f>
        <v>40</v>
      </c>
      <c r="G396">
        <f t="shared" si="6"/>
        <v>35</v>
      </c>
      <c r="H396" t="str">
        <f>VLOOKUP(D396,'CTR Reference'!A:C, 2, FALSE)</f>
        <v>7 to 10</v>
      </c>
      <c r="I396" t="str">
        <f>VLOOKUP(D396,'CTR Reference'!A:D, 4, FALSE)</f>
        <v>Quick Win</v>
      </c>
    </row>
    <row r="397" spans="1:9" ht="13.2" x14ac:dyDescent="0.25">
      <c r="A397" s="17" t="s">
        <v>454</v>
      </c>
      <c r="B397" s="1" t="s">
        <v>455</v>
      </c>
      <c r="C397" s="1">
        <v>150</v>
      </c>
      <c r="D397" s="1">
        <v>1</v>
      </c>
      <c r="E397">
        <f>MROUND(VLOOKUP(D397,'CTR Reference'!A:C, 3, FALSE)*C397,1)</f>
        <v>40</v>
      </c>
      <c r="F397">
        <f>MROUND(C397*'CTR Reference'!$C$2,1)</f>
        <v>40</v>
      </c>
      <c r="G397">
        <f t="shared" si="6"/>
        <v>0</v>
      </c>
      <c r="H397" t="str">
        <f>VLOOKUP(D397,'CTR Reference'!A:C, 2, FALSE)</f>
        <v>1 to 3</v>
      </c>
      <c r="I397" t="str">
        <f>VLOOKUP(D397,'CTR Reference'!A:D, 4, FALSE)</f>
        <v>Maintain</v>
      </c>
    </row>
    <row r="398" spans="1:9" ht="13.2" x14ac:dyDescent="0.25">
      <c r="A398" s="17" t="s">
        <v>454</v>
      </c>
      <c r="B398" s="1" t="s">
        <v>602</v>
      </c>
      <c r="C398" s="1">
        <v>150</v>
      </c>
      <c r="D398" s="1">
        <v>5</v>
      </c>
      <c r="E398">
        <f>MROUND(VLOOKUP(D398,'CTR Reference'!A:C, 3, FALSE)*C398,1)</f>
        <v>7</v>
      </c>
      <c r="F398">
        <f>MROUND(C398*'CTR Reference'!$C$2,1)</f>
        <v>40</v>
      </c>
      <c r="G398">
        <f t="shared" si="6"/>
        <v>33</v>
      </c>
      <c r="H398" t="str">
        <f>VLOOKUP(D398,'CTR Reference'!A:C, 2, FALSE)</f>
        <v>4 to 6</v>
      </c>
      <c r="I398" t="str">
        <f>VLOOKUP(D398,'CTR Reference'!A:D, 4, FALSE)</f>
        <v>Quick Win</v>
      </c>
    </row>
    <row r="399" spans="1:9" ht="13.2" x14ac:dyDescent="0.25">
      <c r="A399" s="17" t="s">
        <v>454</v>
      </c>
      <c r="B399" s="1" t="s">
        <v>1009</v>
      </c>
      <c r="C399" s="1">
        <v>150</v>
      </c>
      <c r="D399" s="1">
        <v>10</v>
      </c>
      <c r="E399">
        <f>MROUND(VLOOKUP(D399,'CTR Reference'!A:C, 3, FALSE)*C399,1)</f>
        <v>4</v>
      </c>
      <c r="F399">
        <f>MROUND(C399*'CTR Reference'!$C$2,1)</f>
        <v>40</v>
      </c>
      <c r="G399">
        <f t="shared" si="6"/>
        <v>36</v>
      </c>
      <c r="H399" t="str">
        <f>VLOOKUP(D399,'CTR Reference'!A:C, 2, FALSE)</f>
        <v>7 to 10</v>
      </c>
      <c r="I399" t="str">
        <f>VLOOKUP(D399,'CTR Reference'!A:D, 4, FALSE)</f>
        <v>Quick Win</v>
      </c>
    </row>
    <row r="400" spans="1:9" ht="13.2" x14ac:dyDescent="0.25">
      <c r="A400" s="17" t="s">
        <v>454</v>
      </c>
      <c r="B400" s="1" t="s">
        <v>931</v>
      </c>
      <c r="C400" s="1">
        <v>150</v>
      </c>
      <c r="D400" s="1">
        <v>9</v>
      </c>
      <c r="E400">
        <f>MROUND(VLOOKUP(D400,'CTR Reference'!A:C, 3, FALSE)*C400,1)</f>
        <v>4</v>
      </c>
      <c r="F400">
        <f>MROUND(C400*'CTR Reference'!$C$2,1)</f>
        <v>40</v>
      </c>
      <c r="G400">
        <f t="shared" si="6"/>
        <v>36</v>
      </c>
      <c r="H400" t="str">
        <f>VLOOKUP(D400,'CTR Reference'!A:C, 2, FALSE)</f>
        <v>7 to 10</v>
      </c>
      <c r="I400" t="str">
        <f>VLOOKUP(D400,'CTR Reference'!A:D, 4, FALSE)</f>
        <v>Quick Win</v>
      </c>
    </row>
    <row r="401" spans="1:9" ht="13.2" x14ac:dyDescent="0.25">
      <c r="A401" s="17" t="s">
        <v>454</v>
      </c>
      <c r="B401" s="1" t="s">
        <v>638</v>
      </c>
      <c r="C401" s="1">
        <v>100</v>
      </c>
      <c r="D401" s="1">
        <v>4</v>
      </c>
      <c r="E401">
        <f>MROUND(VLOOKUP(D401,'CTR Reference'!A:C, 3, FALSE)*C401,1)</f>
        <v>6</v>
      </c>
      <c r="F401">
        <f>MROUND(C401*'CTR Reference'!$C$2,1)</f>
        <v>27</v>
      </c>
      <c r="G401">
        <f t="shared" si="6"/>
        <v>21</v>
      </c>
      <c r="H401" t="str">
        <f>VLOOKUP(D401,'CTR Reference'!A:C, 2, FALSE)</f>
        <v>4 to 6</v>
      </c>
      <c r="I401" t="str">
        <f>VLOOKUP(D401,'CTR Reference'!A:D, 4, FALSE)</f>
        <v>Short Term</v>
      </c>
    </row>
    <row r="402" spans="1:9" ht="13.2" x14ac:dyDescent="0.25">
      <c r="A402" s="17" t="s">
        <v>454</v>
      </c>
      <c r="B402" s="1" t="s">
        <v>890</v>
      </c>
      <c r="C402" s="1">
        <v>100</v>
      </c>
      <c r="D402" s="1">
        <v>7</v>
      </c>
      <c r="E402">
        <f>MROUND(VLOOKUP(D402,'CTR Reference'!A:C, 3, FALSE)*C402,1)</f>
        <v>3</v>
      </c>
      <c r="F402">
        <f>MROUND(C402*'CTR Reference'!$C$2,1)</f>
        <v>27</v>
      </c>
      <c r="G402">
        <f t="shared" si="6"/>
        <v>24</v>
      </c>
      <c r="H402" t="str">
        <f>VLOOKUP(D402,'CTR Reference'!A:C, 2, FALSE)</f>
        <v>7 to 10</v>
      </c>
      <c r="I402" t="str">
        <f>VLOOKUP(D402,'CTR Reference'!A:D, 4, FALSE)</f>
        <v>Quick Win</v>
      </c>
    </row>
    <row r="403" spans="1:9" ht="13.2" x14ac:dyDescent="0.25">
      <c r="A403" s="17" t="s">
        <v>454</v>
      </c>
      <c r="B403" s="1" t="s">
        <v>639</v>
      </c>
      <c r="C403" s="1">
        <v>100</v>
      </c>
      <c r="D403" s="1">
        <v>4</v>
      </c>
      <c r="E403">
        <f>MROUND(VLOOKUP(D403,'CTR Reference'!A:C, 3, FALSE)*C403,1)</f>
        <v>6</v>
      </c>
      <c r="F403">
        <f>MROUND(C403*'CTR Reference'!$C$2,1)</f>
        <v>27</v>
      </c>
      <c r="G403">
        <f t="shared" si="6"/>
        <v>21</v>
      </c>
      <c r="H403" t="str">
        <f>VLOOKUP(D403,'CTR Reference'!A:C, 2, FALSE)</f>
        <v>4 to 6</v>
      </c>
      <c r="I403" t="str">
        <f>VLOOKUP(D403,'CTR Reference'!A:D, 4, FALSE)</f>
        <v>Short Term</v>
      </c>
    </row>
    <row r="404" spans="1:9" ht="13.2" x14ac:dyDescent="0.25">
      <c r="A404" s="17" t="s">
        <v>454</v>
      </c>
      <c r="B404" s="1" t="s">
        <v>1218</v>
      </c>
      <c r="C404" s="1">
        <v>100</v>
      </c>
      <c r="D404" s="1">
        <v>10</v>
      </c>
      <c r="E404">
        <f>MROUND(VLOOKUP(D404,'CTR Reference'!A:C, 3, FALSE)*C404,1)</f>
        <v>3</v>
      </c>
      <c r="F404">
        <f>MROUND(C404*'CTR Reference'!$C$2,1)</f>
        <v>27</v>
      </c>
      <c r="G404">
        <f t="shared" si="6"/>
        <v>24</v>
      </c>
      <c r="H404" t="str">
        <f>VLOOKUP(D404,'CTR Reference'!A:C, 2, FALSE)</f>
        <v>7 to 10</v>
      </c>
      <c r="I404" t="str">
        <f>VLOOKUP(D404,'CTR Reference'!A:D, 4, FALSE)</f>
        <v>Quick Win</v>
      </c>
    </row>
    <row r="405" spans="1:9" ht="13.2" x14ac:dyDescent="0.25">
      <c r="A405" s="17" t="s">
        <v>454</v>
      </c>
      <c r="B405" s="1" t="s">
        <v>528</v>
      </c>
      <c r="C405" s="1">
        <v>100</v>
      </c>
      <c r="D405" s="1">
        <v>2</v>
      </c>
      <c r="E405">
        <f>MROUND(VLOOKUP(D405,'CTR Reference'!A:C, 3, FALSE)*C405,1)</f>
        <v>11</v>
      </c>
      <c r="F405">
        <f>MROUND(C405*'CTR Reference'!$C$2,1)</f>
        <v>27</v>
      </c>
      <c r="G405">
        <f t="shared" si="6"/>
        <v>16</v>
      </c>
      <c r="H405" t="str">
        <f>VLOOKUP(D405,'CTR Reference'!A:C, 2, FALSE)</f>
        <v>1 to 3</v>
      </c>
      <c r="I405" t="str">
        <f>VLOOKUP(D405,'CTR Reference'!A:D, 4, FALSE)</f>
        <v>Short Term</v>
      </c>
    </row>
    <row r="406" spans="1:9" ht="13.2" x14ac:dyDescent="0.25">
      <c r="A406" s="17" t="s">
        <v>454</v>
      </c>
      <c r="B406" s="1" t="s">
        <v>1022</v>
      </c>
      <c r="C406" s="1">
        <v>90</v>
      </c>
      <c r="D406" s="1">
        <v>8</v>
      </c>
      <c r="E406">
        <f>MROUND(VLOOKUP(D406,'CTR Reference'!A:C, 3, FALSE)*C406,1)</f>
        <v>3</v>
      </c>
      <c r="F406">
        <f>MROUND(C406*'CTR Reference'!$C$2,1)</f>
        <v>24</v>
      </c>
      <c r="G406">
        <f t="shared" si="6"/>
        <v>21</v>
      </c>
      <c r="H406" t="str">
        <f>VLOOKUP(D406,'CTR Reference'!A:C, 2, FALSE)</f>
        <v>7 to 10</v>
      </c>
      <c r="I406" t="str">
        <f>VLOOKUP(D406,'CTR Reference'!A:D, 4, FALSE)</f>
        <v>Quick Win</v>
      </c>
    </row>
    <row r="407" spans="1:9" ht="13.2" x14ac:dyDescent="0.25">
      <c r="A407" s="17" t="s">
        <v>454</v>
      </c>
      <c r="B407" s="1" t="s">
        <v>919</v>
      </c>
      <c r="C407" s="1">
        <v>90</v>
      </c>
      <c r="D407" s="1">
        <v>7</v>
      </c>
      <c r="E407">
        <f>MROUND(VLOOKUP(D407,'CTR Reference'!A:C, 3, FALSE)*C407,1)</f>
        <v>3</v>
      </c>
      <c r="F407">
        <f>MROUND(C407*'CTR Reference'!$C$2,1)</f>
        <v>24</v>
      </c>
      <c r="G407">
        <f t="shared" si="6"/>
        <v>21</v>
      </c>
      <c r="H407" t="str">
        <f>VLOOKUP(D407,'CTR Reference'!A:C, 2, FALSE)</f>
        <v>7 to 10</v>
      </c>
      <c r="I407" t="str">
        <f>VLOOKUP(D407,'CTR Reference'!A:D, 4, FALSE)</f>
        <v>Quick Win</v>
      </c>
    </row>
    <row r="408" spans="1:9" ht="13.2" x14ac:dyDescent="0.25">
      <c r="A408" s="17" t="s">
        <v>454</v>
      </c>
      <c r="B408" s="1" t="s">
        <v>1014</v>
      </c>
      <c r="C408" s="1">
        <v>90</v>
      </c>
      <c r="D408" s="1">
        <v>8</v>
      </c>
      <c r="E408">
        <f>MROUND(VLOOKUP(D408,'CTR Reference'!A:C, 3, FALSE)*C408,1)</f>
        <v>3</v>
      </c>
      <c r="F408">
        <f>MROUND(C408*'CTR Reference'!$C$2,1)</f>
        <v>24</v>
      </c>
      <c r="G408">
        <f t="shared" si="6"/>
        <v>21</v>
      </c>
      <c r="H408" t="str">
        <f>VLOOKUP(D408,'CTR Reference'!A:C, 2, FALSE)</f>
        <v>7 to 10</v>
      </c>
      <c r="I408" t="str">
        <f>VLOOKUP(D408,'CTR Reference'!A:D, 4, FALSE)</f>
        <v>Quick Win</v>
      </c>
    </row>
    <row r="409" spans="1:9" ht="13.2" x14ac:dyDescent="0.25">
      <c r="A409" s="17" t="s">
        <v>454</v>
      </c>
      <c r="B409" s="1" t="s">
        <v>1349</v>
      </c>
      <c r="C409" s="1">
        <v>80</v>
      </c>
      <c r="D409" s="1">
        <v>10</v>
      </c>
      <c r="E409">
        <f>MROUND(VLOOKUP(D409,'CTR Reference'!A:C, 3, FALSE)*C409,1)</f>
        <v>2</v>
      </c>
      <c r="F409">
        <f>MROUND(C409*'CTR Reference'!$C$2,1)</f>
        <v>21</v>
      </c>
      <c r="G409">
        <f t="shared" si="6"/>
        <v>19</v>
      </c>
      <c r="H409" t="str">
        <f>VLOOKUP(D409,'CTR Reference'!A:C, 2, FALSE)</f>
        <v>7 to 10</v>
      </c>
      <c r="I409" t="str">
        <f>VLOOKUP(D409,'CTR Reference'!A:D, 4, FALSE)</f>
        <v>Quick Win</v>
      </c>
    </row>
    <row r="410" spans="1:9" ht="13.2" x14ac:dyDescent="0.25">
      <c r="A410" s="17" t="s">
        <v>454</v>
      </c>
      <c r="B410" s="1" t="s">
        <v>1214</v>
      </c>
      <c r="C410" s="1">
        <v>80</v>
      </c>
      <c r="D410" s="1">
        <v>9</v>
      </c>
      <c r="E410">
        <f>MROUND(VLOOKUP(D410,'CTR Reference'!A:C, 3, FALSE)*C410,1)</f>
        <v>2</v>
      </c>
      <c r="F410">
        <f>MROUND(C410*'CTR Reference'!$C$2,1)</f>
        <v>21</v>
      </c>
      <c r="G410">
        <f t="shared" si="6"/>
        <v>19</v>
      </c>
      <c r="H410" t="str">
        <f>VLOOKUP(D410,'CTR Reference'!A:C, 2, FALSE)</f>
        <v>7 to 10</v>
      </c>
      <c r="I410" t="str">
        <f>VLOOKUP(D410,'CTR Reference'!A:D, 4, FALSE)</f>
        <v>Quick Win</v>
      </c>
    </row>
    <row r="411" spans="1:9" ht="13.2" x14ac:dyDescent="0.25">
      <c r="A411" s="17" t="s">
        <v>454</v>
      </c>
      <c r="B411" s="1" t="s">
        <v>1485</v>
      </c>
      <c r="C411" s="1">
        <v>80</v>
      </c>
      <c r="D411" s="1">
        <v>11</v>
      </c>
      <c r="E411">
        <f>MROUND(VLOOKUP(D411,'CTR Reference'!A:C, 3, FALSE)*C411,1)</f>
        <v>0</v>
      </c>
      <c r="F411">
        <f>MROUND(C411*'CTR Reference'!$C$2,1)</f>
        <v>21</v>
      </c>
      <c r="G411">
        <f t="shared" si="6"/>
        <v>21</v>
      </c>
      <c r="H411" t="str">
        <f>VLOOKUP(D411,'CTR Reference'!A:C, 2, FALSE)</f>
        <v>11 to 20</v>
      </c>
      <c r="I411" t="str">
        <f>VLOOKUP(D411,'CTR Reference'!A:D, 4, FALSE)</f>
        <v>Quick Win</v>
      </c>
    </row>
    <row r="412" spans="1:9" ht="13.2" x14ac:dyDescent="0.25">
      <c r="A412" s="17" t="s">
        <v>454</v>
      </c>
      <c r="B412" s="1" t="s">
        <v>961</v>
      </c>
      <c r="C412" s="1">
        <v>70</v>
      </c>
      <c r="D412" s="1">
        <v>6</v>
      </c>
      <c r="E412">
        <f>MROUND(VLOOKUP(D412,'CTR Reference'!A:C, 3, FALSE)*C412,1)</f>
        <v>3</v>
      </c>
      <c r="F412">
        <f>MROUND(C412*'CTR Reference'!$C$2,1)</f>
        <v>19</v>
      </c>
      <c r="G412">
        <f t="shared" si="6"/>
        <v>16</v>
      </c>
      <c r="H412" t="str">
        <f>VLOOKUP(D412,'CTR Reference'!A:C, 2, FALSE)</f>
        <v>4 to 6</v>
      </c>
      <c r="I412" t="str">
        <f>VLOOKUP(D412,'CTR Reference'!A:D, 4, FALSE)</f>
        <v>Quick Win</v>
      </c>
    </row>
    <row r="413" spans="1:9" ht="13.2" x14ac:dyDescent="0.25">
      <c r="A413" s="17" t="s">
        <v>454</v>
      </c>
      <c r="B413" s="1" t="s">
        <v>1181</v>
      </c>
      <c r="C413" s="1">
        <v>70</v>
      </c>
      <c r="D413" s="1">
        <v>8</v>
      </c>
      <c r="E413">
        <f>MROUND(VLOOKUP(D413,'CTR Reference'!A:C, 3, FALSE)*C413,1)</f>
        <v>2</v>
      </c>
      <c r="F413">
        <f>MROUND(C413*'CTR Reference'!$C$2,1)</f>
        <v>19</v>
      </c>
      <c r="G413">
        <f t="shared" si="6"/>
        <v>17</v>
      </c>
      <c r="H413" t="str">
        <f>VLOOKUP(D413,'CTR Reference'!A:C, 2, FALSE)</f>
        <v>7 to 10</v>
      </c>
      <c r="I413" t="str">
        <f>VLOOKUP(D413,'CTR Reference'!A:D, 4, FALSE)</f>
        <v>Quick Win</v>
      </c>
    </row>
    <row r="414" spans="1:9" ht="13.2" x14ac:dyDescent="0.25">
      <c r="A414" s="17" t="s">
        <v>454</v>
      </c>
      <c r="B414" s="1" t="s">
        <v>962</v>
      </c>
      <c r="C414" s="1">
        <v>70</v>
      </c>
      <c r="D414" s="1">
        <v>6</v>
      </c>
      <c r="E414">
        <f>MROUND(VLOOKUP(D414,'CTR Reference'!A:C, 3, FALSE)*C414,1)</f>
        <v>3</v>
      </c>
      <c r="F414">
        <f>MROUND(C414*'CTR Reference'!$C$2,1)</f>
        <v>19</v>
      </c>
      <c r="G414">
        <f t="shared" si="6"/>
        <v>16</v>
      </c>
      <c r="H414" t="str">
        <f>VLOOKUP(D414,'CTR Reference'!A:C, 2, FALSE)</f>
        <v>4 to 6</v>
      </c>
      <c r="I414" t="str">
        <f>VLOOKUP(D414,'CTR Reference'!A:D, 4, FALSE)</f>
        <v>Quick Win</v>
      </c>
    </row>
    <row r="415" spans="1:9" ht="13.2" x14ac:dyDescent="0.25">
      <c r="A415" s="17" t="s">
        <v>454</v>
      </c>
      <c r="B415" s="1" t="s">
        <v>1285</v>
      </c>
      <c r="C415" s="1">
        <v>70</v>
      </c>
      <c r="D415" s="1">
        <v>9</v>
      </c>
      <c r="E415">
        <f>MROUND(VLOOKUP(D415,'CTR Reference'!A:C, 3, FALSE)*C415,1)</f>
        <v>2</v>
      </c>
      <c r="F415">
        <f>MROUND(C415*'CTR Reference'!$C$2,1)</f>
        <v>19</v>
      </c>
      <c r="G415">
        <f t="shared" si="6"/>
        <v>17</v>
      </c>
      <c r="H415" t="str">
        <f>VLOOKUP(D415,'CTR Reference'!A:C, 2, FALSE)</f>
        <v>7 to 10</v>
      </c>
      <c r="I415" t="str">
        <f>VLOOKUP(D415,'CTR Reference'!A:D, 4, FALSE)</f>
        <v>Quick Win</v>
      </c>
    </row>
    <row r="416" spans="1:9" ht="13.2" x14ac:dyDescent="0.25">
      <c r="A416" s="17" t="s">
        <v>454</v>
      </c>
      <c r="B416" s="1" t="s">
        <v>1122</v>
      </c>
      <c r="C416" s="1">
        <v>60</v>
      </c>
      <c r="D416" s="1">
        <v>7</v>
      </c>
      <c r="E416">
        <f>MROUND(VLOOKUP(D416,'CTR Reference'!A:C, 3, FALSE)*C416,1)</f>
        <v>2</v>
      </c>
      <c r="F416">
        <f>MROUND(C416*'CTR Reference'!$C$2,1)</f>
        <v>16</v>
      </c>
      <c r="G416">
        <f t="shared" si="6"/>
        <v>14</v>
      </c>
      <c r="H416" t="str">
        <f>VLOOKUP(D416,'CTR Reference'!A:C, 2, FALSE)</f>
        <v>7 to 10</v>
      </c>
      <c r="I416" t="str">
        <f>VLOOKUP(D416,'CTR Reference'!A:D, 4, FALSE)</f>
        <v>Quick Win</v>
      </c>
    </row>
    <row r="417" spans="1:9" ht="13.2" x14ac:dyDescent="0.25">
      <c r="A417" s="17" t="s">
        <v>454</v>
      </c>
      <c r="B417" s="1" t="s">
        <v>1357</v>
      </c>
      <c r="C417" s="1">
        <v>60</v>
      </c>
      <c r="D417" s="1">
        <v>9</v>
      </c>
      <c r="E417">
        <f>MROUND(VLOOKUP(D417,'CTR Reference'!A:C, 3, FALSE)*C417,1)</f>
        <v>2</v>
      </c>
      <c r="F417">
        <f>MROUND(C417*'CTR Reference'!$C$2,1)</f>
        <v>16</v>
      </c>
      <c r="G417">
        <f t="shared" si="6"/>
        <v>14</v>
      </c>
      <c r="H417" t="str">
        <f>VLOOKUP(D417,'CTR Reference'!A:C, 2, FALSE)</f>
        <v>7 to 10</v>
      </c>
      <c r="I417" t="str">
        <f>VLOOKUP(D417,'CTR Reference'!A:D, 4, FALSE)</f>
        <v>Quick Win</v>
      </c>
    </row>
    <row r="418" spans="1:9" ht="13.2" x14ac:dyDescent="0.25">
      <c r="A418" s="17" t="s">
        <v>454</v>
      </c>
      <c r="B418" s="1" t="s">
        <v>1232</v>
      </c>
      <c r="C418" s="1">
        <v>60</v>
      </c>
      <c r="D418" s="1">
        <v>8</v>
      </c>
      <c r="E418">
        <f>MROUND(VLOOKUP(D418,'CTR Reference'!A:C, 3, FALSE)*C418,1)</f>
        <v>2</v>
      </c>
      <c r="F418">
        <f>MROUND(C418*'CTR Reference'!$C$2,1)</f>
        <v>16</v>
      </c>
      <c r="G418">
        <f t="shared" si="6"/>
        <v>14</v>
      </c>
      <c r="H418" t="str">
        <f>VLOOKUP(D418,'CTR Reference'!A:C, 2, FALSE)</f>
        <v>7 to 10</v>
      </c>
      <c r="I418" t="str">
        <f>VLOOKUP(D418,'CTR Reference'!A:D, 4, FALSE)</f>
        <v>Quick Win</v>
      </c>
    </row>
    <row r="419" spans="1:9" ht="13.2" x14ac:dyDescent="0.25">
      <c r="A419" s="17" t="s">
        <v>454</v>
      </c>
      <c r="B419" s="1" t="s">
        <v>1346</v>
      </c>
      <c r="C419" s="1">
        <v>60</v>
      </c>
      <c r="D419" s="1">
        <v>9</v>
      </c>
      <c r="E419">
        <f>MROUND(VLOOKUP(D419,'CTR Reference'!A:C, 3, FALSE)*C419,1)</f>
        <v>2</v>
      </c>
      <c r="F419">
        <f>MROUND(C419*'CTR Reference'!$C$2,1)</f>
        <v>16</v>
      </c>
      <c r="G419">
        <f t="shared" si="6"/>
        <v>14</v>
      </c>
      <c r="H419" t="str">
        <f>VLOOKUP(D419,'CTR Reference'!A:C, 2, FALSE)</f>
        <v>7 to 10</v>
      </c>
      <c r="I419" t="str">
        <f>VLOOKUP(D419,'CTR Reference'!A:D, 4, FALSE)</f>
        <v>Quick Win</v>
      </c>
    </row>
    <row r="420" spans="1:9" ht="13.2" x14ac:dyDescent="0.25">
      <c r="A420" s="17" t="s">
        <v>454</v>
      </c>
      <c r="B420" s="1" t="s">
        <v>988</v>
      </c>
      <c r="C420" s="1">
        <v>60</v>
      </c>
      <c r="D420" s="1">
        <v>6</v>
      </c>
      <c r="E420">
        <f>MROUND(VLOOKUP(D420,'CTR Reference'!A:C, 3, FALSE)*C420,1)</f>
        <v>2</v>
      </c>
      <c r="F420">
        <f>MROUND(C420*'CTR Reference'!$C$2,1)</f>
        <v>16</v>
      </c>
      <c r="G420">
        <f t="shared" si="6"/>
        <v>14</v>
      </c>
      <c r="H420" t="str">
        <f>VLOOKUP(D420,'CTR Reference'!A:C, 2, FALSE)</f>
        <v>4 to 6</v>
      </c>
      <c r="I420" t="str">
        <f>VLOOKUP(D420,'CTR Reference'!A:D, 4, FALSE)</f>
        <v>Quick Win</v>
      </c>
    </row>
    <row r="421" spans="1:9" ht="13.2" x14ac:dyDescent="0.25">
      <c r="A421" s="17" t="s">
        <v>454</v>
      </c>
      <c r="B421" s="1" t="s">
        <v>884</v>
      </c>
      <c r="C421" s="1">
        <v>50</v>
      </c>
      <c r="D421" s="1">
        <v>4</v>
      </c>
      <c r="E421">
        <f>MROUND(VLOOKUP(D421,'CTR Reference'!A:C, 3, FALSE)*C421,1)</f>
        <v>3</v>
      </c>
      <c r="F421">
        <f>MROUND(C421*'CTR Reference'!$C$2,1)</f>
        <v>13</v>
      </c>
      <c r="G421">
        <f t="shared" si="6"/>
        <v>10</v>
      </c>
      <c r="H421" t="str">
        <f>VLOOKUP(D421,'CTR Reference'!A:C, 2, FALSE)</f>
        <v>4 to 6</v>
      </c>
      <c r="I421" t="str">
        <f>VLOOKUP(D421,'CTR Reference'!A:D, 4, FALSE)</f>
        <v>Short Term</v>
      </c>
    </row>
    <row r="422" spans="1:9" ht="13.2" x14ac:dyDescent="0.25">
      <c r="A422" s="17" t="s">
        <v>454</v>
      </c>
      <c r="B422" s="1" t="s">
        <v>1434</v>
      </c>
      <c r="C422" s="1">
        <v>50</v>
      </c>
      <c r="D422" s="1">
        <v>8</v>
      </c>
      <c r="E422">
        <f>MROUND(VLOOKUP(D422,'CTR Reference'!A:C, 3, FALSE)*C422,1)</f>
        <v>1</v>
      </c>
      <c r="F422">
        <f>MROUND(C422*'CTR Reference'!$C$2,1)</f>
        <v>13</v>
      </c>
      <c r="G422">
        <f t="shared" si="6"/>
        <v>12</v>
      </c>
      <c r="H422" t="str">
        <f>VLOOKUP(D422,'CTR Reference'!A:C, 2, FALSE)</f>
        <v>7 to 10</v>
      </c>
      <c r="I422" t="str">
        <f>VLOOKUP(D422,'CTR Reference'!A:D, 4, FALSE)</f>
        <v>Quick Win</v>
      </c>
    </row>
    <row r="423" spans="1:9" ht="13.2" x14ac:dyDescent="0.25">
      <c r="A423" s="17" t="s">
        <v>454</v>
      </c>
      <c r="B423" s="1" t="s">
        <v>1171</v>
      </c>
      <c r="C423" s="1">
        <v>50</v>
      </c>
      <c r="D423" s="1">
        <v>6</v>
      </c>
      <c r="E423">
        <f>MROUND(VLOOKUP(D423,'CTR Reference'!A:C, 3, FALSE)*C423,1)</f>
        <v>2</v>
      </c>
      <c r="F423">
        <f>MROUND(C423*'CTR Reference'!$C$2,1)</f>
        <v>13</v>
      </c>
      <c r="G423">
        <f t="shared" si="6"/>
        <v>11</v>
      </c>
      <c r="H423" t="str">
        <f>VLOOKUP(D423,'CTR Reference'!A:C, 2, FALSE)</f>
        <v>4 to 6</v>
      </c>
      <c r="I423" t="str">
        <f>VLOOKUP(D423,'CTR Reference'!A:D, 4, FALSE)</f>
        <v>Quick Win</v>
      </c>
    </row>
    <row r="424" spans="1:9" ht="13.2" x14ac:dyDescent="0.25">
      <c r="A424" s="17" t="s">
        <v>454</v>
      </c>
      <c r="B424" s="1" t="s">
        <v>1361</v>
      </c>
      <c r="C424" s="1">
        <v>50</v>
      </c>
      <c r="D424" s="1">
        <v>8</v>
      </c>
      <c r="E424">
        <f>MROUND(VLOOKUP(D424,'CTR Reference'!A:C, 3, FALSE)*C424,1)</f>
        <v>1</v>
      </c>
      <c r="F424">
        <f>MROUND(C424*'CTR Reference'!$C$2,1)</f>
        <v>13</v>
      </c>
      <c r="G424">
        <f t="shared" si="6"/>
        <v>12</v>
      </c>
      <c r="H424" t="str">
        <f>VLOOKUP(D424,'CTR Reference'!A:C, 2, FALSE)</f>
        <v>7 to 10</v>
      </c>
      <c r="I424" t="str">
        <f>VLOOKUP(D424,'CTR Reference'!A:D, 4, FALSE)</f>
        <v>Quick Win</v>
      </c>
    </row>
    <row r="425" spans="1:9" ht="13.2" x14ac:dyDescent="0.25">
      <c r="A425" s="17" t="s">
        <v>454</v>
      </c>
      <c r="B425" s="1" t="s">
        <v>1439</v>
      </c>
      <c r="C425" s="1">
        <v>50</v>
      </c>
      <c r="D425" s="1">
        <v>8</v>
      </c>
      <c r="E425">
        <f>MROUND(VLOOKUP(D425,'CTR Reference'!A:C, 3, FALSE)*C425,1)</f>
        <v>1</v>
      </c>
      <c r="F425">
        <f>MROUND(C425*'CTR Reference'!$C$2,1)</f>
        <v>13</v>
      </c>
      <c r="G425">
        <f t="shared" si="6"/>
        <v>12</v>
      </c>
      <c r="H425" t="str">
        <f>VLOOKUP(D425,'CTR Reference'!A:C, 2, FALSE)</f>
        <v>7 to 10</v>
      </c>
      <c r="I425" t="str">
        <f>VLOOKUP(D425,'CTR Reference'!A:D, 4, FALSE)</f>
        <v>Quick Win</v>
      </c>
    </row>
    <row r="426" spans="1:9" ht="13.2" x14ac:dyDescent="0.25">
      <c r="A426" s="17" t="s">
        <v>454</v>
      </c>
      <c r="B426" s="1" t="s">
        <v>1170</v>
      </c>
      <c r="C426" s="1">
        <v>50</v>
      </c>
      <c r="D426" s="1">
        <v>6</v>
      </c>
      <c r="E426">
        <f>MROUND(VLOOKUP(D426,'CTR Reference'!A:C, 3, FALSE)*C426,1)</f>
        <v>2</v>
      </c>
      <c r="F426">
        <f>MROUND(C426*'CTR Reference'!$C$2,1)</f>
        <v>13</v>
      </c>
      <c r="G426">
        <f t="shared" si="6"/>
        <v>11</v>
      </c>
      <c r="H426" t="str">
        <f>VLOOKUP(D426,'CTR Reference'!A:C, 2, FALSE)</f>
        <v>4 to 6</v>
      </c>
      <c r="I426" t="str">
        <f>VLOOKUP(D426,'CTR Reference'!A:D, 4, FALSE)</f>
        <v>Quick Win</v>
      </c>
    </row>
    <row r="427" spans="1:9" ht="13.2" x14ac:dyDescent="0.25">
      <c r="A427" s="17" t="s">
        <v>454</v>
      </c>
      <c r="B427" s="1" t="s">
        <v>923</v>
      </c>
      <c r="C427" s="1">
        <v>50</v>
      </c>
      <c r="D427" s="1">
        <v>4</v>
      </c>
      <c r="E427">
        <f>MROUND(VLOOKUP(D427,'CTR Reference'!A:C, 3, FALSE)*C427,1)</f>
        <v>3</v>
      </c>
      <c r="F427">
        <f>MROUND(C427*'CTR Reference'!$C$2,1)</f>
        <v>13</v>
      </c>
      <c r="G427">
        <f t="shared" si="6"/>
        <v>10</v>
      </c>
      <c r="H427" t="str">
        <f>VLOOKUP(D427,'CTR Reference'!A:C, 2, FALSE)</f>
        <v>4 to 6</v>
      </c>
      <c r="I427" t="str">
        <f>VLOOKUP(D427,'CTR Reference'!A:D, 4, FALSE)</f>
        <v>Short Term</v>
      </c>
    </row>
    <row r="428" spans="1:9" ht="13.2" x14ac:dyDescent="0.25">
      <c r="A428" s="17" t="s">
        <v>454</v>
      </c>
      <c r="B428" s="1" t="s">
        <v>926</v>
      </c>
      <c r="C428" s="1">
        <v>50</v>
      </c>
      <c r="D428" s="1">
        <v>4</v>
      </c>
      <c r="E428">
        <f>MROUND(VLOOKUP(D428,'CTR Reference'!A:C, 3, FALSE)*C428,1)</f>
        <v>3</v>
      </c>
      <c r="F428">
        <f>MROUND(C428*'CTR Reference'!$C$2,1)</f>
        <v>13</v>
      </c>
      <c r="G428">
        <f t="shared" si="6"/>
        <v>10</v>
      </c>
      <c r="H428" t="str">
        <f>VLOOKUP(D428,'CTR Reference'!A:C, 2, FALSE)</f>
        <v>4 to 6</v>
      </c>
      <c r="I428" t="str">
        <f>VLOOKUP(D428,'CTR Reference'!A:D, 4, FALSE)</f>
        <v>Short Term</v>
      </c>
    </row>
    <row r="429" spans="1:9" ht="13.2" x14ac:dyDescent="0.25">
      <c r="A429" s="17" t="s">
        <v>454</v>
      </c>
      <c r="B429" s="1" t="s">
        <v>928</v>
      </c>
      <c r="C429" s="1">
        <v>50</v>
      </c>
      <c r="D429" s="1">
        <v>4</v>
      </c>
      <c r="E429">
        <f>MROUND(VLOOKUP(D429,'CTR Reference'!A:C, 3, FALSE)*C429,1)</f>
        <v>3</v>
      </c>
      <c r="F429">
        <f>MROUND(C429*'CTR Reference'!$C$2,1)</f>
        <v>13</v>
      </c>
      <c r="G429">
        <f t="shared" si="6"/>
        <v>10</v>
      </c>
      <c r="H429" t="str">
        <f>VLOOKUP(D429,'CTR Reference'!A:C, 2, FALSE)</f>
        <v>4 to 6</v>
      </c>
      <c r="I429" t="str">
        <f>VLOOKUP(D429,'CTR Reference'!A:D, 4, FALSE)</f>
        <v>Short Term</v>
      </c>
    </row>
    <row r="430" spans="1:9" ht="13.2" x14ac:dyDescent="0.25">
      <c r="A430" s="17" t="s">
        <v>454</v>
      </c>
      <c r="B430" s="1" t="s">
        <v>820</v>
      </c>
      <c r="C430" s="1">
        <v>50</v>
      </c>
      <c r="D430" s="1">
        <v>3</v>
      </c>
      <c r="E430">
        <f>MROUND(VLOOKUP(D430,'CTR Reference'!A:C, 3, FALSE)*C430,1)</f>
        <v>4</v>
      </c>
      <c r="F430">
        <f>MROUND(C430*'CTR Reference'!$C$2,1)</f>
        <v>13</v>
      </c>
      <c r="G430">
        <f t="shared" si="6"/>
        <v>9</v>
      </c>
      <c r="H430" t="str">
        <f>VLOOKUP(D430,'CTR Reference'!A:C, 2, FALSE)</f>
        <v>1 to 3</v>
      </c>
      <c r="I430" t="str">
        <f>VLOOKUP(D430,'CTR Reference'!A:D, 4, FALSE)</f>
        <v>Short Term</v>
      </c>
    </row>
    <row r="431" spans="1:9" ht="13.2" x14ac:dyDescent="0.25">
      <c r="A431" s="17" t="s">
        <v>454</v>
      </c>
      <c r="B431" s="1" t="s">
        <v>1241</v>
      </c>
      <c r="C431" s="1">
        <v>40</v>
      </c>
      <c r="D431" s="1">
        <v>6</v>
      </c>
      <c r="E431">
        <f>MROUND(VLOOKUP(D431,'CTR Reference'!A:C, 3, FALSE)*C431,1)</f>
        <v>2</v>
      </c>
      <c r="F431">
        <f>MROUND(C431*'CTR Reference'!$C$2,1)</f>
        <v>11</v>
      </c>
      <c r="G431">
        <f t="shared" si="6"/>
        <v>9</v>
      </c>
      <c r="H431" t="str">
        <f>VLOOKUP(D431,'CTR Reference'!A:C, 2, FALSE)</f>
        <v>4 to 6</v>
      </c>
      <c r="I431" t="str">
        <f>VLOOKUP(D431,'CTR Reference'!A:D, 4, FALSE)</f>
        <v>Quick Win</v>
      </c>
    </row>
    <row r="432" spans="1:9" ht="13.2" x14ac:dyDescent="0.25">
      <c r="A432" s="17" t="s">
        <v>454</v>
      </c>
      <c r="B432" s="1" t="s">
        <v>1280</v>
      </c>
      <c r="C432" s="1">
        <v>40</v>
      </c>
      <c r="D432" s="1">
        <v>6</v>
      </c>
      <c r="E432">
        <f>MROUND(VLOOKUP(D432,'CTR Reference'!A:C, 3, FALSE)*C432,1)</f>
        <v>2</v>
      </c>
      <c r="F432">
        <f>MROUND(C432*'CTR Reference'!$C$2,1)</f>
        <v>11</v>
      </c>
      <c r="G432">
        <f t="shared" si="6"/>
        <v>9</v>
      </c>
      <c r="H432" t="str">
        <f>VLOOKUP(D432,'CTR Reference'!A:C, 2, FALSE)</f>
        <v>4 to 6</v>
      </c>
      <c r="I432" t="str">
        <f>VLOOKUP(D432,'CTR Reference'!A:D, 4, FALSE)</f>
        <v>Quick Win</v>
      </c>
    </row>
    <row r="433" spans="1:9" ht="13.2" x14ac:dyDescent="0.25">
      <c r="A433" s="17" t="s">
        <v>454</v>
      </c>
      <c r="B433" s="1" t="s">
        <v>1418</v>
      </c>
      <c r="C433" s="1">
        <v>40</v>
      </c>
      <c r="D433" s="1">
        <v>7</v>
      </c>
      <c r="E433">
        <f>MROUND(VLOOKUP(D433,'CTR Reference'!A:C, 3, FALSE)*C433,1)</f>
        <v>1</v>
      </c>
      <c r="F433">
        <f>MROUND(C433*'CTR Reference'!$C$2,1)</f>
        <v>11</v>
      </c>
      <c r="G433">
        <f t="shared" si="6"/>
        <v>10</v>
      </c>
      <c r="H433" t="str">
        <f>VLOOKUP(D433,'CTR Reference'!A:C, 2, FALSE)</f>
        <v>7 to 10</v>
      </c>
      <c r="I433" t="str">
        <f>VLOOKUP(D433,'CTR Reference'!A:D, 4, FALSE)</f>
        <v>Quick Win</v>
      </c>
    </row>
    <row r="434" spans="1:9" ht="13.2" x14ac:dyDescent="0.25">
      <c r="A434" s="17" t="s">
        <v>454</v>
      </c>
      <c r="B434" s="1" t="s">
        <v>1281</v>
      </c>
      <c r="C434" s="1">
        <v>40</v>
      </c>
      <c r="D434" s="1">
        <v>6</v>
      </c>
      <c r="E434">
        <f>MROUND(VLOOKUP(D434,'CTR Reference'!A:C, 3, FALSE)*C434,1)</f>
        <v>2</v>
      </c>
      <c r="F434">
        <f>MROUND(C434*'CTR Reference'!$C$2,1)</f>
        <v>11</v>
      </c>
      <c r="G434">
        <f t="shared" si="6"/>
        <v>9</v>
      </c>
      <c r="H434" t="str">
        <f>VLOOKUP(D434,'CTR Reference'!A:C, 2, FALSE)</f>
        <v>4 to 6</v>
      </c>
      <c r="I434" t="str">
        <f>VLOOKUP(D434,'CTR Reference'!A:D, 4, FALSE)</f>
        <v>Quick Win</v>
      </c>
    </row>
    <row r="435" spans="1:9" ht="13.2" x14ac:dyDescent="0.25">
      <c r="A435" s="17" t="s">
        <v>454</v>
      </c>
      <c r="B435" s="1" t="s">
        <v>1279</v>
      </c>
      <c r="C435" s="1">
        <v>40</v>
      </c>
      <c r="D435" s="1">
        <v>6</v>
      </c>
      <c r="E435">
        <f>MROUND(VLOOKUP(D435,'CTR Reference'!A:C, 3, FALSE)*C435,1)</f>
        <v>2</v>
      </c>
      <c r="F435">
        <f>MROUND(C435*'CTR Reference'!$C$2,1)</f>
        <v>11</v>
      </c>
      <c r="G435">
        <f t="shared" si="6"/>
        <v>9</v>
      </c>
      <c r="H435" t="str">
        <f>VLOOKUP(D435,'CTR Reference'!A:C, 2, FALSE)</f>
        <v>4 to 6</v>
      </c>
      <c r="I435" t="str">
        <f>VLOOKUP(D435,'CTR Reference'!A:D, 4, FALSE)</f>
        <v>Quick Win</v>
      </c>
    </row>
    <row r="436" spans="1:9" ht="13.2" x14ac:dyDescent="0.25">
      <c r="A436" s="17" t="s">
        <v>454</v>
      </c>
      <c r="B436" s="1" t="s">
        <v>1240</v>
      </c>
      <c r="C436" s="1">
        <v>40</v>
      </c>
      <c r="D436" s="1">
        <v>6</v>
      </c>
      <c r="E436">
        <f>MROUND(VLOOKUP(D436,'CTR Reference'!A:C, 3, FALSE)*C436,1)</f>
        <v>2</v>
      </c>
      <c r="F436">
        <f>MROUND(C436*'CTR Reference'!$C$2,1)</f>
        <v>11</v>
      </c>
      <c r="G436">
        <f t="shared" si="6"/>
        <v>9</v>
      </c>
      <c r="H436" t="str">
        <f>VLOOKUP(D436,'CTR Reference'!A:C, 2, FALSE)</f>
        <v>4 to 6</v>
      </c>
      <c r="I436" t="str">
        <f>VLOOKUP(D436,'CTR Reference'!A:D, 4, FALSE)</f>
        <v>Quick Win</v>
      </c>
    </row>
    <row r="437" spans="1:9" ht="13.2" x14ac:dyDescent="0.25">
      <c r="A437" s="17" t="s">
        <v>454</v>
      </c>
      <c r="B437" s="1" t="s">
        <v>793</v>
      </c>
      <c r="C437" s="1">
        <v>40</v>
      </c>
      <c r="D437" s="1">
        <v>2</v>
      </c>
      <c r="E437">
        <f>MROUND(VLOOKUP(D437,'CTR Reference'!A:C, 3, FALSE)*C437,1)</f>
        <v>4</v>
      </c>
      <c r="F437">
        <f>MROUND(C437*'CTR Reference'!$C$2,1)</f>
        <v>11</v>
      </c>
      <c r="G437">
        <f t="shared" si="6"/>
        <v>7</v>
      </c>
      <c r="H437" t="str">
        <f>VLOOKUP(D437,'CTR Reference'!A:C, 2, FALSE)</f>
        <v>1 to 3</v>
      </c>
      <c r="I437" t="str">
        <f>VLOOKUP(D437,'CTR Reference'!A:D, 4, FALSE)</f>
        <v>Short Term</v>
      </c>
    </row>
    <row r="438" spans="1:9" ht="13.2" x14ac:dyDescent="0.25">
      <c r="A438" s="17" t="s">
        <v>454</v>
      </c>
      <c r="B438" s="1" t="s">
        <v>1515</v>
      </c>
      <c r="C438" s="1">
        <v>40</v>
      </c>
      <c r="D438" s="1">
        <v>8</v>
      </c>
      <c r="E438">
        <f>MROUND(VLOOKUP(D438,'CTR Reference'!A:C, 3, FALSE)*C438,1)</f>
        <v>1</v>
      </c>
      <c r="F438">
        <f>MROUND(C438*'CTR Reference'!$C$2,1)</f>
        <v>11</v>
      </c>
      <c r="G438">
        <f t="shared" si="6"/>
        <v>10</v>
      </c>
      <c r="H438" t="str">
        <f>VLOOKUP(D438,'CTR Reference'!A:C, 2, FALSE)</f>
        <v>7 to 10</v>
      </c>
      <c r="I438" t="str">
        <f>VLOOKUP(D438,'CTR Reference'!A:D, 4, FALSE)</f>
        <v>Quick Win</v>
      </c>
    </row>
    <row r="439" spans="1:9" ht="13.2" x14ac:dyDescent="0.25">
      <c r="A439" s="17" t="s">
        <v>454</v>
      </c>
      <c r="B439" s="1" t="s">
        <v>1027</v>
      </c>
      <c r="C439" s="1">
        <v>40</v>
      </c>
      <c r="D439" s="1">
        <v>4</v>
      </c>
      <c r="E439">
        <f>MROUND(VLOOKUP(D439,'CTR Reference'!A:C, 3, FALSE)*C439,1)</f>
        <v>2</v>
      </c>
      <c r="F439">
        <f>MROUND(C439*'CTR Reference'!$C$2,1)</f>
        <v>11</v>
      </c>
      <c r="G439">
        <f t="shared" si="6"/>
        <v>9</v>
      </c>
      <c r="H439" t="str">
        <f>VLOOKUP(D439,'CTR Reference'!A:C, 2, FALSE)</f>
        <v>4 to 6</v>
      </c>
      <c r="I439" t="str">
        <f>VLOOKUP(D439,'CTR Reference'!A:D, 4, FALSE)</f>
        <v>Short Term</v>
      </c>
    </row>
    <row r="440" spans="1:9" ht="13.2" x14ac:dyDescent="0.25">
      <c r="A440" s="17" t="s">
        <v>454</v>
      </c>
      <c r="B440" s="1" t="s">
        <v>1144</v>
      </c>
      <c r="C440" s="1">
        <v>40</v>
      </c>
      <c r="D440" s="1">
        <v>5</v>
      </c>
      <c r="E440">
        <f>MROUND(VLOOKUP(D440,'CTR Reference'!A:C, 3, FALSE)*C440,1)</f>
        <v>2</v>
      </c>
      <c r="F440">
        <f>MROUND(C440*'CTR Reference'!$C$2,1)</f>
        <v>11</v>
      </c>
      <c r="G440">
        <f t="shared" si="6"/>
        <v>9</v>
      </c>
      <c r="H440" t="str">
        <f>VLOOKUP(D440,'CTR Reference'!A:C, 2, FALSE)</f>
        <v>4 to 6</v>
      </c>
      <c r="I440" t="str">
        <f>VLOOKUP(D440,'CTR Reference'!A:D, 4, FALSE)</f>
        <v>Quick Win</v>
      </c>
    </row>
    <row r="441" spans="1:9" ht="13.2" x14ac:dyDescent="0.25">
      <c r="A441" s="17" t="s">
        <v>454</v>
      </c>
      <c r="B441" s="1" t="s">
        <v>998</v>
      </c>
      <c r="C441" s="1">
        <v>40</v>
      </c>
      <c r="D441" s="1">
        <v>4</v>
      </c>
      <c r="E441">
        <f>MROUND(VLOOKUP(D441,'CTR Reference'!A:C, 3, FALSE)*C441,1)</f>
        <v>2</v>
      </c>
      <c r="F441">
        <f>MROUND(C441*'CTR Reference'!$C$2,1)</f>
        <v>11</v>
      </c>
      <c r="G441">
        <f t="shared" si="6"/>
        <v>9</v>
      </c>
      <c r="H441" t="str">
        <f>VLOOKUP(D441,'CTR Reference'!A:C, 2, FALSE)</f>
        <v>4 to 6</v>
      </c>
      <c r="I441" t="str">
        <f>VLOOKUP(D441,'CTR Reference'!A:D, 4, FALSE)</f>
        <v>Short Term</v>
      </c>
    </row>
    <row r="442" spans="1:9" ht="13.2" x14ac:dyDescent="0.25">
      <c r="A442" s="17" t="s">
        <v>454</v>
      </c>
      <c r="B442" s="1" t="s">
        <v>1365</v>
      </c>
      <c r="C442" s="1">
        <v>40</v>
      </c>
      <c r="D442" s="1">
        <v>7</v>
      </c>
      <c r="E442">
        <f>MROUND(VLOOKUP(D442,'CTR Reference'!A:C, 3, FALSE)*C442,1)</f>
        <v>1</v>
      </c>
      <c r="F442">
        <f>MROUND(C442*'CTR Reference'!$C$2,1)</f>
        <v>11</v>
      </c>
      <c r="G442">
        <f t="shared" si="6"/>
        <v>10</v>
      </c>
      <c r="H442" t="str">
        <f>VLOOKUP(D442,'CTR Reference'!A:C, 2, FALSE)</f>
        <v>7 to 10</v>
      </c>
      <c r="I442" t="str">
        <f>VLOOKUP(D442,'CTR Reference'!A:D, 4, FALSE)</f>
        <v>Quick Win</v>
      </c>
    </row>
    <row r="443" spans="1:9" ht="13.2" x14ac:dyDescent="0.25">
      <c r="A443" s="17" t="s">
        <v>454</v>
      </c>
      <c r="B443" s="1" t="s">
        <v>1427</v>
      </c>
      <c r="C443" s="1">
        <v>30</v>
      </c>
      <c r="D443" s="1">
        <v>6</v>
      </c>
      <c r="E443">
        <f>MROUND(VLOOKUP(D443,'CTR Reference'!A:C, 3, FALSE)*C443,1)</f>
        <v>1</v>
      </c>
      <c r="F443">
        <f>MROUND(C443*'CTR Reference'!$C$2,1)</f>
        <v>8</v>
      </c>
      <c r="G443">
        <f t="shared" si="6"/>
        <v>7</v>
      </c>
      <c r="H443" t="str">
        <f>VLOOKUP(D443,'CTR Reference'!A:C, 2, FALSE)</f>
        <v>4 to 6</v>
      </c>
      <c r="I443" t="str">
        <f>VLOOKUP(D443,'CTR Reference'!A:D, 4, FALSE)</f>
        <v>Quick Win</v>
      </c>
    </row>
    <row r="444" spans="1:9" ht="13.2" x14ac:dyDescent="0.25">
      <c r="A444" s="17" t="s">
        <v>454</v>
      </c>
      <c r="B444" s="1" t="s">
        <v>1282</v>
      </c>
      <c r="C444" s="1">
        <v>30</v>
      </c>
      <c r="D444" s="1">
        <v>5</v>
      </c>
      <c r="E444">
        <f>MROUND(VLOOKUP(D444,'CTR Reference'!A:C, 3, FALSE)*C444,1)</f>
        <v>1</v>
      </c>
      <c r="F444">
        <f>MROUND(C444*'CTR Reference'!$C$2,1)</f>
        <v>8</v>
      </c>
      <c r="G444">
        <f t="shared" si="6"/>
        <v>7</v>
      </c>
      <c r="H444" t="str">
        <f>VLOOKUP(D444,'CTR Reference'!A:C, 2, FALSE)</f>
        <v>4 to 6</v>
      </c>
      <c r="I444" t="str">
        <f>VLOOKUP(D444,'CTR Reference'!A:D, 4, FALSE)</f>
        <v>Quick Win</v>
      </c>
    </row>
    <row r="445" spans="1:9" ht="13.2" x14ac:dyDescent="0.25">
      <c r="A445" s="17" t="s">
        <v>454</v>
      </c>
      <c r="B445" s="1" t="s">
        <v>1387</v>
      </c>
      <c r="C445" s="1">
        <v>30</v>
      </c>
      <c r="D445" s="1">
        <v>6</v>
      </c>
      <c r="E445">
        <f>MROUND(VLOOKUP(D445,'CTR Reference'!A:C, 3, FALSE)*C445,1)</f>
        <v>1</v>
      </c>
      <c r="F445">
        <f>MROUND(C445*'CTR Reference'!$C$2,1)</f>
        <v>8</v>
      </c>
      <c r="G445">
        <f t="shared" si="6"/>
        <v>7</v>
      </c>
      <c r="H445" t="str">
        <f>VLOOKUP(D445,'CTR Reference'!A:C, 2, FALSE)</f>
        <v>4 to 6</v>
      </c>
      <c r="I445" t="str">
        <f>VLOOKUP(D445,'CTR Reference'!A:D, 4, FALSE)</f>
        <v>Quick Win</v>
      </c>
    </row>
    <row r="446" spans="1:9" ht="13.2" x14ac:dyDescent="0.25">
      <c r="A446" s="17" t="s">
        <v>454</v>
      </c>
      <c r="B446" s="1" t="s">
        <v>1159</v>
      </c>
      <c r="C446" s="1">
        <v>30</v>
      </c>
      <c r="D446" s="1">
        <v>4</v>
      </c>
      <c r="E446">
        <f>MROUND(VLOOKUP(D446,'CTR Reference'!A:C, 3, FALSE)*C446,1)</f>
        <v>2</v>
      </c>
      <c r="F446">
        <f>MROUND(C446*'CTR Reference'!$C$2,1)</f>
        <v>8</v>
      </c>
      <c r="G446">
        <f t="shared" si="6"/>
        <v>6</v>
      </c>
      <c r="H446" t="str">
        <f>VLOOKUP(D446,'CTR Reference'!A:C, 2, FALSE)</f>
        <v>4 to 6</v>
      </c>
      <c r="I446" t="str">
        <f>VLOOKUP(D446,'CTR Reference'!A:D, 4, FALSE)</f>
        <v>Short Term</v>
      </c>
    </row>
    <row r="447" spans="1:9" ht="13.2" x14ac:dyDescent="0.25">
      <c r="A447" s="17" t="s">
        <v>454</v>
      </c>
      <c r="B447" s="1" t="s">
        <v>599</v>
      </c>
      <c r="C447" s="1">
        <v>30</v>
      </c>
      <c r="D447" s="1">
        <v>1</v>
      </c>
      <c r="E447">
        <f>MROUND(VLOOKUP(D447,'CTR Reference'!A:C, 3, FALSE)*C447,1)</f>
        <v>8</v>
      </c>
      <c r="F447">
        <f>MROUND(C447*'CTR Reference'!$C$2,1)</f>
        <v>8</v>
      </c>
      <c r="G447">
        <f t="shared" si="6"/>
        <v>0</v>
      </c>
      <c r="H447" t="str">
        <f>VLOOKUP(D447,'CTR Reference'!A:C, 2, FALSE)</f>
        <v>1 to 3</v>
      </c>
      <c r="I447" t="str">
        <f>VLOOKUP(D447,'CTR Reference'!A:D, 4, FALSE)</f>
        <v>Maintain</v>
      </c>
    </row>
    <row r="448" spans="1:9" ht="13.2" x14ac:dyDescent="0.25">
      <c r="A448" s="17" t="s">
        <v>454</v>
      </c>
      <c r="B448" s="1" t="s">
        <v>1011</v>
      </c>
      <c r="C448" s="1">
        <v>30</v>
      </c>
      <c r="D448" s="1">
        <v>3</v>
      </c>
      <c r="E448">
        <f>MROUND(VLOOKUP(D448,'CTR Reference'!A:C, 3, FALSE)*C448,1)</f>
        <v>3</v>
      </c>
      <c r="F448">
        <f>MROUND(C448*'CTR Reference'!$C$2,1)</f>
        <v>8</v>
      </c>
      <c r="G448">
        <f t="shared" si="6"/>
        <v>5</v>
      </c>
      <c r="H448" t="str">
        <f>VLOOKUP(D448,'CTR Reference'!A:C, 2, FALSE)</f>
        <v>1 to 3</v>
      </c>
      <c r="I448" t="str">
        <f>VLOOKUP(D448,'CTR Reference'!A:D, 4, FALSE)</f>
        <v>Short Term</v>
      </c>
    </row>
    <row r="449" spans="1:9" ht="13.2" x14ac:dyDescent="0.25">
      <c r="A449" s="17" t="s">
        <v>418</v>
      </c>
      <c r="B449" s="1" t="s">
        <v>419</v>
      </c>
      <c r="C449" s="1">
        <v>7500</v>
      </c>
      <c r="D449" s="1">
        <v>7</v>
      </c>
      <c r="E449">
        <f>MROUND(VLOOKUP(D449,'CTR Reference'!A:C, 3, FALSE)*C449,1)</f>
        <v>253</v>
      </c>
      <c r="F449">
        <f>MROUND(C449*'CTR Reference'!$C$2,1)</f>
        <v>2006</v>
      </c>
      <c r="G449">
        <f t="shared" si="6"/>
        <v>1753</v>
      </c>
      <c r="H449" t="str">
        <f>VLOOKUP(D449,'CTR Reference'!A:C, 2, FALSE)</f>
        <v>7 to 10</v>
      </c>
      <c r="I449" t="str">
        <f>VLOOKUP(D449,'CTR Reference'!A:D, 4, FALSE)</f>
        <v>Quick Win</v>
      </c>
    </row>
    <row r="450" spans="1:9" ht="13.2" x14ac:dyDescent="0.25">
      <c r="A450" s="17" t="s">
        <v>418</v>
      </c>
      <c r="B450" s="1" t="s">
        <v>453</v>
      </c>
      <c r="C450" s="1">
        <v>3600</v>
      </c>
      <c r="D450" s="1">
        <v>15</v>
      </c>
      <c r="E450">
        <f>MROUND(VLOOKUP(D450,'CTR Reference'!A:C, 3, FALSE)*C450,1)</f>
        <v>18</v>
      </c>
      <c r="F450">
        <f>MROUND(C450*'CTR Reference'!$C$2,1)</f>
        <v>963</v>
      </c>
      <c r="G450">
        <f t="shared" si="6"/>
        <v>945</v>
      </c>
      <c r="H450" t="str">
        <f>VLOOKUP(D450,'CTR Reference'!A:C, 2, FALSE)</f>
        <v>11 to 20</v>
      </c>
      <c r="I450" t="str">
        <f>VLOOKUP(D450,'CTR Reference'!A:D, 4, FALSE)</f>
        <v>Quick Win</v>
      </c>
    </row>
    <row r="451" spans="1:9" ht="13.2" x14ac:dyDescent="0.25">
      <c r="A451" s="17" t="s">
        <v>418</v>
      </c>
      <c r="B451" s="1" t="s">
        <v>442</v>
      </c>
      <c r="C451" s="1">
        <v>1300</v>
      </c>
      <c r="D451" s="1">
        <v>8</v>
      </c>
      <c r="E451">
        <f>MROUND(VLOOKUP(D451,'CTR Reference'!A:C, 3, FALSE)*C451,1)</f>
        <v>39</v>
      </c>
      <c r="F451">
        <f>MROUND(C451*'CTR Reference'!$C$2,1)</f>
        <v>348</v>
      </c>
      <c r="G451">
        <f t="shared" si="6"/>
        <v>309</v>
      </c>
      <c r="H451" t="str">
        <f>VLOOKUP(D451,'CTR Reference'!A:C, 2, FALSE)</f>
        <v>7 to 10</v>
      </c>
      <c r="I451" t="str">
        <f>VLOOKUP(D451,'CTR Reference'!A:D, 4, FALSE)</f>
        <v>Quick Win</v>
      </c>
    </row>
    <row r="452" spans="1:9" ht="13.2" x14ac:dyDescent="0.25">
      <c r="A452" s="17" t="s">
        <v>418</v>
      </c>
      <c r="B452" s="1" t="s">
        <v>523</v>
      </c>
      <c r="C452" s="1">
        <v>500</v>
      </c>
      <c r="D452" s="1">
        <v>8</v>
      </c>
      <c r="E452">
        <f>MROUND(VLOOKUP(D452,'CTR Reference'!A:C, 3, FALSE)*C452,1)</f>
        <v>15</v>
      </c>
      <c r="F452">
        <f>MROUND(C452*'CTR Reference'!$C$2,1)</f>
        <v>134</v>
      </c>
      <c r="G452">
        <f t="shared" ref="G452:G515" si="7">F452-E452</f>
        <v>119</v>
      </c>
      <c r="H452" t="str">
        <f>VLOOKUP(D452,'CTR Reference'!A:C, 2, FALSE)</f>
        <v>7 to 10</v>
      </c>
      <c r="I452" t="str">
        <f>VLOOKUP(D452,'CTR Reference'!A:D, 4, FALSE)</f>
        <v>Quick Win</v>
      </c>
    </row>
    <row r="453" spans="1:9" ht="13.2" x14ac:dyDescent="0.25">
      <c r="A453" s="17" t="s">
        <v>418</v>
      </c>
      <c r="B453" s="1" t="s">
        <v>613</v>
      </c>
      <c r="C453" s="1">
        <v>450</v>
      </c>
      <c r="D453" s="1">
        <v>10</v>
      </c>
      <c r="E453">
        <f>MROUND(VLOOKUP(D453,'CTR Reference'!A:C, 3, FALSE)*C453,1)</f>
        <v>13</v>
      </c>
      <c r="F453">
        <f>MROUND(C453*'CTR Reference'!$C$2,1)</f>
        <v>120</v>
      </c>
      <c r="G453">
        <f t="shared" si="7"/>
        <v>107</v>
      </c>
      <c r="H453" t="str">
        <f>VLOOKUP(D453,'CTR Reference'!A:C, 2, FALSE)</f>
        <v>7 to 10</v>
      </c>
      <c r="I453" t="str">
        <f>VLOOKUP(D453,'CTR Reference'!A:D, 4, FALSE)</f>
        <v>Quick Win</v>
      </c>
    </row>
    <row r="454" spans="1:9" ht="13.2" x14ac:dyDescent="0.25">
      <c r="A454" s="17" t="s">
        <v>418</v>
      </c>
      <c r="B454" s="1" t="s">
        <v>1501</v>
      </c>
      <c r="C454" s="1">
        <v>200</v>
      </c>
      <c r="D454" s="1">
        <v>15</v>
      </c>
      <c r="E454">
        <f>MROUND(VLOOKUP(D454,'CTR Reference'!A:C, 3, FALSE)*C454,1)</f>
        <v>1</v>
      </c>
      <c r="F454">
        <f>MROUND(C454*'CTR Reference'!$C$2,1)</f>
        <v>54</v>
      </c>
      <c r="G454">
        <f t="shared" si="7"/>
        <v>53</v>
      </c>
      <c r="H454" t="str">
        <f>VLOOKUP(D454,'CTR Reference'!A:C, 2, FALSE)</f>
        <v>11 to 20</v>
      </c>
      <c r="I454" t="str">
        <f>VLOOKUP(D454,'CTR Reference'!A:D, 4, FALSE)</f>
        <v>Quick Win</v>
      </c>
    </row>
    <row r="455" spans="1:9" ht="13.2" x14ac:dyDescent="0.25">
      <c r="A455" s="17" t="s">
        <v>418</v>
      </c>
      <c r="B455" s="1" t="s">
        <v>759</v>
      </c>
      <c r="C455" s="1">
        <v>150</v>
      </c>
      <c r="D455" s="1">
        <v>7</v>
      </c>
      <c r="E455">
        <f>MROUND(VLOOKUP(D455,'CTR Reference'!A:C, 3, FALSE)*C455,1)</f>
        <v>5</v>
      </c>
      <c r="F455">
        <f>MROUND(C455*'CTR Reference'!$C$2,1)</f>
        <v>40</v>
      </c>
      <c r="G455">
        <f t="shared" si="7"/>
        <v>35</v>
      </c>
      <c r="H455" t="str">
        <f>VLOOKUP(D455,'CTR Reference'!A:C, 2, FALSE)</f>
        <v>7 to 10</v>
      </c>
      <c r="I455" t="str">
        <f>VLOOKUP(D455,'CTR Reference'!A:D, 4, FALSE)</f>
        <v>Quick Win</v>
      </c>
    </row>
    <row r="456" spans="1:9" ht="13.2" x14ac:dyDescent="0.25">
      <c r="A456" s="17" t="s">
        <v>418</v>
      </c>
      <c r="B456" s="1" t="s">
        <v>1325</v>
      </c>
      <c r="C456" s="1">
        <v>100</v>
      </c>
      <c r="D456" s="1">
        <v>11</v>
      </c>
      <c r="E456">
        <f>MROUND(VLOOKUP(D456,'CTR Reference'!A:C, 3, FALSE)*C456,1)</f>
        <v>1</v>
      </c>
      <c r="F456">
        <f>MROUND(C456*'CTR Reference'!$C$2,1)</f>
        <v>27</v>
      </c>
      <c r="G456">
        <f t="shared" si="7"/>
        <v>26</v>
      </c>
      <c r="H456" t="str">
        <f>VLOOKUP(D456,'CTR Reference'!A:C, 2, FALSE)</f>
        <v>11 to 20</v>
      </c>
      <c r="I456" t="str">
        <f>VLOOKUP(D456,'CTR Reference'!A:D, 4, FALSE)</f>
        <v>Quick Win</v>
      </c>
    </row>
    <row r="457" spans="1:9" ht="13.2" x14ac:dyDescent="0.25">
      <c r="A457" s="17" t="s">
        <v>418</v>
      </c>
      <c r="B457" s="1" t="s">
        <v>1444</v>
      </c>
      <c r="C457" s="1">
        <v>100</v>
      </c>
      <c r="D457" s="1">
        <v>12</v>
      </c>
      <c r="E457">
        <f>MROUND(VLOOKUP(D457,'CTR Reference'!A:C, 3, FALSE)*C457,1)</f>
        <v>1</v>
      </c>
      <c r="F457">
        <f>MROUND(C457*'CTR Reference'!$C$2,1)</f>
        <v>27</v>
      </c>
      <c r="G457">
        <f t="shared" si="7"/>
        <v>26</v>
      </c>
      <c r="H457" t="str">
        <f>VLOOKUP(D457,'CTR Reference'!A:C, 2, FALSE)</f>
        <v>11 to 20</v>
      </c>
      <c r="I457" t="str">
        <f>VLOOKUP(D457,'CTR Reference'!A:D, 4, FALSE)</f>
        <v>Quick Win</v>
      </c>
    </row>
    <row r="458" spans="1:9" ht="13.2" x14ac:dyDescent="0.25">
      <c r="A458" s="17" t="s">
        <v>625</v>
      </c>
      <c r="B458" s="1" t="s">
        <v>1016</v>
      </c>
      <c r="C458" s="1">
        <v>200</v>
      </c>
      <c r="D458" s="1">
        <v>9</v>
      </c>
      <c r="E458">
        <f>MROUND(VLOOKUP(D458,'CTR Reference'!A:C, 3, FALSE)*C458,1)</f>
        <v>6</v>
      </c>
      <c r="F458">
        <f>MROUND(C458*'CTR Reference'!$C$2,1)</f>
        <v>54</v>
      </c>
      <c r="G458">
        <f t="shared" si="7"/>
        <v>48</v>
      </c>
      <c r="H458" t="str">
        <f>VLOOKUP(D458,'CTR Reference'!A:C, 2, FALSE)</f>
        <v>7 to 10</v>
      </c>
      <c r="I458" t="str">
        <f>VLOOKUP(D458,'CTR Reference'!A:D, 4, FALSE)</f>
        <v>Quick Win</v>
      </c>
    </row>
    <row r="459" spans="1:9" ht="13.2" x14ac:dyDescent="0.25">
      <c r="A459" s="17" t="s">
        <v>625</v>
      </c>
      <c r="B459" s="1" t="s">
        <v>626</v>
      </c>
      <c r="C459" s="1">
        <v>150</v>
      </c>
      <c r="D459" s="1">
        <v>5</v>
      </c>
      <c r="E459">
        <f>MROUND(VLOOKUP(D459,'CTR Reference'!A:C, 3, FALSE)*C459,1)</f>
        <v>7</v>
      </c>
      <c r="F459">
        <f>MROUND(C459*'CTR Reference'!$C$2,1)</f>
        <v>40</v>
      </c>
      <c r="G459">
        <f t="shared" si="7"/>
        <v>33</v>
      </c>
      <c r="H459" t="str">
        <f>VLOOKUP(D459,'CTR Reference'!A:C, 2, FALSE)</f>
        <v>4 to 6</v>
      </c>
      <c r="I459" t="str">
        <f>VLOOKUP(D459,'CTR Reference'!A:D, 4, FALSE)</f>
        <v>Quick Win</v>
      </c>
    </row>
    <row r="460" spans="1:9" ht="13.2" x14ac:dyDescent="0.25">
      <c r="A460" s="17" t="s">
        <v>486</v>
      </c>
      <c r="B460" s="1" t="s">
        <v>651</v>
      </c>
      <c r="C460" s="1">
        <v>6000</v>
      </c>
      <c r="D460" s="1">
        <v>14</v>
      </c>
      <c r="E460">
        <f>MROUND(VLOOKUP(D460,'CTR Reference'!A:C, 3, FALSE)*C460,1)</f>
        <v>30</v>
      </c>
      <c r="F460">
        <f>MROUND(C460*'CTR Reference'!$C$2,1)</f>
        <v>1605</v>
      </c>
      <c r="G460">
        <f t="shared" si="7"/>
        <v>1575</v>
      </c>
      <c r="H460" t="str">
        <f>VLOOKUP(D460,'CTR Reference'!A:C, 2, FALSE)</f>
        <v>11 to 20</v>
      </c>
      <c r="I460" t="str">
        <f>VLOOKUP(D460,'CTR Reference'!A:D, 4, FALSE)</f>
        <v>Quick Win</v>
      </c>
    </row>
    <row r="461" spans="1:9" ht="13.2" x14ac:dyDescent="0.25">
      <c r="A461" s="17" t="s">
        <v>486</v>
      </c>
      <c r="B461" s="1" t="s">
        <v>487</v>
      </c>
      <c r="C461" s="1">
        <v>1100</v>
      </c>
      <c r="D461" s="1">
        <v>7</v>
      </c>
      <c r="E461">
        <f>MROUND(VLOOKUP(D461,'CTR Reference'!A:C, 3, FALSE)*C461,1)</f>
        <v>37</v>
      </c>
      <c r="F461">
        <f>MROUND(C461*'CTR Reference'!$C$2,1)</f>
        <v>294</v>
      </c>
      <c r="G461">
        <f t="shared" si="7"/>
        <v>257</v>
      </c>
      <c r="H461" t="str">
        <f>VLOOKUP(D461,'CTR Reference'!A:C, 2, FALSE)</f>
        <v>7 to 10</v>
      </c>
      <c r="I461" t="str">
        <f>VLOOKUP(D461,'CTR Reference'!A:D, 4, FALSE)</f>
        <v>Quick Win</v>
      </c>
    </row>
    <row r="462" spans="1:9" ht="13.2" x14ac:dyDescent="0.25">
      <c r="A462" s="17" t="s">
        <v>486</v>
      </c>
      <c r="B462" s="1" t="s">
        <v>487</v>
      </c>
      <c r="C462" s="1">
        <v>1000</v>
      </c>
      <c r="D462" s="1">
        <v>10</v>
      </c>
      <c r="E462">
        <f>MROUND(VLOOKUP(D462,'CTR Reference'!A:C, 3, FALSE)*C462,1)</f>
        <v>30</v>
      </c>
      <c r="F462">
        <f>MROUND(C462*'CTR Reference'!$C$2,1)</f>
        <v>268</v>
      </c>
      <c r="G462">
        <f t="shared" si="7"/>
        <v>238</v>
      </c>
      <c r="H462" t="str">
        <f>VLOOKUP(D462,'CTR Reference'!A:C, 2, FALSE)</f>
        <v>7 to 10</v>
      </c>
      <c r="I462" t="str">
        <f>VLOOKUP(D462,'CTR Reference'!A:D, 4, FALSE)</f>
        <v>Quick Win</v>
      </c>
    </row>
    <row r="463" spans="1:9" ht="13.2" x14ac:dyDescent="0.25">
      <c r="A463" s="17" t="s">
        <v>486</v>
      </c>
      <c r="B463" s="1" t="s">
        <v>1491</v>
      </c>
      <c r="C463" s="1">
        <v>600</v>
      </c>
      <c r="D463" s="1">
        <v>11</v>
      </c>
      <c r="E463">
        <f>MROUND(VLOOKUP(D463,'CTR Reference'!A:C, 3, FALSE)*C463,1)</f>
        <v>3</v>
      </c>
      <c r="F463">
        <f>MROUND(C463*'CTR Reference'!$C$2,1)</f>
        <v>161</v>
      </c>
      <c r="G463">
        <f t="shared" si="7"/>
        <v>158</v>
      </c>
      <c r="H463" t="str">
        <f>VLOOKUP(D463,'CTR Reference'!A:C, 2, FALSE)</f>
        <v>11 to 20</v>
      </c>
      <c r="I463" t="str">
        <f>VLOOKUP(D463,'CTR Reference'!A:D, 4, FALSE)</f>
        <v>Quick Win</v>
      </c>
    </row>
    <row r="464" spans="1:9" ht="13.2" x14ac:dyDescent="0.25">
      <c r="A464" s="17" t="s">
        <v>486</v>
      </c>
      <c r="B464" s="1" t="s">
        <v>840</v>
      </c>
      <c r="C464" s="1">
        <v>500</v>
      </c>
      <c r="D464" s="1">
        <v>14</v>
      </c>
      <c r="E464">
        <f>MROUND(VLOOKUP(D464,'CTR Reference'!A:C, 3, FALSE)*C464,1)</f>
        <v>3</v>
      </c>
      <c r="F464">
        <f>MROUND(C464*'CTR Reference'!$C$2,1)</f>
        <v>134</v>
      </c>
      <c r="G464">
        <f t="shared" si="7"/>
        <v>131</v>
      </c>
      <c r="H464" t="str">
        <f>VLOOKUP(D464,'CTR Reference'!A:C, 2, FALSE)</f>
        <v>11 to 20</v>
      </c>
      <c r="I464" t="str">
        <f>VLOOKUP(D464,'CTR Reference'!A:D, 4, FALSE)</f>
        <v>Quick Win</v>
      </c>
    </row>
    <row r="465" spans="1:9" ht="13.2" x14ac:dyDescent="0.25">
      <c r="A465" s="17" t="s">
        <v>486</v>
      </c>
      <c r="B465" s="1" t="s">
        <v>1490</v>
      </c>
      <c r="C465" s="1">
        <v>300</v>
      </c>
      <c r="D465" s="1">
        <v>17</v>
      </c>
      <c r="E465">
        <f>MROUND(VLOOKUP(D465,'CTR Reference'!A:C, 3, FALSE)*C465,1)</f>
        <v>2</v>
      </c>
      <c r="F465">
        <f>MROUND(C465*'CTR Reference'!$C$2,1)</f>
        <v>80</v>
      </c>
      <c r="G465">
        <f t="shared" si="7"/>
        <v>78</v>
      </c>
      <c r="H465" t="str">
        <f>VLOOKUP(D465,'CTR Reference'!A:C, 2, FALSE)</f>
        <v>11 to 20</v>
      </c>
      <c r="I465" t="str">
        <f>VLOOKUP(D465,'CTR Reference'!A:D, 4, FALSE)</f>
        <v>Quick Win</v>
      </c>
    </row>
    <row r="466" spans="1:9" ht="13.2" x14ac:dyDescent="0.25">
      <c r="A466" s="17" t="s">
        <v>486</v>
      </c>
      <c r="B466" s="1" t="s">
        <v>708</v>
      </c>
      <c r="C466" s="1">
        <v>300</v>
      </c>
      <c r="D466" s="1">
        <v>10</v>
      </c>
      <c r="E466">
        <f>MROUND(VLOOKUP(D466,'CTR Reference'!A:C, 3, FALSE)*C466,1)</f>
        <v>9</v>
      </c>
      <c r="F466">
        <f>MROUND(C466*'CTR Reference'!$C$2,1)</f>
        <v>80</v>
      </c>
      <c r="G466">
        <f t="shared" si="7"/>
        <v>71</v>
      </c>
      <c r="H466" t="str">
        <f>VLOOKUP(D466,'CTR Reference'!A:C, 2, FALSE)</f>
        <v>7 to 10</v>
      </c>
      <c r="I466" t="str">
        <f>VLOOKUP(D466,'CTR Reference'!A:D, 4, FALSE)</f>
        <v>Quick Win</v>
      </c>
    </row>
    <row r="467" spans="1:9" ht="13.2" x14ac:dyDescent="0.25">
      <c r="A467" s="17" t="s">
        <v>486</v>
      </c>
      <c r="B467" s="1" t="s">
        <v>733</v>
      </c>
      <c r="C467" s="1">
        <v>200</v>
      </c>
      <c r="D467" s="1">
        <v>9</v>
      </c>
      <c r="E467">
        <f>MROUND(VLOOKUP(D467,'CTR Reference'!A:C, 3, FALSE)*C467,1)</f>
        <v>6</v>
      </c>
      <c r="F467">
        <f>MROUND(C467*'CTR Reference'!$C$2,1)</f>
        <v>54</v>
      </c>
      <c r="G467">
        <f t="shared" si="7"/>
        <v>48</v>
      </c>
      <c r="H467" t="str">
        <f>VLOOKUP(D467,'CTR Reference'!A:C, 2, FALSE)</f>
        <v>7 to 10</v>
      </c>
      <c r="I467" t="str">
        <f>VLOOKUP(D467,'CTR Reference'!A:D, 4, FALSE)</f>
        <v>Quick Win</v>
      </c>
    </row>
    <row r="468" spans="1:9" ht="13.2" x14ac:dyDescent="0.25">
      <c r="A468" s="17" t="s">
        <v>486</v>
      </c>
      <c r="B468" s="1" t="s">
        <v>1219</v>
      </c>
      <c r="C468" s="1">
        <v>200</v>
      </c>
      <c r="D468" s="1">
        <v>13</v>
      </c>
      <c r="E468">
        <f>MROUND(VLOOKUP(D468,'CTR Reference'!A:C, 3, FALSE)*C468,1)</f>
        <v>1</v>
      </c>
      <c r="F468">
        <f>MROUND(C468*'CTR Reference'!$C$2,1)</f>
        <v>54</v>
      </c>
      <c r="G468">
        <f t="shared" si="7"/>
        <v>53</v>
      </c>
      <c r="H468" t="str">
        <f>VLOOKUP(D468,'CTR Reference'!A:C, 2, FALSE)</f>
        <v>11 to 20</v>
      </c>
      <c r="I468" t="str">
        <f>VLOOKUP(D468,'CTR Reference'!A:D, 4, FALSE)</f>
        <v>Quick Win</v>
      </c>
    </row>
    <row r="469" spans="1:9" ht="13.2" x14ac:dyDescent="0.25">
      <c r="A469" s="17" t="s">
        <v>486</v>
      </c>
      <c r="B469" s="1" t="s">
        <v>863</v>
      </c>
      <c r="C469" s="1">
        <v>150</v>
      </c>
      <c r="D469" s="1">
        <v>8</v>
      </c>
      <c r="E469">
        <f>MROUND(VLOOKUP(D469,'CTR Reference'!A:C, 3, FALSE)*C469,1)</f>
        <v>4</v>
      </c>
      <c r="F469">
        <f>MROUND(C469*'CTR Reference'!$C$2,1)</f>
        <v>40</v>
      </c>
      <c r="G469">
        <f t="shared" si="7"/>
        <v>36</v>
      </c>
      <c r="H469" t="str">
        <f>VLOOKUP(D469,'CTR Reference'!A:C, 2, FALSE)</f>
        <v>7 to 10</v>
      </c>
      <c r="I469" t="str">
        <f>VLOOKUP(D469,'CTR Reference'!A:D, 4, FALSE)</f>
        <v>Quick Win</v>
      </c>
    </row>
    <row r="470" spans="1:9" ht="13.2" x14ac:dyDescent="0.25">
      <c r="A470" s="17" t="s">
        <v>486</v>
      </c>
      <c r="B470" s="1" t="s">
        <v>1301</v>
      </c>
      <c r="C470" s="1">
        <v>150</v>
      </c>
      <c r="D470" s="1">
        <v>13</v>
      </c>
      <c r="E470">
        <f>MROUND(VLOOKUP(D470,'CTR Reference'!A:C, 3, FALSE)*C470,1)</f>
        <v>1</v>
      </c>
      <c r="F470">
        <f>MROUND(C470*'CTR Reference'!$C$2,1)</f>
        <v>40</v>
      </c>
      <c r="G470">
        <f t="shared" si="7"/>
        <v>39</v>
      </c>
      <c r="H470" t="str">
        <f>VLOOKUP(D470,'CTR Reference'!A:C, 2, FALSE)</f>
        <v>11 to 20</v>
      </c>
      <c r="I470" t="str">
        <f>VLOOKUP(D470,'CTR Reference'!A:D, 4, FALSE)</f>
        <v>Quick Win</v>
      </c>
    </row>
    <row r="471" spans="1:9" ht="13.2" x14ac:dyDescent="0.25">
      <c r="A471" s="17" t="s">
        <v>486</v>
      </c>
      <c r="B471" s="1" t="s">
        <v>1228</v>
      </c>
      <c r="C471" s="1">
        <v>150</v>
      </c>
      <c r="D471" s="1">
        <v>12</v>
      </c>
      <c r="E471">
        <f>MROUND(VLOOKUP(D471,'CTR Reference'!A:C, 3, FALSE)*C471,1)</f>
        <v>1</v>
      </c>
      <c r="F471">
        <f>MROUND(C471*'CTR Reference'!$C$2,1)</f>
        <v>40</v>
      </c>
      <c r="G471">
        <f t="shared" si="7"/>
        <v>39</v>
      </c>
      <c r="H471" t="str">
        <f>VLOOKUP(D471,'CTR Reference'!A:C, 2, FALSE)</f>
        <v>11 to 20</v>
      </c>
      <c r="I471" t="str">
        <f>VLOOKUP(D471,'CTR Reference'!A:D, 4, FALSE)</f>
        <v>Quick Win</v>
      </c>
    </row>
    <row r="472" spans="1:9" ht="13.2" x14ac:dyDescent="0.25">
      <c r="A472" s="17" t="s">
        <v>486</v>
      </c>
      <c r="B472" s="1" t="s">
        <v>1172</v>
      </c>
      <c r="C472" s="1">
        <v>150</v>
      </c>
      <c r="D472" s="1">
        <v>11</v>
      </c>
      <c r="E472">
        <f>MROUND(VLOOKUP(D472,'CTR Reference'!A:C, 3, FALSE)*C472,1)</f>
        <v>1</v>
      </c>
      <c r="F472">
        <f>MROUND(C472*'CTR Reference'!$C$2,1)</f>
        <v>40</v>
      </c>
      <c r="G472">
        <f t="shared" si="7"/>
        <v>39</v>
      </c>
      <c r="H472" t="str">
        <f>VLOOKUP(D472,'CTR Reference'!A:C, 2, FALSE)</f>
        <v>11 to 20</v>
      </c>
      <c r="I472" t="str">
        <f>VLOOKUP(D472,'CTR Reference'!A:D, 4, FALSE)</f>
        <v>Quick Win</v>
      </c>
    </row>
    <row r="473" spans="1:9" ht="13.2" x14ac:dyDescent="0.25">
      <c r="A473" s="17" t="s">
        <v>486</v>
      </c>
      <c r="B473" s="1" t="s">
        <v>892</v>
      </c>
      <c r="C473" s="1">
        <v>100</v>
      </c>
      <c r="D473" s="1">
        <v>7</v>
      </c>
      <c r="E473">
        <f>MROUND(VLOOKUP(D473,'CTR Reference'!A:C, 3, FALSE)*C473,1)</f>
        <v>3</v>
      </c>
      <c r="F473">
        <f>MROUND(C473*'CTR Reference'!$C$2,1)</f>
        <v>27</v>
      </c>
      <c r="G473">
        <f t="shared" si="7"/>
        <v>24</v>
      </c>
      <c r="H473" t="str">
        <f>VLOOKUP(D473,'CTR Reference'!A:C, 2, FALSE)</f>
        <v>7 to 10</v>
      </c>
      <c r="I473" t="str">
        <f>VLOOKUP(D473,'CTR Reference'!A:D, 4, FALSE)</f>
        <v>Quick Win</v>
      </c>
    </row>
    <row r="474" spans="1:9" ht="13.2" x14ac:dyDescent="0.25">
      <c r="A474" s="17" t="s">
        <v>486</v>
      </c>
      <c r="B474" s="1" t="s">
        <v>1305</v>
      </c>
      <c r="C474" s="1">
        <v>100</v>
      </c>
      <c r="D474" s="1">
        <v>11</v>
      </c>
      <c r="E474">
        <f>MROUND(VLOOKUP(D474,'CTR Reference'!A:C, 3, FALSE)*C474,1)</f>
        <v>1</v>
      </c>
      <c r="F474">
        <f>MROUND(C474*'CTR Reference'!$C$2,1)</f>
        <v>27</v>
      </c>
      <c r="G474">
        <f t="shared" si="7"/>
        <v>26</v>
      </c>
      <c r="H474" t="str">
        <f>VLOOKUP(D474,'CTR Reference'!A:C, 2, FALSE)</f>
        <v>11 to 20</v>
      </c>
      <c r="I474" t="str">
        <f>VLOOKUP(D474,'CTR Reference'!A:D, 4, FALSE)</f>
        <v>Quick Win</v>
      </c>
    </row>
    <row r="475" spans="1:9" ht="13.2" x14ac:dyDescent="0.25">
      <c r="A475" s="17" t="s">
        <v>486</v>
      </c>
      <c r="B475" s="1" t="s">
        <v>1499</v>
      </c>
      <c r="C475" s="1">
        <v>80</v>
      </c>
      <c r="D475" s="1">
        <v>11</v>
      </c>
      <c r="E475">
        <f>MROUND(VLOOKUP(D475,'CTR Reference'!A:C, 3, FALSE)*C475,1)</f>
        <v>0</v>
      </c>
      <c r="F475">
        <f>MROUND(C475*'CTR Reference'!$C$2,1)</f>
        <v>21</v>
      </c>
      <c r="G475">
        <f t="shared" si="7"/>
        <v>21</v>
      </c>
      <c r="H475" t="str">
        <f>VLOOKUP(D475,'CTR Reference'!A:C, 2, FALSE)</f>
        <v>11 to 20</v>
      </c>
      <c r="I475" t="str">
        <f>VLOOKUP(D475,'CTR Reference'!A:D, 4, FALSE)</f>
        <v>Quick Win</v>
      </c>
    </row>
    <row r="476" spans="1:9" ht="13.2" x14ac:dyDescent="0.25">
      <c r="A476" s="17" t="s">
        <v>1351</v>
      </c>
      <c r="B476" s="1" t="s">
        <v>1471</v>
      </c>
      <c r="C476" s="1">
        <v>150</v>
      </c>
      <c r="D476" s="1">
        <v>13</v>
      </c>
      <c r="E476">
        <f>MROUND(VLOOKUP(D476,'CTR Reference'!A:C, 3, FALSE)*C476,1)</f>
        <v>1</v>
      </c>
      <c r="F476">
        <f>MROUND(C476*'CTR Reference'!$C$2,1)</f>
        <v>40</v>
      </c>
      <c r="G476">
        <f t="shared" si="7"/>
        <v>39</v>
      </c>
      <c r="H476" t="str">
        <f>VLOOKUP(D476,'CTR Reference'!A:C, 2, FALSE)</f>
        <v>11 to 20</v>
      </c>
      <c r="I476" t="str">
        <f>VLOOKUP(D476,'CTR Reference'!A:D, 4, FALSE)</f>
        <v>Quick Win</v>
      </c>
    </row>
    <row r="477" spans="1:9" ht="13.2" x14ac:dyDescent="0.25">
      <c r="A477" s="17" t="s">
        <v>1351</v>
      </c>
      <c r="B477" s="1" t="s">
        <v>1352</v>
      </c>
      <c r="C477" s="1">
        <v>150</v>
      </c>
      <c r="D477" s="1">
        <v>13</v>
      </c>
      <c r="E477">
        <f>MROUND(VLOOKUP(D477,'CTR Reference'!A:C, 3, FALSE)*C477,1)</f>
        <v>1</v>
      </c>
      <c r="F477">
        <f>MROUND(C477*'CTR Reference'!$C$2,1)</f>
        <v>40</v>
      </c>
      <c r="G477">
        <f t="shared" si="7"/>
        <v>39</v>
      </c>
      <c r="H477" t="str">
        <f>VLOOKUP(D477,'CTR Reference'!A:C, 2, FALSE)</f>
        <v>11 to 20</v>
      </c>
      <c r="I477" t="str">
        <f>VLOOKUP(D477,'CTR Reference'!A:D, 4, FALSE)</f>
        <v>Quick Win</v>
      </c>
    </row>
    <row r="478" spans="1:9" ht="13.2" x14ac:dyDescent="0.25">
      <c r="A478" s="17" t="s">
        <v>985</v>
      </c>
      <c r="B478" s="1" t="s">
        <v>986</v>
      </c>
      <c r="C478" s="1">
        <v>60</v>
      </c>
      <c r="D478" s="1">
        <v>6</v>
      </c>
      <c r="E478">
        <f>MROUND(VLOOKUP(D478,'CTR Reference'!A:C, 3, FALSE)*C478,1)</f>
        <v>2</v>
      </c>
      <c r="F478">
        <f>MROUND(C478*'CTR Reference'!$C$2,1)</f>
        <v>16</v>
      </c>
      <c r="G478">
        <f t="shared" si="7"/>
        <v>14</v>
      </c>
      <c r="H478" t="str">
        <f>VLOOKUP(D478,'CTR Reference'!A:C, 2, FALSE)</f>
        <v>4 to 6</v>
      </c>
      <c r="I478" t="str">
        <f>VLOOKUP(D478,'CTR Reference'!A:D, 4, FALSE)</f>
        <v>Quick Win</v>
      </c>
    </row>
    <row r="479" spans="1:9" ht="13.2" x14ac:dyDescent="0.25">
      <c r="A479" s="17" t="s">
        <v>483</v>
      </c>
      <c r="B479" s="1" t="s">
        <v>1433</v>
      </c>
      <c r="C479" s="1">
        <v>1100</v>
      </c>
      <c r="D479" s="1">
        <v>19</v>
      </c>
      <c r="E479">
        <f>MROUND(VLOOKUP(D479,'CTR Reference'!A:C, 3, FALSE)*C479,1)</f>
        <v>6</v>
      </c>
      <c r="F479">
        <f>MROUND(C479*'CTR Reference'!$C$2,1)</f>
        <v>294</v>
      </c>
      <c r="G479">
        <f t="shared" si="7"/>
        <v>288</v>
      </c>
      <c r="H479" t="str">
        <f>VLOOKUP(D479,'CTR Reference'!A:C, 2, FALSE)</f>
        <v>11 to 20</v>
      </c>
      <c r="I479" t="str">
        <f>VLOOKUP(D479,'CTR Reference'!A:D, 4, FALSE)</f>
        <v>Medium/Long Term</v>
      </c>
    </row>
    <row r="480" spans="1:9" ht="13.2" x14ac:dyDescent="0.25">
      <c r="A480" s="17" t="s">
        <v>483</v>
      </c>
      <c r="B480" s="1" t="s">
        <v>588</v>
      </c>
      <c r="C480" s="1">
        <v>100</v>
      </c>
      <c r="D480" s="1">
        <v>3</v>
      </c>
      <c r="E480">
        <f>MROUND(VLOOKUP(D480,'CTR Reference'!A:C, 3, FALSE)*C480,1)</f>
        <v>8</v>
      </c>
      <c r="F480">
        <f>MROUND(C480*'CTR Reference'!$C$2,1)</f>
        <v>27</v>
      </c>
      <c r="G480">
        <f t="shared" si="7"/>
        <v>19</v>
      </c>
      <c r="H480" t="str">
        <f>VLOOKUP(D480,'CTR Reference'!A:C, 2, FALSE)</f>
        <v>1 to 3</v>
      </c>
      <c r="I480" t="str">
        <f>VLOOKUP(D480,'CTR Reference'!A:D, 4, FALSE)</f>
        <v>Short Term</v>
      </c>
    </row>
    <row r="481" spans="1:9" ht="13.2" x14ac:dyDescent="0.25">
      <c r="A481" s="17" t="s">
        <v>483</v>
      </c>
      <c r="B481" s="1" t="s">
        <v>484</v>
      </c>
      <c r="C481" s="1">
        <v>80</v>
      </c>
      <c r="D481" s="1">
        <v>1</v>
      </c>
      <c r="E481">
        <f>MROUND(VLOOKUP(D481,'CTR Reference'!A:C, 3, FALSE)*C481,1)</f>
        <v>21</v>
      </c>
      <c r="F481">
        <f>MROUND(C481*'CTR Reference'!$C$2,1)</f>
        <v>21</v>
      </c>
      <c r="G481">
        <f t="shared" si="7"/>
        <v>0</v>
      </c>
      <c r="H481" t="str">
        <f>VLOOKUP(D481,'CTR Reference'!A:C, 2, FALSE)</f>
        <v>1 to 3</v>
      </c>
      <c r="I481" t="str">
        <f>VLOOKUP(D481,'CTR Reference'!A:D, 4, FALSE)</f>
        <v>Maintain</v>
      </c>
    </row>
    <row r="482" spans="1:9" ht="13.2" x14ac:dyDescent="0.25">
      <c r="A482" s="17" t="s">
        <v>483</v>
      </c>
      <c r="B482" s="1" t="s">
        <v>600</v>
      </c>
      <c r="C482" s="1">
        <v>30</v>
      </c>
      <c r="D482" s="1">
        <v>1</v>
      </c>
      <c r="E482">
        <f>MROUND(VLOOKUP(D482,'CTR Reference'!A:C, 3, FALSE)*C482,1)</f>
        <v>8</v>
      </c>
      <c r="F482">
        <f>MROUND(C482*'CTR Reference'!$C$2,1)</f>
        <v>8</v>
      </c>
      <c r="G482">
        <f t="shared" si="7"/>
        <v>0</v>
      </c>
      <c r="H482" t="str">
        <f>VLOOKUP(D482,'CTR Reference'!A:C, 2, FALSE)</f>
        <v>1 to 3</v>
      </c>
      <c r="I482" t="str">
        <f>VLOOKUP(D482,'CTR Reference'!A:D, 4, FALSE)</f>
        <v>Maintain</v>
      </c>
    </row>
    <row r="483" spans="1:9" ht="13.2" x14ac:dyDescent="0.25">
      <c r="A483" s="17" t="s">
        <v>483</v>
      </c>
      <c r="B483" s="1" t="s">
        <v>1125</v>
      </c>
      <c r="C483" s="1">
        <v>20</v>
      </c>
      <c r="D483" s="1">
        <v>2</v>
      </c>
      <c r="E483">
        <f>MROUND(VLOOKUP(D483,'CTR Reference'!A:C, 3, FALSE)*C483,1)</f>
        <v>2</v>
      </c>
      <c r="F483">
        <f>MROUND(C483*'CTR Reference'!$C$2,1)</f>
        <v>5</v>
      </c>
      <c r="G483">
        <f t="shared" si="7"/>
        <v>3</v>
      </c>
      <c r="H483" t="str">
        <f>VLOOKUP(D483,'CTR Reference'!A:C, 2, FALSE)</f>
        <v>1 to 3</v>
      </c>
      <c r="I483" t="str">
        <f>VLOOKUP(D483,'CTR Reference'!A:D, 4, FALSE)</f>
        <v>Short Term</v>
      </c>
    </row>
    <row r="484" spans="1:9" ht="13.2" x14ac:dyDescent="0.25">
      <c r="A484" s="17" t="s">
        <v>426</v>
      </c>
      <c r="B484" s="1" t="s">
        <v>427</v>
      </c>
      <c r="C484" s="1">
        <v>6500</v>
      </c>
      <c r="D484" s="1">
        <v>6</v>
      </c>
      <c r="E484">
        <f>MROUND(VLOOKUP(D484,'CTR Reference'!A:C, 3, FALSE)*C484,1)</f>
        <v>259</v>
      </c>
      <c r="F484">
        <f>MROUND(C484*'CTR Reference'!$C$2,1)</f>
        <v>1739</v>
      </c>
      <c r="G484">
        <f t="shared" si="7"/>
        <v>1480</v>
      </c>
      <c r="H484" t="str">
        <f>VLOOKUP(D484,'CTR Reference'!A:C, 2, FALSE)</f>
        <v>4 to 6</v>
      </c>
      <c r="I484" t="str">
        <f>VLOOKUP(D484,'CTR Reference'!A:D, 4, FALSE)</f>
        <v>Quick Win</v>
      </c>
    </row>
    <row r="485" spans="1:9" ht="13.2" x14ac:dyDescent="0.25">
      <c r="A485" s="17" t="s">
        <v>426</v>
      </c>
      <c r="B485" s="1" t="s">
        <v>441</v>
      </c>
      <c r="C485" s="1">
        <v>1100</v>
      </c>
      <c r="D485" s="1">
        <v>5</v>
      </c>
      <c r="E485">
        <f>MROUND(VLOOKUP(D485,'CTR Reference'!A:C, 3, FALSE)*C485,1)</f>
        <v>53</v>
      </c>
      <c r="F485">
        <f>MROUND(C485*'CTR Reference'!$C$2,1)</f>
        <v>294</v>
      </c>
      <c r="G485">
        <f t="shared" si="7"/>
        <v>241</v>
      </c>
      <c r="H485" t="str">
        <f>VLOOKUP(D485,'CTR Reference'!A:C, 2, FALSE)</f>
        <v>4 to 6</v>
      </c>
      <c r="I485" t="str">
        <f>VLOOKUP(D485,'CTR Reference'!A:D, 4, FALSE)</f>
        <v>Quick Win</v>
      </c>
    </row>
    <row r="486" spans="1:9" ht="13.2" x14ac:dyDescent="0.25">
      <c r="A486" s="17" t="s">
        <v>426</v>
      </c>
      <c r="B486" s="1" t="s">
        <v>441</v>
      </c>
      <c r="C486" s="1">
        <v>1100</v>
      </c>
      <c r="D486" s="1">
        <v>6</v>
      </c>
      <c r="E486">
        <f>MROUND(VLOOKUP(D486,'CTR Reference'!A:C, 3, FALSE)*C486,1)</f>
        <v>44</v>
      </c>
      <c r="F486">
        <f>MROUND(C486*'CTR Reference'!$C$2,1)</f>
        <v>294</v>
      </c>
      <c r="G486">
        <f t="shared" si="7"/>
        <v>250</v>
      </c>
      <c r="H486" t="str">
        <f>VLOOKUP(D486,'CTR Reference'!A:C, 2, FALSE)</f>
        <v>4 to 6</v>
      </c>
      <c r="I486" t="str">
        <f>VLOOKUP(D486,'CTR Reference'!A:D, 4, FALSE)</f>
        <v>Quick Win</v>
      </c>
    </row>
    <row r="487" spans="1:9" ht="13.2" x14ac:dyDescent="0.25">
      <c r="A487" s="17" t="s">
        <v>426</v>
      </c>
      <c r="B487" s="1" t="s">
        <v>459</v>
      </c>
      <c r="C487" s="1">
        <v>800</v>
      </c>
      <c r="D487" s="1">
        <v>6</v>
      </c>
      <c r="E487">
        <f>MROUND(VLOOKUP(D487,'CTR Reference'!A:C, 3, FALSE)*C487,1)</f>
        <v>32</v>
      </c>
      <c r="F487">
        <f>MROUND(C487*'CTR Reference'!$C$2,1)</f>
        <v>214</v>
      </c>
      <c r="G487">
        <f t="shared" si="7"/>
        <v>182</v>
      </c>
      <c r="H487" t="str">
        <f>VLOOKUP(D487,'CTR Reference'!A:C, 2, FALSE)</f>
        <v>4 to 6</v>
      </c>
      <c r="I487" t="str">
        <f>VLOOKUP(D487,'CTR Reference'!A:D, 4, FALSE)</f>
        <v>Quick Win</v>
      </c>
    </row>
    <row r="488" spans="1:9" ht="13.2" x14ac:dyDescent="0.25">
      <c r="A488" s="17" t="s">
        <v>426</v>
      </c>
      <c r="B488" s="1" t="s">
        <v>471</v>
      </c>
      <c r="C488" s="1">
        <v>700</v>
      </c>
      <c r="D488" s="1">
        <v>7</v>
      </c>
      <c r="E488">
        <f>MROUND(VLOOKUP(D488,'CTR Reference'!A:C, 3, FALSE)*C488,1)</f>
        <v>24</v>
      </c>
      <c r="F488">
        <f>MROUND(C488*'CTR Reference'!$C$2,1)</f>
        <v>187</v>
      </c>
      <c r="G488">
        <f t="shared" si="7"/>
        <v>163</v>
      </c>
      <c r="H488" t="str">
        <f>VLOOKUP(D488,'CTR Reference'!A:C, 2, FALSE)</f>
        <v>7 to 10</v>
      </c>
      <c r="I488" t="str">
        <f>VLOOKUP(D488,'CTR Reference'!A:D, 4, FALSE)</f>
        <v>Quick Win</v>
      </c>
    </row>
    <row r="489" spans="1:9" ht="13.2" x14ac:dyDescent="0.25">
      <c r="A489" s="17" t="s">
        <v>426</v>
      </c>
      <c r="B489" s="1" t="s">
        <v>471</v>
      </c>
      <c r="C489" s="1">
        <v>700</v>
      </c>
      <c r="D489" s="1">
        <v>8</v>
      </c>
      <c r="E489">
        <f>MROUND(VLOOKUP(D489,'CTR Reference'!A:C, 3, FALSE)*C489,1)</f>
        <v>21</v>
      </c>
      <c r="F489">
        <f>MROUND(C489*'CTR Reference'!$C$2,1)</f>
        <v>187</v>
      </c>
      <c r="G489">
        <f t="shared" si="7"/>
        <v>166</v>
      </c>
      <c r="H489" t="str">
        <f>VLOOKUP(D489,'CTR Reference'!A:C, 2, FALSE)</f>
        <v>7 to 10</v>
      </c>
      <c r="I489" t="str">
        <f>VLOOKUP(D489,'CTR Reference'!A:D, 4, FALSE)</f>
        <v>Quick Win</v>
      </c>
    </row>
    <row r="490" spans="1:9" ht="13.2" x14ac:dyDescent="0.25">
      <c r="A490" s="17" t="s">
        <v>426</v>
      </c>
      <c r="B490" s="1" t="s">
        <v>581</v>
      </c>
      <c r="C490" s="1">
        <v>350</v>
      </c>
      <c r="D490" s="1">
        <v>7</v>
      </c>
      <c r="E490">
        <f>MROUND(VLOOKUP(D490,'CTR Reference'!A:C, 3, FALSE)*C490,1)</f>
        <v>12</v>
      </c>
      <c r="F490">
        <f>MROUND(C490*'CTR Reference'!$C$2,1)</f>
        <v>94</v>
      </c>
      <c r="G490">
        <f t="shared" si="7"/>
        <v>82</v>
      </c>
      <c r="H490" t="str">
        <f>VLOOKUP(D490,'CTR Reference'!A:C, 2, FALSE)</f>
        <v>7 to 10</v>
      </c>
      <c r="I490" t="str">
        <f>VLOOKUP(D490,'CTR Reference'!A:D, 4, FALSE)</f>
        <v>Quick Win</v>
      </c>
    </row>
    <row r="491" spans="1:9" ht="13.2" x14ac:dyDescent="0.25">
      <c r="A491" s="17" t="s">
        <v>426</v>
      </c>
      <c r="B491" s="1" t="s">
        <v>573</v>
      </c>
      <c r="C491" s="1">
        <v>300</v>
      </c>
      <c r="D491" s="1">
        <v>7</v>
      </c>
      <c r="E491">
        <f>MROUND(VLOOKUP(D491,'CTR Reference'!A:C, 3, FALSE)*C491,1)</f>
        <v>10</v>
      </c>
      <c r="F491">
        <f>MROUND(C491*'CTR Reference'!$C$2,1)</f>
        <v>80</v>
      </c>
      <c r="G491">
        <f t="shared" si="7"/>
        <v>70</v>
      </c>
      <c r="H491" t="str">
        <f>VLOOKUP(D491,'CTR Reference'!A:C, 2, FALSE)</f>
        <v>7 to 10</v>
      </c>
      <c r="I491" t="str">
        <f>VLOOKUP(D491,'CTR Reference'!A:D, 4, FALSE)</f>
        <v>Quick Win</v>
      </c>
    </row>
    <row r="492" spans="1:9" ht="13.2" x14ac:dyDescent="0.25">
      <c r="A492" s="17" t="s">
        <v>426</v>
      </c>
      <c r="B492" s="1" t="s">
        <v>446</v>
      </c>
      <c r="C492" s="1">
        <v>250</v>
      </c>
      <c r="D492" s="1">
        <v>2</v>
      </c>
      <c r="E492">
        <f>MROUND(VLOOKUP(D492,'CTR Reference'!A:C, 3, FALSE)*C492,1)</f>
        <v>28</v>
      </c>
      <c r="F492">
        <f>MROUND(C492*'CTR Reference'!$C$2,1)</f>
        <v>67</v>
      </c>
      <c r="G492">
        <f t="shared" si="7"/>
        <v>39</v>
      </c>
      <c r="H492" t="str">
        <f>VLOOKUP(D492,'CTR Reference'!A:C, 2, FALSE)</f>
        <v>1 to 3</v>
      </c>
      <c r="I492" t="str">
        <f>VLOOKUP(D492,'CTR Reference'!A:D, 4, FALSE)</f>
        <v>Short Term</v>
      </c>
    </row>
    <row r="493" spans="1:9" ht="13.2" x14ac:dyDescent="0.25">
      <c r="A493" s="17" t="s">
        <v>426</v>
      </c>
      <c r="B493" s="1" t="s">
        <v>511</v>
      </c>
      <c r="C493" s="1">
        <v>200</v>
      </c>
      <c r="D493" s="1">
        <v>3</v>
      </c>
      <c r="E493">
        <f>MROUND(VLOOKUP(D493,'CTR Reference'!A:C, 3, FALSE)*C493,1)</f>
        <v>17</v>
      </c>
      <c r="F493">
        <f>MROUND(C493*'CTR Reference'!$C$2,1)</f>
        <v>54</v>
      </c>
      <c r="G493">
        <f t="shared" si="7"/>
        <v>37</v>
      </c>
      <c r="H493" t="str">
        <f>VLOOKUP(D493,'CTR Reference'!A:C, 2, FALSE)</f>
        <v>1 to 3</v>
      </c>
      <c r="I493" t="str">
        <f>VLOOKUP(D493,'CTR Reference'!A:D, 4, FALSE)</f>
        <v>Short Term</v>
      </c>
    </row>
    <row r="494" spans="1:9" ht="13.2" x14ac:dyDescent="0.25">
      <c r="A494" s="17" t="s">
        <v>426</v>
      </c>
      <c r="B494" s="1" t="s">
        <v>565</v>
      </c>
      <c r="C494" s="1">
        <v>200</v>
      </c>
      <c r="D494" s="1">
        <v>5</v>
      </c>
      <c r="E494">
        <f>MROUND(VLOOKUP(D494,'CTR Reference'!A:C, 3, FALSE)*C494,1)</f>
        <v>10</v>
      </c>
      <c r="F494">
        <f>MROUND(C494*'CTR Reference'!$C$2,1)</f>
        <v>54</v>
      </c>
      <c r="G494">
        <f t="shared" si="7"/>
        <v>44</v>
      </c>
      <c r="H494" t="str">
        <f>VLOOKUP(D494,'CTR Reference'!A:C, 2, FALSE)</f>
        <v>4 to 6</v>
      </c>
      <c r="I494" t="str">
        <f>VLOOKUP(D494,'CTR Reference'!A:D, 4, FALSE)</f>
        <v>Quick Win</v>
      </c>
    </row>
    <row r="495" spans="1:9" ht="13.2" x14ac:dyDescent="0.25">
      <c r="A495" s="17" t="s">
        <v>426</v>
      </c>
      <c r="B495" s="1" t="s">
        <v>507</v>
      </c>
      <c r="C495" s="1">
        <v>200</v>
      </c>
      <c r="D495" s="1">
        <v>3</v>
      </c>
      <c r="E495">
        <f>MROUND(VLOOKUP(D495,'CTR Reference'!A:C, 3, FALSE)*C495,1)</f>
        <v>17</v>
      </c>
      <c r="F495">
        <f>MROUND(C495*'CTR Reference'!$C$2,1)</f>
        <v>54</v>
      </c>
      <c r="G495">
        <f t="shared" si="7"/>
        <v>37</v>
      </c>
      <c r="H495" t="str">
        <f>VLOOKUP(D495,'CTR Reference'!A:C, 2, FALSE)</f>
        <v>1 to 3</v>
      </c>
      <c r="I495" t="str">
        <f>VLOOKUP(D495,'CTR Reference'!A:D, 4, FALSE)</f>
        <v>Short Term</v>
      </c>
    </row>
    <row r="496" spans="1:9" ht="13.2" x14ac:dyDescent="0.25">
      <c r="A496" s="17" t="s">
        <v>426</v>
      </c>
      <c r="B496" s="1" t="s">
        <v>952</v>
      </c>
      <c r="C496" s="1">
        <v>200</v>
      </c>
      <c r="D496" s="1">
        <v>11</v>
      </c>
      <c r="E496">
        <f>MROUND(VLOOKUP(D496,'CTR Reference'!A:C, 3, FALSE)*C496,1)</f>
        <v>1</v>
      </c>
      <c r="F496">
        <f>MROUND(C496*'CTR Reference'!$C$2,1)</f>
        <v>54</v>
      </c>
      <c r="G496">
        <f t="shared" si="7"/>
        <v>53</v>
      </c>
      <c r="H496" t="str">
        <f>VLOOKUP(D496,'CTR Reference'!A:C, 2, FALSE)</f>
        <v>11 to 20</v>
      </c>
      <c r="I496" t="str">
        <f>VLOOKUP(D496,'CTR Reference'!A:D, 4, FALSE)</f>
        <v>Quick Win</v>
      </c>
    </row>
    <row r="497" spans="1:9" ht="13.2" x14ac:dyDescent="0.25">
      <c r="A497" s="17" t="s">
        <v>426</v>
      </c>
      <c r="B497" s="1" t="s">
        <v>503</v>
      </c>
      <c r="C497" s="1">
        <v>200</v>
      </c>
      <c r="D497" s="1">
        <v>4</v>
      </c>
      <c r="E497">
        <f>MROUND(VLOOKUP(D497,'CTR Reference'!A:C, 3, FALSE)*C497,1)</f>
        <v>12</v>
      </c>
      <c r="F497">
        <f>MROUND(C497*'CTR Reference'!$C$2,1)</f>
        <v>54</v>
      </c>
      <c r="G497">
        <f t="shared" si="7"/>
        <v>42</v>
      </c>
      <c r="H497" t="str">
        <f>VLOOKUP(D497,'CTR Reference'!A:C, 2, FALSE)</f>
        <v>4 to 6</v>
      </c>
      <c r="I497" t="str">
        <f>VLOOKUP(D497,'CTR Reference'!A:D, 4, FALSE)</f>
        <v>Short Term</v>
      </c>
    </row>
    <row r="498" spans="1:9" ht="13.2" x14ac:dyDescent="0.25">
      <c r="A498" s="17" t="s">
        <v>426</v>
      </c>
      <c r="B498" s="1" t="s">
        <v>498</v>
      </c>
      <c r="C498" s="1">
        <v>200</v>
      </c>
      <c r="D498" s="1">
        <v>3</v>
      </c>
      <c r="E498">
        <f>MROUND(VLOOKUP(D498,'CTR Reference'!A:C, 3, FALSE)*C498,1)</f>
        <v>17</v>
      </c>
      <c r="F498">
        <f>MROUND(C498*'CTR Reference'!$C$2,1)</f>
        <v>54</v>
      </c>
      <c r="G498">
        <f t="shared" si="7"/>
        <v>37</v>
      </c>
      <c r="H498" t="str">
        <f>VLOOKUP(D498,'CTR Reference'!A:C, 2, FALSE)</f>
        <v>1 to 3</v>
      </c>
      <c r="I498" t="str">
        <f>VLOOKUP(D498,'CTR Reference'!A:D, 4, FALSE)</f>
        <v>Short Term</v>
      </c>
    </row>
    <row r="499" spans="1:9" ht="13.2" x14ac:dyDescent="0.25">
      <c r="A499" s="17" t="s">
        <v>426</v>
      </c>
      <c r="B499" s="1" t="s">
        <v>747</v>
      </c>
      <c r="C499" s="1">
        <v>200</v>
      </c>
      <c r="D499" s="1">
        <v>9</v>
      </c>
      <c r="E499">
        <f>MROUND(VLOOKUP(D499,'CTR Reference'!A:C, 3, FALSE)*C499,1)</f>
        <v>6</v>
      </c>
      <c r="F499">
        <f>MROUND(C499*'CTR Reference'!$C$2,1)</f>
        <v>54</v>
      </c>
      <c r="G499">
        <f t="shared" si="7"/>
        <v>48</v>
      </c>
      <c r="H499" t="str">
        <f>VLOOKUP(D499,'CTR Reference'!A:C, 2, FALSE)</f>
        <v>7 to 10</v>
      </c>
      <c r="I499" t="str">
        <f>VLOOKUP(D499,'CTR Reference'!A:D, 4, FALSE)</f>
        <v>Quick Win</v>
      </c>
    </row>
    <row r="500" spans="1:9" ht="13.2" x14ac:dyDescent="0.25">
      <c r="A500" s="17" t="s">
        <v>426</v>
      </c>
      <c r="B500" s="1" t="s">
        <v>492</v>
      </c>
      <c r="C500" s="1">
        <v>200</v>
      </c>
      <c r="D500" s="1">
        <v>4</v>
      </c>
      <c r="E500">
        <f>MROUND(VLOOKUP(D500,'CTR Reference'!A:C, 3, FALSE)*C500,1)</f>
        <v>12</v>
      </c>
      <c r="F500">
        <f>MROUND(C500*'CTR Reference'!$C$2,1)</f>
        <v>54</v>
      </c>
      <c r="G500">
        <f t="shared" si="7"/>
        <v>42</v>
      </c>
      <c r="H500" t="str">
        <f>VLOOKUP(D500,'CTR Reference'!A:C, 2, FALSE)</f>
        <v>4 to 6</v>
      </c>
      <c r="I500" t="str">
        <f>VLOOKUP(D500,'CTR Reference'!A:D, 4, FALSE)</f>
        <v>Short Term</v>
      </c>
    </row>
    <row r="501" spans="1:9" ht="13.2" x14ac:dyDescent="0.25">
      <c r="A501" s="17" t="s">
        <v>426</v>
      </c>
      <c r="B501" s="1" t="s">
        <v>575</v>
      </c>
      <c r="C501" s="1">
        <v>150</v>
      </c>
      <c r="D501" s="1">
        <v>5</v>
      </c>
      <c r="E501">
        <f>MROUND(VLOOKUP(D501,'CTR Reference'!A:C, 3, FALSE)*C501,1)</f>
        <v>7</v>
      </c>
      <c r="F501">
        <f>MROUND(C501*'CTR Reference'!$C$2,1)</f>
        <v>40</v>
      </c>
      <c r="G501">
        <f t="shared" si="7"/>
        <v>33</v>
      </c>
      <c r="H501" t="str">
        <f>VLOOKUP(D501,'CTR Reference'!A:C, 2, FALSE)</f>
        <v>4 to 6</v>
      </c>
      <c r="I501" t="str">
        <f>VLOOKUP(D501,'CTR Reference'!A:D, 4, FALSE)</f>
        <v>Quick Win</v>
      </c>
    </row>
    <row r="502" spans="1:9" ht="13.2" x14ac:dyDescent="0.25">
      <c r="A502" s="17" t="s">
        <v>426</v>
      </c>
      <c r="B502" s="1" t="s">
        <v>947</v>
      </c>
      <c r="C502" s="1">
        <v>150</v>
      </c>
      <c r="D502" s="1">
        <v>9</v>
      </c>
      <c r="E502">
        <f>MROUND(VLOOKUP(D502,'CTR Reference'!A:C, 3, FALSE)*C502,1)</f>
        <v>4</v>
      </c>
      <c r="F502">
        <f>MROUND(C502*'CTR Reference'!$C$2,1)</f>
        <v>40</v>
      </c>
      <c r="G502">
        <f t="shared" si="7"/>
        <v>36</v>
      </c>
      <c r="H502" t="str">
        <f>VLOOKUP(D502,'CTR Reference'!A:C, 2, FALSE)</f>
        <v>7 to 10</v>
      </c>
      <c r="I502" t="str">
        <f>VLOOKUP(D502,'CTR Reference'!A:D, 4, FALSE)</f>
        <v>Quick Win</v>
      </c>
    </row>
    <row r="503" spans="1:9" ht="13.2" x14ac:dyDescent="0.25">
      <c r="A503" s="17" t="s">
        <v>426</v>
      </c>
      <c r="B503" s="1" t="s">
        <v>734</v>
      </c>
      <c r="C503" s="1">
        <v>150</v>
      </c>
      <c r="D503" s="1">
        <v>8</v>
      </c>
      <c r="E503">
        <f>MROUND(VLOOKUP(D503,'CTR Reference'!A:C, 3, FALSE)*C503,1)</f>
        <v>4</v>
      </c>
      <c r="F503">
        <f>MROUND(C503*'CTR Reference'!$C$2,1)</f>
        <v>40</v>
      </c>
      <c r="G503">
        <f t="shared" si="7"/>
        <v>36</v>
      </c>
      <c r="H503" t="str">
        <f>VLOOKUP(D503,'CTR Reference'!A:C, 2, FALSE)</f>
        <v>7 to 10</v>
      </c>
      <c r="I503" t="str">
        <f>VLOOKUP(D503,'CTR Reference'!A:D, 4, FALSE)</f>
        <v>Quick Win</v>
      </c>
    </row>
    <row r="504" spans="1:9" ht="13.2" x14ac:dyDescent="0.25">
      <c r="A504" s="17" t="s">
        <v>426</v>
      </c>
      <c r="B504" s="1" t="s">
        <v>671</v>
      </c>
      <c r="C504" s="1">
        <v>150</v>
      </c>
      <c r="D504" s="1">
        <v>7</v>
      </c>
      <c r="E504">
        <f>MROUND(VLOOKUP(D504,'CTR Reference'!A:C, 3, FALSE)*C504,1)</f>
        <v>5</v>
      </c>
      <c r="F504">
        <f>MROUND(C504*'CTR Reference'!$C$2,1)</f>
        <v>40</v>
      </c>
      <c r="G504">
        <f t="shared" si="7"/>
        <v>35</v>
      </c>
      <c r="H504" t="str">
        <f>VLOOKUP(D504,'CTR Reference'!A:C, 2, FALSE)</f>
        <v>7 to 10</v>
      </c>
      <c r="I504" t="str">
        <f>VLOOKUP(D504,'CTR Reference'!A:D, 4, FALSE)</f>
        <v>Quick Win</v>
      </c>
    </row>
    <row r="505" spans="1:9" ht="13.2" x14ac:dyDescent="0.25">
      <c r="A505" s="17" t="s">
        <v>426</v>
      </c>
      <c r="B505" s="1" t="s">
        <v>622</v>
      </c>
      <c r="C505" s="1">
        <v>150</v>
      </c>
      <c r="D505" s="1">
        <v>5</v>
      </c>
      <c r="E505">
        <f>MROUND(VLOOKUP(D505,'CTR Reference'!A:C, 3, FALSE)*C505,1)</f>
        <v>7</v>
      </c>
      <c r="F505">
        <f>MROUND(C505*'CTR Reference'!$C$2,1)</f>
        <v>40</v>
      </c>
      <c r="G505">
        <f t="shared" si="7"/>
        <v>33</v>
      </c>
      <c r="H505" t="str">
        <f>VLOOKUP(D505,'CTR Reference'!A:C, 2, FALSE)</f>
        <v>4 to 6</v>
      </c>
      <c r="I505" t="str">
        <f>VLOOKUP(D505,'CTR Reference'!A:D, 4, FALSE)</f>
        <v>Quick Win</v>
      </c>
    </row>
    <row r="506" spans="1:9" ht="13.2" x14ac:dyDescent="0.25">
      <c r="A506" s="17" t="s">
        <v>426</v>
      </c>
      <c r="B506" s="1" t="s">
        <v>592</v>
      </c>
      <c r="C506" s="1">
        <v>150</v>
      </c>
      <c r="D506" s="1">
        <v>5</v>
      </c>
      <c r="E506">
        <f>MROUND(VLOOKUP(D506,'CTR Reference'!A:C, 3, FALSE)*C506,1)</f>
        <v>7</v>
      </c>
      <c r="F506">
        <f>MROUND(C506*'CTR Reference'!$C$2,1)</f>
        <v>40</v>
      </c>
      <c r="G506">
        <f t="shared" si="7"/>
        <v>33</v>
      </c>
      <c r="H506" t="str">
        <f>VLOOKUP(D506,'CTR Reference'!A:C, 2, FALSE)</f>
        <v>4 to 6</v>
      </c>
      <c r="I506" t="str">
        <f>VLOOKUP(D506,'CTR Reference'!A:D, 4, FALSE)</f>
        <v>Quick Win</v>
      </c>
    </row>
    <row r="507" spans="1:9" ht="13.2" x14ac:dyDescent="0.25">
      <c r="A507" s="17" t="s">
        <v>426</v>
      </c>
      <c r="B507" s="1" t="s">
        <v>860</v>
      </c>
      <c r="C507" s="1">
        <v>150</v>
      </c>
      <c r="D507" s="1">
        <v>9</v>
      </c>
      <c r="E507">
        <f>MROUND(VLOOKUP(D507,'CTR Reference'!A:C, 3, FALSE)*C507,1)</f>
        <v>4</v>
      </c>
      <c r="F507">
        <f>MROUND(C507*'CTR Reference'!$C$2,1)</f>
        <v>40</v>
      </c>
      <c r="G507">
        <f t="shared" si="7"/>
        <v>36</v>
      </c>
      <c r="H507" t="str">
        <f>VLOOKUP(D507,'CTR Reference'!A:C, 2, FALSE)</f>
        <v>7 to 10</v>
      </c>
      <c r="I507" t="str">
        <f>VLOOKUP(D507,'CTR Reference'!A:D, 4, FALSE)</f>
        <v>Quick Win</v>
      </c>
    </row>
    <row r="508" spans="1:9" ht="13.2" x14ac:dyDescent="0.25">
      <c r="A508" s="17" t="s">
        <v>426</v>
      </c>
      <c r="B508" s="1" t="s">
        <v>773</v>
      </c>
      <c r="C508" s="1">
        <v>100</v>
      </c>
      <c r="D508" s="1">
        <v>7</v>
      </c>
      <c r="E508">
        <f>MROUND(VLOOKUP(D508,'CTR Reference'!A:C, 3, FALSE)*C508,1)</f>
        <v>3</v>
      </c>
      <c r="F508">
        <f>MROUND(C508*'CTR Reference'!$C$2,1)</f>
        <v>27</v>
      </c>
      <c r="G508">
        <f t="shared" si="7"/>
        <v>24</v>
      </c>
      <c r="H508" t="str">
        <f>VLOOKUP(D508,'CTR Reference'!A:C, 2, FALSE)</f>
        <v>7 to 10</v>
      </c>
      <c r="I508" t="str">
        <f>VLOOKUP(D508,'CTR Reference'!A:D, 4, FALSE)</f>
        <v>Quick Win</v>
      </c>
    </row>
    <row r="509" spans="1:9" ht="13.2" x14ac:dyDescent="0.25">
      <c r="A509" s="17" t="s">
        <v>426</v>
      </c>
      <c r="B509" s="1" t="s">
        <v>584</v>
      </c>
      <c r="C509" s="1">
        <v>100</v>
      </c>
      <c r="D509" s="1">
        <v>4</v>
      </c>
      <c r="E509">
        <f>MROUND(VLOOKUP(D509,'CTR Reference'!A:C, 3, FALSE)*C509,1)</f>
        <v>6</v>
      </c>
      <c r="F509">
        <f>MROUND(C509*'CTR Reference'!$C$2,1)</f>
        <v>27</v>
      </c>
      <c r="G509">
        <f t="shared" si="7"/>
        <v>21</v>
      </c>
      <c r="H509" t="str">
        <f>VLOOKUP(D509,'CTR Reference'!A:C, 2, FALSE)</f>
        <v>4 to 6</v>
      </c>
      <c r="I509" t="str">
        <f>VLOOKUP(D509,'CTR Reference'!A:D, 4, FALSE)</f>
        <v>Short Term</v>
      </c>
    </row>
    <row r="510" spans="1:9" ht="13.2" x14ac:dyDescent="0.25">
      <c r="A510" s="17" t="s">
        <v>426</v>
      </c>
      <c r="B510" s="1" t="s">
        <v>623</v>
      </c>
      <c r="C510" s="1">
        <v>100</v>
      </c>
      <c r="D510" s="1">
        <v>4</v>
      </c>
      <c r="E510">
        <f>MROUND(VLOOKUP(D510,'CTR Reference'!A:C, 3, FALSE)*C510,1)</f>
        <v>6</v>
      </c>
      <c r="F510">
        <f>MROUND(C510*'CTR Reference'!$C$2,1)</f>
        <v>27</v>
      </c>
      <c r="G510">
        <f t="shared" si="7"/>
        <v>21</v>
      </c>
      <c r="H510" t="str">
        <f>VLOOKUP(D510,'CTR Reference'!A:C, 2, FALSE)</f>
        <v>4 to 6</v>
      </c>
      <c r="I510" t="str">
        <f>VLOOKUP(D510,'CTR Reference'!A:D, 4, FALSE)</f>
        <v>Short Term</v>
      </c>
    </row>
    <row r="511" spans="1:9" ht="13.2" x14ac:dyDescent="0.25">
      <c r="A511" s="17" t="s">
        <v>426</v>
      </c>
      <c r="B511" s="1" t="s">
        <v>577</v>
      </c>
      <c r="C511" s="1">
        <v>100</v>
      </c>
      <c r="D511" s="1">
        <v>4</v>
      </c>
      <c r="E511">
        <f>MROUND(VLOOKUP(D511,'CTR Reference'!A:C, 3, FALSE)*C511,1)</f>
        <v>6</v>
      </c>
      <c r="F511">
        <f>MROUND(C511*'CTR Reference'!$C$2,1)</f>
        <v>27</v>
      </c>
      <c r="G511">
        <f t="shared" si="7"/>
        <v>21</v>
      </c>
      <c r="H511" t="str">
        <f>VLOOKUP(D511,'CTR Reference'!A:C, 2, FALSE)</f>
        <v>4 to 6</v>
      </c>
      <c r="I511" t="str">
        <f>VLOOKUP(D511,'CTR Reference'!A:D, 4, FALSE)</f>
        <v>Short Term</v>
      </c>
    </row>
    <row r="512" spans="1:9" ht="13.2" x14ac:dyDescent="0.25">
      <c r="A512" s="17" t="s">
        <v>426</v>
      </c>
      <c r="B512" s="1" t="s">
        <v>654</v>
      </c>
      <c r="C512" s="1">
        <v>100</v>
      </c>
      <c r="D512" s="1">
        <v>5</v>
      </c>
      <c r="E512">
        <f>MROUND(VLOOKUP(D512,'CTR Reference'!A:C, 3, FALSE)*C512,1)</f>
        <v>5</v>
      </c>
      <c r="F512">
        <f>MROUND(C512*'CTR Reference'!$C$2,1)</f>
        <v>27</v>
      </c>
      <c r="G512">
        <f t="shared" si="7"/>
        <v>22</v>
      </c>
      <c r="H512" t="str">
        <f>VLOOKUP(D512,'CTR Reference'!A:C, 2, FALSE)</f>
        <v>4 to 6</v>
      </c>
      <c r="I512" t="str">
        <f>VLOOKUP(D512,'CTR Reference'!A:D, 4, FALSE)</f>
        <v>Quick Win</v>
      </c>
    </row>
    <row r="513" spans="1:9" ht="13.2" x14ac:dyDescent="0.25">
      <c r="A513" s="17" t="s">
        <v>426</v>
      </c>
      <c r="B513" s="1" t="s">
        <v>810</v>
      </c>
      <c r="C513" s="1">
        <v>90</v>
      </c>
      <c r="D513" s="1">
        <v>6</v>
      </c>
      <c r="E513">
        <f>MROUND(VLOOKUP(D513,'CTR Reference'!A:C, 3, FALSE)*C513,1)</f>
        <v>4</v>
      </c>
      <c r="F513">
        <f>MROUND(C513*'CTR Reference'!$C$2,1)</f>
        <v>24</v>
      </c>
      <c r="G513">
        <f t="shared" si="7"/>
        <v>20</v>
      </c>
      <c r="H513" t="str">
        <f>VLOOKUP(D513,'CTR Reference'!A:C, 2, FALSE)</f>
        <v>4 to 6</v>
      </c>
      <c r="I513" t="str">
        <f>VLOOKUP(D513,'CTR Reference'!A:D, 4, FALSE)</f>
        <v>Quick Win</v>
      </c>
    </row>
    <row r="514" spans="1:9" ht="13.2" x14ac:dyDescent="0.25">
      <c r="A514" s="17" t="s">
        <v>426</v>
      </c>
      <c r="B514" s="1" t="s">
        <v>628</v>
      </c>
      <c r="C514" s="1">
        <v>80</v>
      </c>
      <c r="D514" s="1">
        <v>3</v>
      </c>
      <c r="E514">
        <f>MROUND(VLOOKUP(D514,'CTR Reference'!A:C, 3, FALSE)*C514,1)</f>
        <v>7</v>
      </c>
      <c r="F514">
        <f>MROUND(C514*'CTR Reference'!$C$2,1)</f>
        <v>21</v>
      </c>
      <c r="G514">
        <f t="shared" si="7"/>
        <v>14</v>
      </c>
      <c r="H514" t="str">
        <f>VLOOKUP(D514,'CTR Reference'!A:C, 2, FALSE)</f>
        <v>1 to 3</v>
      </c>
      <c r="I514" t="str">
        <f>VLOOKUP(D514,'CTR Reference'!A:D, 4, FALSE)</f>
        <v>Short Term</v>
      </c>
    </row>
    <row r="515" spans="1:9" ht="13.2" x14ac:dyDescent="0.25">
      <c r="A515" s="17" t="s">
        <v>426</v>
      </c>
      <c r="B515" s="1" t="s">
        <v>766</v>
      </c>
      <c r="C515" s="1">
        <v>80</v>
      </c>
      <c r="D515" s="1">
        <v>5</v>
      </c>
      <c r="E515">
        <f>MROUND(VLOOKUP(D515,'CTR Reference'!A:C, 3, FALSE)*C515,1)</f>
        <v>4</v>
      </c>
      <c r="F515">
        <f>MROUND(C515*'CTR Reference'!$C$2,1)</f>
        <v>21</v>
      </c>
      <c r="G515">
        <f t="shared" si="7"/>
        <v>17</v>
      </c>
      <c r="H515" t="str">
        <f>VLOOKUP(D515,'CTR Reference'!A:C, 2, FALSE)</f>
        <v>4 to 6</v>
      </c>
      <c r="I515" t="str">
        <f>VLOOKUP(D515,'CTR Reference'!A:D, 4, FALSE)</f>
        <v>Quick Win</v>
      </c>
    </row>
    <row r="516" spans="1:9" ht="13.2" x14ac:dyDescent="0.25">
      <c r="A516" s="17" t="s">
        <v>426</v>
      </c>
      <c r="B516" s="1" t="s">
        <v>707</v>
      </c>
      <c r="C516" s="1">
        <v>80</v>
      </c>
      <c r="D516" s="1">
        <v>4</v>
      </c>
      <c r="E516">
        <f>MROUND(VLOOKUP(D516,'CTR Reference'!A:C, 3, FALSE)*C516,1)</f>
        <v>5</v>
      </c>
      <c r="F516">
        <f>MROUND(C516*'CTR Reference'!$C$2,1)</f>
        <v>21</v>
      </c>
      <c r="G516">
        <f t="shared" ref="G516:G579" si="8">F516-E516</f>
        <v>16</v>
      </c>
      <c r="H516" t="str">
        <f>VLOOKUP(D516,'CTR Reference'!A:C, 2, FALSE)</f>
        <v>4 to 6</v>
      </c>
      <c r="I516" t="str">
        <f>VLOOKUP(D516,'CTR Reference'!A:D, 4, FALSE)</f>
        <v>Short Term</v>
      </c>
    </row>
    <row r="517" spans="1:9" ht="13.2" x14ac:dyDescent="0.25">
      <c r="A517" s="17" t="s">
        <v>426</v>
      </c>
      <c r="B517" s="1" t="s">
        <v>640</v>
      </c>
      <c r="C517" s="1">
        <v>80</v>
      </c>
      <c r="D517" s="1">
        <v>3</v>
      </c>
      <c r="E517">
        <f>MROUND(VLOOKUP(D517,'CTR Reference'!A:C, 3, FALSE)*C517,1)</f>
        <v>7</v>
      </c>
      <c r="F517">
        <f>MROUND(C517*'CTR Reference'!$C$2,1)</f>
        <v>21</v>
      </c>
      <c r="G517">
        <f t="shared" si="8"/>
        <v>14</v>
      </c>
      <c r="H517" t="str">
        <f>VLOOKUP(D517,'CTR Reference'!A:C, 2, FALSE)</f>
        <v>1 to 3</v>
      </c>
      <c r="I517" t="str">
        <f>VLOOKUP(D517,'CTR Reference'!A:D, 4, FALSE)</f>
        <v>Short Term</v>
      </c>
    </row>
    <row r="518" spans="1:9" ht="13.2" x14ac:dyDescent="0.25">
      <c r="A518" s="17" t="s">
        <v>426</v>
      </c>
      <c r="B518" s="1" t="s">
        <v>632</v>
      </c>
      <c r="C518" s="1">
        <v>80</v>
      </c>
      <c r="D518" s="1">
        <v>3</v>
      </c>
      <c r="E518">
        <f>MROUND(VLOOKUP(D518,'CTR Reference'!A:C, 3, FALSE)*C518,1)</f>
        <v>7</v>
      </c>
      <c r="F518">
        <f>MROUND(C518*'CTR Reference'!$C$2,1)</f>
        <v>21</v>
      </c>
      <c r="G518">
        <f t="shared" si="8"/>
        <v>14</v>
      </c>
      <c r="H518" t="str">
        <f>VLOOKUP(D518,'CTR Reference'!A:C, 2, FALSE)</f>
        <v>1 to 3</v>
      </c>
      <c r="I518" t="str">
        <f>VLOOKUP(D518,'CTR Reference'!A:D, 4, FALSE)</f>
        <v>Short Term</v>
      </c>
    </row>
    <row r="519" spans="1:9" ht="13.2" x14ac:dyDescent="0.25">
      <c r="A519" s="17" t="s">
        <v>426</v>
      </c>
      <c r="B519" s="1" t="s">
        <v>804</v>
      </c>
      <c r="C519" s="1">
        <v>80</v>
      </c>
      <c r="D519" s="1">
        <v>5</v>
      </c>
      <c r="E519">
        <f>MROUND(VLOOKUP(D519,'CTR Reference'!A:C, 3, FALSE)*C519,1)</f>
        <v>4</v>
      </c>
      <c r="F519">
        <f>MROUND(C519*'CTR Reference'!$C$2,1)</f>
        <v>21</v>
      </c>
      <c r="G519">
        <f t="shared" si="8"/>
        <v>17</v>
      </c>
      <c r="H519" t="str">
        <f>VLOOKUP(D519,'CTR Reference'!A:C, 2, FALSE)</f>
        <v>4 to 6</v>
      </c>
      <c r="I519" t="str">
        <f>VLOOKUP(D519,'CTR Reference'!A:D, 4, FALSE)</f>
        <v>Quick Win</v>
      </c>
    </row>
    <row r="520" spans="1:9" ht="13.2" x14ac:dyDescent="0.25">
      <c r="A520" s="17" t="s">
        <v>426</v>
      </c>
      <c r="B520" s="1" t="s">
        <v>958</v>
      </c>
      <c r="C520" s="1">
        <v>80</v>
      </c>
      <c r="D520" s="1">
        <v>7</v>
      </c>
      <c r="E520">
        <f>MROUND(VLOOKUP(D520,'CTR Reference'!A:C, 3, FALSE)*C520,1)</f>
        <v>3</v>
      </c>
      <c r="F520">
        <f>MROUND(C520*'CTR Reference'!$C$2,1)</f>
        <v>21</v>
      </c>
      <c r="G520">
        <f t="shared" si="8"/>
        <v>18</v>
      </c>
      <c r="H520" t="str">
        <f>VLOOKUP(D520,'CTR Reference'!A:C, 2, FALSE)</f>
        <v>7 to 10</v>
      </c>
      <c r="I520" t="str">
        <f>VLOOKUP(D520,'CTR Reference'!A:D, 4, FALSE)</f>
        <v>Quick Win</v>
      </c>
    </row>
    <row r="521" spans="1:9" ht="13.2" x14ac:dyDescent="0.25">
      <c r="A521" s="17" t="s">
        <v>426</v>
      </c>
      <c r="B521" s="1" t="s">
        <v>862</v>
      </c>
      <c r="C521" s="1">
        <v>70</v>
      </c>
      <c r="D521" s="1">
        <v>5</v>
      </c>
      <c r="E521">
        <f>MROUND(VLOOKUP(D521,'CTR Reference'!A:C, 3, FALSE)*C521,1)</f>
        <v>3</v>
      </c>
      <c r="F521">
        <f>MROUND(C521*'CTR Reference'!$C$2,1)</f>
        <v>19</v>
      </c>
      <c r="G521">
        <f t="shared" si="8"/>
        <v>16</v>
      </c>
      <c r="H521" t="str">
        <f>VLOOKUP(D521,'CTR Reference'!A:C, 2, FALSE)</f>
        <v>4 to 6</v>
      </c>
      <c r="I521" t="str">
        <f>VLOOKUP(D521,'CTR Reference'!A:D, 4, FALSE)</f>
        <v>Quick Win</v>
      </c>
    </row>
    <row r="522" spans="1:9" ht="13.2" x14ac:dyDescent="0.25">
      <c r="A522" s="17" t="s">
        <v>426</v>
      </c>
      <c r="B522" s="1" t="s">
        <v>684</v>
      </c>
      <c r="C522" s="1">
        <v>70</v>
      </c>
      <c r="D522" s="1">
        <v>3</v>
      </c>
      <c r="E522">
        <f>MROUND(VLOOKUP(D522,'CTR Reference'!A:C, 3, FALSE)*C522,1)</f>
        <v>6</v>
      </c>
      <c r="F522">
        <f>MROUND(C522*'CTR Reference'!$C$2,1)</f>
        <v>19</v>
      </c>
      <c r="G522">
        <f t="shared" si="8"/>
        <v>13</v>
      </c>
      <c r="H522" t="str">
        <f>VLOOKUP(D522,'CTR Reference'!A:C, 2, FALSE)</f>
        <v>1 to 3</v>
      </c>
      <c r="I522" t="str">
        <f>VLOOKUP(D522,'CTR Reference'!A:D, 4, FALSE)</f>
        <v>Short Term</v>
      </c>
    </row>
    <row r="523" spans="1:9" ht="13.2" x14ac:dyDescent="0.25">
      <c r="A523" s="17" t="s">
        <v>426</v>
      </c>
      <c r="B523" s="1" t="s">
        <v>668</v>
      </c>
      <c r="C523" s="1">
        <v>70</v>
      </c>
      <c r="D523" s="1">
        <v>3</v>
      </c>
      <c r="E523">
        <f>MROUND(VLOOKUP(D523,'CTR Reference'!A:C, 3, FALSE)*C523,1)</f>
        <v>6</v>
      </c>
      <c r="F523">
        <f>MROUND(C523*'CTR Reference'!$C$2,1)</f>
        <v>19</v>
      </c>
      <c r="G523">
        <f t="shared" si="8"/>
        <v>13</v>
      </c>
      <c r="H523" t="str">
        <f>VLOOKUP(D523,'CTR Reference'!A:C, 2, FALSE)</f>
        <v>1 to 3</v>
      </c>
      <c r="I523" t="str">
        <f>VLOOKUP(D523,'CTR Reference'!A:D, 4, FALSE)</f>
        <v>Short Term</v>
      </c>
    </row>
    <row r="524" spans="1:9" ht="13.2" x14ac:dyDescent="0.25">
      <c r="A524" s="17" t="s">
        <v>426</v>
      </c>
      <c r="B524" s="1" t="s">
        <v>669</v>
      </c>
      <c r="C524" s="1">
        <v>70</v>
      </c>
      <c r="D524" s="1">
        <v>3</v>
      </c>
      <c r="E524">
        <f>MROUND(VLOOKUP(D524,'CTR Reference'!A:C, 3, FALSE)*C524,1)</f>
        <v>6</v>
      </c>
      <c r="F524">
        <f>MROUND(C524*'CTR Reference'!$C$2,1)</f>
        <v>19</v>
      </c>
      <c r="G524">
        <f t="shared" si="8"/>
        <v>13</v>
      </c>
      <c r="H524" t="str">
        <f>VLOOKUP(D524,'CTR Reference'!A:C, 2, FALSE)</f>
        <v>1 to 3</v>
      </c>
      <c r="I524" t="str">
        <f>VLOOKUP(D524,'CTR Reference'!A:D, 4, FALSE)</f>
        <v>Short Term</v>
      </c>
    </row>
    <row r="525" spans="1:9" ht="13.2" x14ac:dyDescent="0.25">
      <c r="A525" s="17" t="s">
        <v>426</v>
      </c>
      <c r="B525" s="1" t="s">
        <v>1345</v>
      </c>
      <c r="C525" s="1">
        <v>60</v>
      </c>
      <c r="D525" s="1">
        <v>9</v>
      </c>
      <c r="E525">
        <f>MROUND(VLOOKUP(D525,'CTR Reference'!A:C, 3, FALSE)*C525,1)</f>
        <v>2</v>
      </c>
      <c r="F525">
        <f>MROUND(C525*'CTR Reference'!$C$2,1)</f>
        <v>16</v>
      </c>
      <c r="G525">
        <f t="shared" si="8"/>
        <v>14</v>
      </c>
      <c r="H525" t="str">
        <f>VLOOKUP(D525,'CTR Reference'!A:C, 2, FALSE)</f>
        <v>7 to 10</v>
      </c>
      <c r="I525" t="str">
        <f>VLOOKUP(D525,'CTR Reference'!A:D, 4, FALSE)</f>
        <v>Quick Win</v>
      </c>
    </row>
    <row r="526" spans="1:9" ht="13.2" x14ac:dyDescent="0.25">
      <c r="A526" s="17" t="s">
        <v>426</v>
      </c>
      <c r="B526" s="1" t="s">
        <v>730</v>
      </c>
      <c r="C526" s="1">
        <v>60</v>
      </c>
      <c r="D526" s="1">
        <v>3</v>
      </c>
      <c r="E526">
        <f>MROUND(VLOOKUP(D526,'CTR Reference'!A:C, 3, FALSE)*C526,1)</f>
        <v>5</v>
      </c>
      <c r="F526">
        <f>MROUND(C526*'CTR Reference'!$C$2,1)</f>
        <v>16</v>
      </c>
      <c r="G526">
        <f t="shared" si="8"/>
        <v>11</v>
      </c>
      <c r="H526" t="str">
        <f>VLOOKUP(D526,'CTR Reference'!A:C, 2, FALSE)</f>
        <v>1 to 3</v>
      </c>
      <c r="I526" t="str">
        <f>VLOOKUP(D526,'CTR Reference'!A:D, 4, FALSE)</f>
        <v>Short Term</v>
      </c>
    </row>
    <row r="527" spans="1:9" ht="13.2" x14ac:dyDescent="0.25">
      <c r="A527" s="17" t="s">
        <v>426</v>
      </c>
      <c r="B527" s="1" t="s">
        <v>837</v>
      </c>
      <c r="C527" s="1">
        <v>60</v>
      </c>
      <c r="D527" s="1">
        <v>4</v>
      </c>
      <c r="E527">
        <f>MROUND(VLOOKUP(D527,'CTR Reference'!A:C, 3, FALSE)*C527,1)</f>
        <v>4</v>
      </c>
      <c r="F527">
        <f>MROUND(C527*'CTR Reference'!$C$2,1)</f>
        <v>16</v>
      </c>
      <c r="G527">
        <f t="shared" si="8"/>
        <v>12</v>
      </c>
      <c r="H527" t="str">
        <f>VLOOKUP(D527,'CTR Reference'!A:C, 2, FALSE)</f>
        <v>4 to 6</v>
      </c>
      <c r="I527" t="str">
        <f>VLOOKUP(D527,'CTR Reference'!A:D, 4, FALSE)</f>
        <v>Short Term</v>
      </c>
    </row>
    <row r="528" spans="1:9" ht="13.2" x14ac:dyDescent="0.25">
      <c r="A528" s="17" t="s">
        <v>426</v>
      </c>
      <c r="B528" s="1" t="s">
        <v>1111</v>
      </c>
      <c r="C528" s="1">
        <v>60</v>
      </c>
      <c r="D528" s="1">
        <v>7</v>
      </c>
      <c r="E528">
        <f>MROUND(VLOOKUP(D528,'CTR Reference'!A:C, 3, FALSE)*C528,1)</f>
        <v>2</v>
      </c>
      <c r="F528">
        <f>MROUND(C528*'CTR Reference'!$C$2,1)</f>
        <v>16</v>
      </c>
      <c r="G528">
        <f t="shared" si="8"/>
        <v>14</v>
      </c>
      <c r="H528" t="str">
        <f>VLOOKUP(D528,'CTR Reference'!A:C, 2, FALSE)</f>
        <v>7 to 10</v>
      </c>
      <c r="I528" t="str">
        <f>VLOOKUP(D528,'CTR Reference'!A:D, 4, FALSE)</f>
        <v>Quick Win</v>
      </c>
    </row>
    <row r="529" spans="1:9" ht="13.2" x14ac:dyDescent="0.25">
      <c r="A529" s="17" t="s">
        <v>426</v>
      </c>
      <c r="B529" s="1" t="s">
        <v>771</v>
      </c>
      <c r="C529" s="1">
        <v>60</v>
      </c>
      <c r="D529" s="1">
        <v>4</v>
      </c>
      <c r="E529">
        <f>MROUND(VLOOKUP(D529,'CTR Reference'!A:C, 3, FALSE)*C529,1)</f>
        <v>4</v>
      </c>
      <c r="F529">
        <f>MROUND(C529*'CTR Reference'!$C$2,1)</f>
        <v>16</v>
      </c>
      <c r="G529">
        <f t="shared" si="8"/>
        <v>12</v>
      </c>
      <c r="H529" t="str">
        <f>VLOOKUP(D529,'CTR Reference'!A:C, 2, FALSE)</f>
        <v>4 to 6</v>
      </c>
      <c r="I529" t="str">
        <f>VLOOKUP(D529,'CTR Reference'!A:D, 4, FALSE)</f>
        <v>Short Term</v>
      </c>
    </row>
    <row r="530" spans="1:9" ht="13.2" x14ac:dyDescent="0.25">
      <c r="A530" s="17" t="s">
        <v>426</v>
      </c>
      <c r="B530" s="1" t="s">
        <v>1140</v>
      </c>
      <c r="C530" s="1">
        <v>50</v>
      </c>
      <c r="D530" s="1">
        <v>6</v>
      </c>
      <c r="E530">
        <f>MROUND(VLOOKUP(D530,'CTR Reference'!A:C, 3, FALSE)*C530,1)</f>
        <v>2</v>
      </c>
      <c r="F530">
        <f>MROUND(C530*'CTR Reference'!$C$2,1)</f>
        <v>13</v>
      </c>
      <c r="G530">
        <f t="shared" si="8"/>
        <v>11</v>
      </c>
      <c r="H530" t="str">
        <f>VLOOKUP(D530,'CTR Reference'!A:C, 2, FALSE)</f>
        <v>4 to 6</v>
      </c>
      <c r="I530" t="str">
        <f>VLOOKUP(D530,'CTR Reference'!A:D, 4, FALSE)</f>
        <v>Quick Win</v>
      </c>
    </row>
    <row r="531" spans="1:9" ht="13.2" x14ac:dyDescent="0.25">
      <c r="A531" s="17" t="s">
        <v>426</v>
      </c>
      <c r="B531" s="1" t="s">
        <v>989</v>
      </c>
      <c r="C531" s="1">
        <v>50</v>
      </c>
      <c r="D531" s="1">
        <v>5</v>
      </c>
      <c r="E531">
        <f>MROUND(VLOOKUP(D531,'CTR Reference'!A:C, 3, FALSE)*C531,1)</f>
        <v>2</v>
      </c>
      <c r="F531">
        <f>MROUND(C531*'CTR Reference'!$C$2,1)</f>
        <v>13</v>
      </c>
      <c r="G531">
        <f t="shared" si="8"/>
        <v>11</v>
      </c>
      <c r="H531" t="str">
        <f>VLOOKUP(D531,'CTR Reference'!A:C, 2, FALSE)</f>
        <v>4 to 6</v>
      </c>
      <c r="I531" t="str">
        <f>VLOOKUP(D531,'CTR Reference'!A:D, 4, FALSE)</f>
        <v>Quick Win</v>
      </c>
    </row>
    <row r="532" spans="1:9" ht="13.2" x14ac:dyDescent="0.25">
      <c r="A532" s="17" t="s">
        <v>426</v>
      </c>
      <c r="B532" s="1" t="s">
        <v>929</v>
      </c>
      <c r="C532" s="1">
        <v>50</v>
      </c>
      <c r="D532" s="1">
        <v>4</v>
      </c>
      <c r="E532">
        <f>MROUND(VLOOKUP(D532,'CTR Reference'!A:C, 3, FALSE)*C532,1)</f>
        <v>3</v>
      </c>
      <c r="F532">
        <f>MROUND(C532*'CTR Reference'!$C$2,1)</f>
        <v>13</v>
      </c>
      <c r="G532">
        <f t="shared" si="8"/>
        <v>10</v>
      </c>
      <c r="H532" t="str">
        <f>VLOOKUP(D532,'CTR Reference'!A:C, 2, FALSE)</f>
        <v>4 to 6</v>
      </c>
      <c r="I532" t="str">
        <f>VLOOKUP(D532,'CTR Reference'!A:D, 4, FALSE)</f>
        <v>Short Term</v>
      </c>
    </row>
    <row r="533" spans="1:9" ht="13.2" x14ac:dyDescent="0.25">
      <c r="A533" s="17" t="s">
        <v>426</v>
      </c>
      <c r="B533" s="1" t="s">
        <v>1289</v>
      </c>
      <c r="C533" s="1">
        <v>50</v>
      </c>
      <c r="D533" s="1">
        <v>7</v>
      </c>
      <c r="E533">
        <f>MROUND(VLOOKUP(D533,'CTR Reference'!A:C, 3, FALSE)*C533,1)</f>
        <v>2</v>
      </c>
      <c r="F533">
        <f>MROUND(C533*'CTR Reference'!$C$2,1)</f>
        <v>13</v>
      </c>
      <c r="G533">
        <f t="shared" si="8"/>
        <v>11</v>
      </c>
      <c r="H533" t="str">
        <f>VLOOKUP(D533,'CTR Reference'!A:C, 2, FALSE)</f>
        <v>7 to 10</v>
      </c>
      <c r="I533" t="str">
        <f>VLOOKUP(D533,'CTR Reference'!A:D, 4, FALSE)</f>
        <v>Quick Win</v>
      </c>
    </row>
    <row r="534" spans="1:9" ht="13.2" x14ac:dyDescent="0.25">
      <c r="A534" s="17" t="s">
        <v>426</v>
      </c>
      <c r="B534" s="1" t="s">
        <v>883</v>
      </c>
      <c r="C534" s="1">
        <v>50</v>
      </c>
      <c r="D534" s="1">
        <v>4</v>
      </c>
      <c r="E534">
        <f>MROUND(VLOOKUP(D534,'CTR Reference'!A:C, 3, FALSE)*C534,1)</f>
        <v>3</v>
      </c>
      <c r="F534">
        <f>MROUND(C534*'CTR Reference'!$C$2,1)</f>
        <v>13</v>
      </c>
      <c r="G534">
        <f t="shared" si="8"/>
        <v>10</v>
      </c>
      <c r="H534" t="str">
        <f>VLOOKUP(D534,'CTR Reference'!A:C, 2, FALSE)</f>
        <v>4 to 6</v>
      </c>
      <c r="I534" t="str">
        <f>VLOOKUP(D534,'CTR Reference'!A:D, 4, FALSE)</f>
        <v>Short Term</v>
      </c>
    </row>
    <row r="535" spans="1:9" ht="13.2" x14ac:dyDescent="0.25">
      <c r="A535" s="17" t="s">
        <v>426</v>
      </c>
      <c r="B535" s="1" t="s">
        <v>791</v>
      </c>
      <c r="C535" s="1">
        <v>50</v>
      </c>
      <c r="D535" s="1">
        <v>3</v>
      </c>
      <c r="E535">
        <f>MROUND(VLOOKUP(D535,'CTR Reference'!A:C, 3, FALSE)*C535,1)</f>
        <v>4</v>
      </c>
      <c r="F535">
        <f>MROUND(C535*'CTR Reference'!$C$2,1)</f>
        <v>13</v>
      </c>
      <c r="G535">
        <f t="shared" si="8"/>
        <v>9</v>
      </c>
      <c r="H535" t="str">
        <f>VLOOKUP(D535,'CTR Reference'!A:C, 2, FALSE)</f>
        <v>1 to 3</v>
      </c>
      <c r="I535" t="str">
        <f>VLOOKUP(D535,'CTR Reference'!A:D, 4, FALSE)</f>
        <v>Short Term</v>
      </c>
    </row>
    <row r="536" spans="1:9" ht="13.2" x14ac:dyDescent="0.25">
      <c r="A536" s="17" t="s">
        <v>426</v>
      </c>
      <c r="B536" s="1" t="s">
        <v>821</v>
      </c>
      <c r="C536" s="1">
        <v>50</v>
      </c>
      <c r="D536" s="1">
        <v>3</v>
      </c>
      <c r="E536">
        <f>MROUND(VLOOKUP(D536,'CTR Reference'!A:C, 3, FALSE)*C536,1)</f>
        <v>4</v>
      </c>
      <c r="F536">
        <f>MROUND(C536*'CTR Reference'!$C$2,1)</f>
        <v>13</v>
      </c>
      <c r="G536">
        <f t="shared" si="8"/>
        <v>9</v>
      </c>
      <c r="H536" t="str">
        <f>VLOOKUP(D536,'CTR Reference'!A:C, 2, FALSE)</f>
        <v>1 to 3</v>
      </c>
      <c r="I536" t="str">
        <f>VLOOKUP(D536,'CTR Reference'!A:D, 4, FALSE)</f>
        <v>Short Term</v>
      </c>
    </row>
    <row r="537" spans="1:9" ht="13.2" x14ac:dyDescent="0.25">
      <c r="A537" s="17" t="s">
        <v>426</v>
      </c>
      <c r="B537" s="1" t="s">
        <v>693</v>
      </c>
      <c r="C537" s="1">
        <v>50</v>
      </c>
      <c r="D537" s="1">
        <v>2</v>
      </c>
      <c r="E537">
        <f>MROUND(VLOOKUP(D537,'CTR Reference'!A:C, 3, FALSE)*C537,1)</f>
        <v>6</v>
      </c>
      <c r="F537">
        <f>MROUND(C537*'CTR Reference'!$C$2,1)</f>
        <v>13</v>
      </c>
      <c r="G537">
        <f t="shared" si="8"/>
        <v>7</v>
      </c>
      <c r="H537" t="str">
        <f>VLOOKUP(D537,'CTR Reference'!A:C, 2, FALSE)</f>
        <v>1 to 3</v>
      </c>
      <c r="I537" t="str">
        <f>VLOOKUP(D537,'CTR Reference'!A:D, 4, FALSE)</f>
        <v>Short Term</v>
      </c>
    </row>
    <row r="538" spans="1:9" ht="13.2" x14ac:dyDescent="0.25">
      <c r="A538" s="17" t="s">
        <v>426</v>
      </c>
      <c r="B538" s="1" t="s">
        <v>822</v>
      </c>
      <c r="C538" s="1">
        <v>50</v>
      </c>
      <c r="D538" s="1">
        <v>4</v>
      </c>
      <c r="E538">
        <f>MROUND(VLOOKUP(D538,'CTR Reference'!A:C, 3, FALSE)*C538,1)</f>
        <v>3</v>
      </c>
      <c r="F538">
        <f>MROUND(C538*'CTR Reference'!$C$2,1)</f>
        <v>13</v>
      </c>
      <c r="G538">
        <f t="shared" si="8"/>
        <v>10</v>
      </c>
      <c r="H538" t="str">
        <f>VLOOKUP(D538,'CTR Reference'!A:C, 2, FALSE)</f>
        <v>4 to 6</v>
      </c>
      <c r="I538" t="str">
        <f>VLOOKUP(D538,'CTR Reference'!A:D, 4, FALSE)</f>
        <v>Short Term</v>
      </c>
    </row>
    <row r="539" spans="1:9" ht="13.2" x14ac:dyDescent="0.25">
      <c r="A539" s="17" t="s">
        <v>426</v>
      </c>
      <c r="B539" s="1" t="s">
        <v>993</v>
      </c>
      <c r="C539" s="1">
        <v>50</v>
      </c>
      <c r="D539" s="1">
        <v>5</v>
      </c>
      <c r="E539">
        <f>MROUND(VLOOKUP(D539,'CTR Reference'!A:C, 3, FALSE)*C539,1)</f>
        <v>2</v>
      </c>
      <c r="F539">
        <f>MROUND(C539*'CTR Reference'!$C$2,1)</f>
        <v>13</v>
      </c>
      <c r="G539">
        <f t="shared" si="8"/>
        <v>11</v>
      </c>
      <c r="H539" t="str">
        <f>VLOOKUP(D539,'CTR Reference'!A:C, 2, FALSE)</f>
        <v>4 to 6</v>
      </c>
      <c r="I539" t="str">
        <f>VLOOKUP(D539,'CTR Reference'!A:D, 4, FALSE)</f>
        <v>Quick Win</v>
      </c>
    </row>
    <row r="540" spans="1:9" ht="13.2" x14ac:dyDescent="0.25">
      <c r="A540" s="17" t="s">
        <v>426</v>
      </c>
      <c r="B540" s="1" t="s">
        <v>888</v>
      </c>
      <c r="C540" s="1">
        <v>40</v>
      </c>
      <c r="D540" s="1">
        <v>3</v>
      </c>
      <c r="E540">
        <f>MROUND(VLOOKUP(D540,'CTR Reference'!A:C, 3, FALSE)*C540,1)</f>
        <v>3</v>
      </c>
      <c r="F540">
        <f>MROUND(C540*'CTR Reference'!$C$2,1)</f>
        <v>11</v>
      </c>
      <c r="G540">
        <f t="shared" si="8"/>
        <v>8</v>
      </c>
      <c r="H540" t="str">
        <f>VLOOKUP(D540,'CTR Reference'!A:C, 2, FALSE)</f>
        <v>1 to 3</v>
      </c>
      <c r="I540" t="str">
        <f>VLOOKUP(D540,'CTR Reference'!A:D, 4, FALSE)</f>
        <v>Short Term</v>
      </c>
    </row>
    <row r="541" spans="1:9" ht="13.2" x14ac:dyDescent="0.25">
      <c r="A541" s="17" t="s">
        <v>426</v>
      </c>
      <c r="B541" s="1" t="s">
        <v>1029</v>
      </c>
      <c r="C541" s="1">
        <v>40</v>
      </c>
      <c r="D541" s="1">
        <v>4</v>
      </c>
      <c r="E541">
        <f>MROUND(VLOOKUP(D541,'CTR Reference'!A:C, 3, FALSE)*C541,1)</f>
        <v>2</v>
      </c>
      <c r="F541">
        <f>MROUND(C541*'CTR Reference'!$C$2,1)</f>
        <v>11</v>
      </c>
      <c r="G541">
        <f t="shared" si="8"/>
        <v>9</v>
      </c>
      <c r="H541" t="str">
        <f>VLOOKUP(D541,'CTR Reference'!A:C, 2, FALSE)</f>
        <v>4 to 6</v>
      </c>
      <c r="I541" t="str">
        <f>VLOOKUP(D541,'CTR Reference'!A:D, 4, FALSE)</f>
        <v>Short Term</v>
      </c>
    </row>
    <row r="542" spans="1:9" ht="13.2" x14ac:dyDescent="0.25">
      <c r="A542" s="17" t="s">
        <v>426</v>
      </c>
      <c r="B542" s="1" t="s">
        <v>1155</v>
      </c>
      <c r="C542" s="1">
        <v>40</v>
      </c>
      <c r="D542" s="1">
        <v>5</v>
      </c>
      <c r="E542">
        <f>MROUND(VLOOKUP(D542,'CTR Reference'!A:C, 3, FALSE)*C542,1)</f>
        <v>2</v>
      </c>
      <c r="F542">
        <f>MROUND(C542*'CTR Reference'!$C$2,1)</f>
        <v>11</v>
      </c>
      <c r="G542">
        <f t="shared" si="8"/>
        <v>9</v>
      </c>
      <c r="H542" t="str">
        <f>VLOOKUP(D542,'CTR Reference'!A:C, 2, FALSE)</f>
        <v>4 to 6</v>
      </c>
      <c r="I542" t="str">
        <f>VLOOKUP(D542,'CTR Reference'!A:D, 4, FALSE)</f>
        <v>Quick Win</v>
      </c>
    </row>
    <row r="543" spans="1:9" ht="13.2" x14ac:dyDescent="0.25">
      <c r="A543" s="17" t="s">
        <v>426</v>
      </c>
      <c r="B543" s="1" t="s">
        <v>887</v>
      </c>
      <c r="C543" s="1">
        <v>40</v>
      </c>
      <c r="D543" s="1">
        <v>3</v>
      </c>
      <c r="E543">
        <f>MROUND(VLOOKUP(D543,'CTR Reference'!A:C, 3, FALSE)*C543,1)</f>
        <v>3</v>
      </c>
      <c r="F543">
        <f>MROUND(C543*'CTR Reference'!$C$2,1)</f>
        <v>11</v>
      </c>
      <c r="G543">
        <f t="shared" si="8"/>
        <v>8</v>
      </c>
      <c r="H543" t="str">
        <f>VLOOKUP(D543,'CTR Reference'!A:C, 2, FALSE)</f>
        <v>1 to 3</v>
      </c>
      <c r="I543" t="str">
        <f>VLOOKUP(D543,'CTR Reference'!A:D, 4, FALSE)</f>
        <v>Short Term</v>
      </c>
    </row>
    <row r="544" spans="1:9" ht="13.2" x14ac:dyDescent="0.25">
      <c r="A544" s="17" t="s">
        <v>426</v>
      </c>
      <c r="B544" s="1" t="s">
        <v>795</v>
      </c>
      <c r="C544" s="1">
        <v>40</v>
      </c>
      <c r="D544" s="1">
        <v>4</v>
      </c>
      <c r="E544">
        <f>MROUND(VLOOKUP(D544,'CTR Reference'!A:C, 3, FALSE)*C544,1)</f>
        <v>2</v>
      </c>
      <c r="F544">
        <f>MROUND(C544*'CTR Reference'!$C$2,1)</f>
        <v>11</v>
      </c>
      <c r="G544">
        <f t="shared" si="8"/>
        <v>9</v>
      </c>
      <c r="H544" t="str">
        <f>VLOOKUP(D544,'CTR Reference'!A:C, 2, FALSE)</f>
        <v>4 to 6</v>
      </c>
      <c r="I544" t="str">
        <f>VLOOKUP(D544,'CTR Reference'!A:D, 4, FALSE)</f>
        <v>Short Term</v>
      </c>
    </row>
    <row r="545" spans="1:9" ht="13.2" x14ac:dyDescent="0.25">
      <c r="A545" s="17" t="s">
        <v>426</v>
      </c>
      <c r="B545" s="1" t="s">
        <v>900</v>
      </c>
      <c r="C545" s="1">
        <v>40</v>
      </c>
      <c r="D545" s="1">
        <v>3</v>
      </c>
      <c r="E545">
        <f>MROUND(VLOOKUP(D545,'CTR Reference'!A:C, 3, FALSE)*C545,1)</f>
        <v>3</v>
      </c>
      <c r="F545">
        <f>MROUND(C545*'CTR Reference'!$C$2,1)</f>
        <v>11</v>
      </c>
      <c r="G545">
        <f t="shared" si="8"/>
        <v>8</v>
      </c>
      <c r="H545" t="str">
        <f>VLOOKUP(D545,'CTR Reference'!A:C, 2, FALSE)</f>
        <v>1 to 3</v>
      </c>
      <c r="I545" t="str">
        <f>VLOOKUP(D545,'CTR Reference'!A:D, 4, FALSE)</f>
        <v>Short Term</v>
      </c>
    </row>
    <row r="546" spans="1:9" ht="13.2" x14ac:dyDescent="0.25">
      <c r="A546" s="17" t="s">
        <v>426</v>
      </c>
      <c r="B546" s="1" t="s">
        <v>913</v>
      </c>
      <c r="C546" s="1">
        <v>40</v>
      </c>
      <c r="D546" s="1">
        <v>3</v>
      </c>
      <c r="E546">
        <f>MROUND(VLOOKUP(D546,'CTR Reference'!A:C, 3, FALSE)*C546,1)</f>
        <v>3</v>
      </c>
      <c r="F546">
        <f>MROUND(C546*'CTR Reference'!$C$2,1)</f>
        <v>11</v>
      </c>
      <c r="G546">
        <f t="shared" si="8"/>
        <v>8</v>
      </c>
      <c r="H546" t="str">
        <f>VLOOKUP(D546,'CTR Reference'!A:C, 2, FALSE)</f>
        <v>1 to 3</v>
      </c>
      <c r="I546" t="str">
        <f>VLOOKUP(D546,'CTR Reference'!A:D, 4, FALSE)</f>
        <v>Short Term</v>
      </c>
    </row>
    <row r="547" spans="1:9" ht="13.2" x14ac:dyDescent="0.25">
      <c r="A547" s="17" t="s">
        <v>426</v>
      </c>
      <c r="B547" s="1" t="s">
        <v>1026</v>
      </c>
      <c r="C547" s="1">
        <v>40</v>
      </c>
      <c r="D547" s="1">
        <v>4</v>
      </c>
      <c r="E547">
        <f>MROUND(VLOOKUP(D547,'CTR Reference'!A:C, 3, FALSE)*C547,1)</f>
        <v>2</v>
      </c>
      <c r="F547">
        <f>MROUND(C547*'CTR Reference'!$C$2,1)</f>
        <v>11</v>
      </c>
      <c r="G547">
        <f t="shared" si="8"/>
        <v>9</v>
      </c>
      <c r="H547" t="str">
        <f>VLOOKUP(D547,'CTR Reference'!A:C, 2, FALSE)</f>
        <v>4 to 6</v>
      </c>
      <c r="I547" t="str">
        <f>VLOOKUP(D547,'CTR Reference'!A:D, 4, FALSE)</f>
        <v>Short Term</v>
      </c>
    </row>
    <row r="548" spans="1:9" ht="13.2" x14ac:dyDescent="0.25">
      <c r="A548" s="17" t="s">
        <v>426</v>
      </c>
      <c r="B548" s="1" t="s">
        <v>1133</v>
      </c>
      <c r="C548" s="1">
        <v>40</v>
      </c>
      <c r="D548" s="1">
        <v>5</v>
      </c>
      <c r="E548">
        <f>MROUND(VLOOKUP(D548,'CTR Reference'!A:C, 3, FALSE)*C548,1)</f>
        <v>2</v>
      </c>
      <c r="F548">
        <f>MROUND(C548*'CTR Reference'!$C$2,1)</f>
        <v>11</v>
      </c>
      <c r="G548">
        <f t="shared" si="8"/>
        <v>9</v>
      </c>
      <c r="H548" t="str">
        <f>VLOOKUP(D548,'CTR Reference'!A:C, 2, FALSE)</f>
        <v>4 to 6</v>
      </c>
      <c r="I548" t="str">
        <f>VLOOKUP(D548,'CTR Reference'!A:D, 4, FALSE)</f>
        <v>Quick Win</v>
      </c>
    </row>
    <row r="549" spans="1:9" ht="13.2" x14ac:dyDescent="0.25">
      <c r="A549" s="17" t="s">
        <v>426</v>
      </c>
      <c r="B549" s="1" t="s">
        <v>999</v>
      </c>
      <c r="C549" s="1">
        <v>40</v>
      </c>
      <c r="D549" s="1">
        <v>4</v>
      </c>
      <c r="E549">
        <f>MROUND(VLOOKUP(D549,'CTR Reference'!A:C, 3, FALSE)*C549,1)</f>
        <v>2</v>
      </c>
      <c r="F549">
        <f>MROUND(C549*'CTR Reference'!$C$2,1)</f>
        <v>11</v>
      </c>
      <c r="G549">
        <f t="shared" si="8"/>
        <v>9</v>
      </c>
      <c r="H549" t="str">
        <f>VLOOKUP(D549,'CTR Reference'!A:C, 2, FALSE)</f>
        <v>4 to 6</v>
      </c>
      <c r="I549" t="str">
        <f>VLOOKUP(D549,'CTR Reference'!A:D, 4, FALSE)</f>
        <v>Short Term</v>
      </c>
    </row>
    <row r="550" spans="1:9" ht="13.2" x14ac:dyDescent="0.25">
      <c r="A550" s="17" t="s">
        <v>426</v>
      </c>
      <c r="B550" s="1" t="s">
        <v>1210</v>
      </c>
      <c r="C550" s="1">
        <v>40</v>
      </c>
      <c r="D550" s="1">
        <v>6</v>
      </c>
      <c r="E550">
        <f>MROUND(VLOOKUP(D550,'CTR Reference'!A:C, 3, FALSE)*C550,1)</f>
        <v>2</v>
      </c>
      <c r="F550">
        <f>MROUND(C550*'CTR Reference'!$C$2,1)</f>
        <v>11</v>
      </c>
      <c r="G550">
        <f t="shared" si="8"/>
        <v>9</v>
      </c>
      <c r="H550" t="str">
        <f>VLOOKUP(D550,'CTR Reference'!A:C, 2, FALSE)</f>
        <v>4 to 6</v>
      </c>
      <c r="I550" t="str">
        <f>VLOOKUP(D550,'CTR Reference'!A:D, 4, FALSE)</f>
        <v>Quick Win</v>
      </c>
    </row>
    <row r="551" spans="1:9" ht="13.2" x14ac:dyDescent="0.25">
      <c r="A551" s="17" t="s">
        <v>426</v>
      </c>
      <c r="B551" s="1" t="s">
        <v>1266</v>
      </c>
      <c r="C551" s="1">
        <v>40</v>
      </c>
      <c r="D551" s="1">
        <v>6</v>
      </c>
      <c r="E551">
        <f>MROUND(VLOOKUP(D551,'CTR Reference'!A:C, 3, FALSE)*C551,1)</f>
        <v>2</v>
      </c>
      <c r="F551">
        <f>MROUND(C551*'CTR Reference'!$C$2,1)</f>
        <v>11</v>
      </c>
      <c r="G551">
        <f t="shared" si="8"/>
        <v>9</v>
      </c>
      <c r="H551" t="str">
        <f>VLOOKUP(D551,'CTR Reference'!A:C, 2, FALSE)</f>
        <v>4 to 6</v>
      </c>
      <c r="I551" t="str">
        <f>VLOOKUP(D551,'CTR Reference'!A:D, 4, FALSE)</f>
        <v>Quick Win</v>
      </c>
    </row>
    <row r="552" spans="1:9" ht="13.2" x14ac:dyDescent="0.25">
      <c r="A552" s="17" t="s">
        <v>426</v>
      </c>
      <c r="B552" s="1" t="s">
        <v>1035</v>
      </c>
      <c r="C552" s="1">
        <v>30</v>
      </c>
      <c r="D552" s="1">
        <v>3</v>
      </c>
      <c r="E552">
        <f>MROUND(VLOOKUP(D552,'CTR Reference'!A:C, 3, FALSE)*C552,1)</f>
        <v>3</v>
      </c>
      <c r="F552">
        <f>MROUND(C552*'CTR Reference'!$C$2,1)</f>
        <v>8</v>
      </c>
      <c r="G552">
        <f t="shared" si="8"/>
        <v>5</v>
      </c>
      <c r="H552" t="str">
        <f>VLOOKUP(D552,'CTR Reference'!A:C, 2, FALSE)</f>
        <v>1 to 3</v>
      </c>
      <c r="I552" t="str">
        <f>VLOOKUP(D552,'CTR Reference'!A:D, 4, FALSE)</f>
        <v>Short Term</v>
      </c>
    </row>
    <row r="553" spans="1:9" ht="13.2" x14ac:dyDescent="0.25">
      <c r="A553" s="17" t="s">
        <v>426</v>
      </c>
      <c r="B553" s="1" t="s">
        <v>1162</v>
      </c>
      <c r="C553" s="1">
        <v>30</v>
      </c>
      <c r="D553" s="1">
        <v>4</v>
      </c>
      <c r="E553">
        <f>MROUND(VLOOKUP(D553,'CTR Reference'!A:C, 3, FALSE)*C553,1)</f>
        <v>2</v>
      </c>
      <c r="F553">
        <f>MROUND(C553*'CTR Reference'!$C$2,1)</f>
        <v>8</v>
      </c>
      <c r="G553">
        <f t="shared" si="8"/>
        <v>6</v>
      </c>
      <c r="H553" t="str">
        <f>VLOOKUP(D553,'CTR Reference'!A:C, 2, FALSE)</f>
        <v>4 to 6</v>
      </c>
      <c r="I553" t="str">
        <f>VLOOKUP(D553,'CTR Reference'!A:D, 4, FALSE)</f>
        <v>Short Term</v>
      </c>
    </row>
    <row r="554" spans="1:9" ht="13.2" x14ac:dyDescent="0.25">
      <c r="A554" s="17" t="s">
        <v>426</v>
      </c>
      <c r="B554" s="1" t="s">
        <v>1177</v>
      </c>
      <c r="C554" s="1">
        <v>30</v>
      </c>
      <c r="D554" s="1">
        <v>4</v>
      </c>
      <c r="E554">
        <f>MROUND(VLOOKUP(D554,'CTR Reference'!A:C, 3, FALSE)*C554,1)</f>
        <v>2</v>
      </c>
      <c r="F554">
        <f>MROUND(C554*'CTR Reference'!$C$2,1)</f>
        <v>8</v>
      </c>
      <c r="G554">
        <f t="shared" si="8"/>
        <v>6</v>
      </c>
      <c r="H554" t="str">
        <f>VLOOKUP(D554,'CTR Reference'!A:C, 2, FALSE)</f>
        <v>4 to 6</v>
      </c>
      <c r="I554" t="str">
        <f>VLOOKUP(D554,'CTR Reference'!A:D, 4, FALSE)</f>
        <v>Short Term</v>
      </c>
    </row>
    <row r="555" spans="1:9" ht="13.2" x14ac:dyDescent="0.25">
      <c r="A555" s="17" t="s">
        <v>426</v>
      </c>
      <c r="B555" s="1" t="s">
        <v>1038</v>
      </c>
      <c r="C555" s="1">
        <v>30</v>
      </c>
      <c r="D555" s="1">
        <v>3</v>
      </c>
      <c r="E555">
        <f>MROUND(VLOOKUP(D555,'CTR Reference'!A:C, 3, FALSE)*C555,1)</f>
        <v>3</v>
      </c>
      <c r="F555">
        <f>MROUND(C555*'CTR Reference'!$C$2,1)</f>
        <v>8</v>
      </c>
      <c r="G555">
        <f t="shared" si="8"/>
        <v>5</v>
      </c>
      <c r="H555" t="str">
        <f>VLOOKUP(D555,'CTR Reference'!A:C, 2, FALSE)</f>
        <v>1 to 3</v>
      </c>
      <c r="I555" t="str">
        <f>VLOOKUP(D555,'CTR Reference'!A:D, 4, FALSE)</f>
        <v>Short Term</v>
      </c>
    </row>
    <row r="556" spans="1:9" ht="13.2" x14ac:dyDescent="0.25">
      <c r="A556" s="17" t="s">
        <v>426</v>
      </c>
      <c r="B556" s="1" t="s">
        <v>915</v>
      </c>
      <c r="C556" s="1">
        <v>30</v>
      </c>
      <c r="D556" s="1">
        <v>3</v>
      </c>
      <c r="E556">
        <f>MROUND(VLOOKUP(D556,'CTR Reference'!A:C, 3, FALSE)*C556,1)</f>
        <v>3</v>
      </c>
      <c r="F556">
        <f>MROUND(C556*'CTR Reference'!$C$2,1)</f>
        <v>8</v>
      </c>
      <c r="G556">
        <f t="shared" si="8"/>
        <v>5</v>
      </c>
      <c r="H556" t="str">
        <f>VLOOKUP(D556,'CTR Reference'!A:C, 2, FALSE)</f>
        <v>1 to 3</v>
      </c>
      <c r="I556" t="str">
        <f>VLOOKUP(D556,'CTR Reference'!A:D, 4, FALSE)</f>
        <v>Short Term</v>
      </c>
    </row>
    <row r="557" spans="1:9" ht="13.2" x14ac:dyDescent="0.25">
      <c r="A557" s="17" t="s">
        <v>426</v>
      </c>
      <c r="B557" s="1" t="s">
        <v>1036</v>
      </c>
      <c r="C557" s="1">
        <v>30</v>
      </c>
      <c r="D557" s="1">
        <v>3</v>
      </c>
      <c r="E557">
        <f>MROUND(VLOOKUP(D557,'CTR Reference'!A:C, 3, FALSE)*C557,1)</f>
        <v>3</v>
      </c>
      <c r="F557">
        <f>MROUND(C557*'CTR Reference'!$C$2,1)</f>
        <v>8</v>
      </c>
      <c r="G557">
        <f t="shared" si="8"/>
        <v>5</v>
      </c>
      <c r="H557" t="str">
        <f>VLOOKUP(D557,'CTR Reference'!A:C, 2, FALSE)</f>
        <v>1 to 3</v>
      </c>
      <c r="I557" t="str">
        <f>VLOOKUP(D557,'CTR Reference'!A:D, 4, FALSE)</f>
        <v>Short Term</v>
      </c>
    </row>
    <row r="558" spans="1:9" ht="13.2" x14ac:dyDescent="0.25">
      <c r="A558" s="17" t="s">
        <v>426</v>
      </c>
      <c r="B558" s="1" t="s">
        <v>1158</v>
      </c>
      <c r="C558" s="1">
        <v>30</v>
      </c>
      <c r="D558" s="1">
        <v>4</v>
      </c>
      <c r="E558">
        <f>MROUND(VLOOKUP(D558,'CTR Reference'!A:C, 3, FALSE)*C558,1)</f>
        <v>2</v>
      </c>
      <c r="F558">
        <f>MROUND(C558*'CTR Reference'!$C$2,1)</f>
        <v>8</v>
      </c>
      <c r="G558">
        <f t="shared" si="8"/>
        <v>6</v>
      </c>
      <c r="H558" t="str">
        <f>VLOOKUP(D558,'CTR Reference'!A:C, 2, FALSE)</f>
        <v>4 to 6</v>
      </c>
      <c r="I558" t="str">
        <f>VLOOKUP(D558,'CTR Reference'!A:D, 4, FALSE)</f>
        <v>Short Term</v>
      </c>
    </row>
    <row r="559" spans="1:9" ht="13.2" x14ac:dyDescent="0.25">
      <c r="A559" s="17" t="s">
        <v>426</v>
      </c>
      <c r="B559" s="1" t="s">
        <v>1037</v>
      </c>
      <c r="C559" s="1">
        <v>30</v>
      </c>
      <c r="D559" s="1">
        <v>3</v>
      </c>
      <c r="E559">
        <f>MROUND(VLOOKUP(D559,'CTR Reference'!A:C, 3, FALSE)*C559,1)</f>
        <v>3</v>
      </c>
      <c r="F559">
        <f>MROUND(C559*'CTR Reference'!$C$2,1)</f>
        <v>8</v>
      </c>
      <c r="G559">
        <f t="shared" si="8"/>
        <v>5</v>
      </c>
      <c r="H559" t="str">
        <f>VLOOKUP(D559,'CTR Reference'!A:C, 2, FALSE)</f>
        <v>1 to 3</v>
      </c>
      <c r="I559" t="str">
        <f>VLOOKUP(D559,'CTR Reference'!A:D, 4, FALSE)</f>
        <v>Short Term</v>
      </c>
    </row>
    <row r="560" spans="1:9" ht="13.2" x14ac:dyDescent="0.25">
      <c r="A560" s="17" t="s">
        <v>426</v>
      </c>
      <c r="B560" s="1" t="s">
        <v>916</v>
      </c>
      <c r="C560" s="1">
        <v>30</v>
      </c>
      <c r="D560" s="1">
        <v>3</v>
      </c>
      <c r="E560">
        <f>MROUND(VLOOKUP(D560,'CTR Reference'!A:C, 3, FALSE)*C560,1)</f>
        <v>3</v>
      </c>
      <c r="F560">
        <f>MROUND(C560*'CTR Reference'!$C$2,1)</f>
        <v>8</v>
      </c>
      <c r="G560">
        <f t="shared" si="8"/>
        <v>5</v>
      </c>
      <c r="H560" t="str">
        <f>VLOOKUP(D560,'CTR Reference'!A:C, 2, FALSE)</f>
        <v>1 to 3</v>
      </c>
      <c r="I560" t="str">
        <f>VLOOKUP(D560,'CTR Reference'!A:D, 4, FALSE)</f>
        <v>Short Term</v>
      </c>
    </row>
    <row r="561" spans="1:9" ht="13.2" x14ac:dyDescent="0.25">
      <c r="A561" s="17" t="s">
        <v>426</v>
      </c>
      <c r="B561" s="1" t="s">
        <v>1156</v>
      </c>
      <c r="C561" s="1">
        <v>30</v>
      </c>
      <c r="D561" s="1">
        <v>4</v>
      </c>
      <c r="E561">
        <f>MROUND(VLOOKUP(D561,'CTR Reference'!A:C, 3, FALSE)*C561,1)</f>
        <v>2</v>
      </c>
      <c r="F561">
        <f>MROUND(C561*'CTR Reference'!$C$2,1)</f>
        <v>8</v>
      </c>
      <c r="G561">
        <f t="shared" si="8"/>
        <v>6</v>
      </c>
      <c r="H561" t="str">
        <f>VLOOKUP(D561,'CTR Reference'!A:C, 2, FALSE)</f>
        <v>4 to 6</v>
      </c>
      <c r="I561" t="str">
        <f>VLOOKUP(D561,'CTR Reference'!A:D, 4, FALSE)</f>
        <v>Short Term</v>
      </c>
    </row>
    <row r="562" spans="1:9" ht="13.2" x14ac:dyDescent="0.25">
      <c r="A562" s="17" t="s">
        <v>426</v>
      </c>
      <c r="B562" s="1" t="s">
        <v>1182</v>
      </c>
      <c r="C562" s="1">
        <v>30</v>
      </c>
      <c r="D562" s="1">
        <v>4</v>
      </c>
      <c r="E562">
        <f>MROUND(VLOOKUP(D562,'CTR Reference'!A:C, 3, FALSE)*C562,1)</f>
        <v>2</v>
      </c>
      <c r="F562">
        <f>MROUND(C562*'CTR Reference'!$C$2,1)</f>
        <v>8</v>
      </c>
      <c r="G562">
        <f t="shared" si="8"/>
        <v>6</v>
      </c>
      <c r="H562" t="str">
        <f>VLOOKUP(D562,'CTR Reference'!A:C, 2, FALSE)</f>
        <v>4 to 6</v>
      </c>
      <c r="I562" t="str">
        <f>VLOOKUP(D562,'CTR Reference'!A:D, 4, FALSE)</f>
        <v>Short Term</v>
      </c>
    </row>
    <row r="563" spans="1:9" ht="13.2" x14ac:dyDescent="0.25">
      <c r="A563" s="17" t="s">
        <v>426</v>
      </c>
      <c r="B563" s="1" t="s">
        <v>1157</v>
      </c>
      <c r="C563" s="1">
        <v>30</v>
      </c>
      <c r="D563" s="1">
        <v>4</v>
      </c>
      <c r="E563">
        <f>MROUND(VLOOKUP(D563,'CTR Reference'!A:C, 3, FALSE)*C563,1)</f>
        <v>2</v>
      </c>
      <c r="F563">
        <f>MROUND(C563*'CTR Reference'!$C$2,1)</f>
        <v>8</v>
      </c>
      <c r="G563">
        <f t="shared" si="8"/>
        <v>6</v>
      </c>
      <c r="H563" t="str">
        <f>VLOOKUP(D563,'CTR Reference'!A:C, 2, FALSE)</f>
        <v>4 to 6</v>
      </c>
      <c r="I563" t="str">
        <f>VLOOKUP(D563,'CTR Reference'!A:D, 4, FALSE)</f>
        <v>Short Term</v>
      </c>
    </row>
    <row r="564" spans="1:9" ht="13.2" x14ac:dyDescent="0.25">
      <c r="A564" s="17" t="s">
        <v>426</v>
      </c>
      <c r="B564" s="1" t="s">
        <v>1032</v>
      </c>
      <c r="C564" s="1">
        <v>30</v>
      </c>
      <c r="D564" s="1">
        <v>3</v>
      </c>
      <c r="E564">
        <f>MROUND(VLOOKUP(D564,'CTR Reference'!A:C, 3, FALSE)*C564,1)</f>
        <v>3</v>
      </c>
      <c r="F564">
        <f>MROUND(C564*'CTR Reference'!$C$2,1)</f>
        <v>8</v>
      </c>
      <c r="G564">
        <f t="shared" si="8"/>
        <v>5</v>
      </c>
      <c r="H564" t="str">
        <f>VLOOKUP(D564,'CTR Reference'!A:C, 2, FALSE)</f>
        <v>1 to 3</v>
      </c>
      <c r="I564" t="str">
        <f>VLOOKUP(D564,'CTR Reference'!A:D, 4, FALSE)</f>
        <v>Short Term</v>
      </c>
    </row>
    <row r="565" spans="1:9" ht="13.2" x14ac:dyDescent="0.25">
      <c r="A565" s="17" t="s">
        <v>426</v>
      </c>
      <c r="B565" s="1" t="s">
        <v>1340</v>
      </c>
      <c r="C565" s="1">
        <v>20</v>
      </c>
      <c r="D565" s="1">
        <v>4</v>
      </c>
      <c r="E565">
        <f>MROUND(VLOOKUP(D565,'CTR Reference'!A:C, 3, FALSE)*C565,1)</f>
        <v>1</v>
      </c>
      <c r="F565">
        <f>MROUND(C565*'CTR Reference'!$C$2,1)</f>
        <v>5</v>
      </c>
      <c r="G565">
        <f t="shared" si="8"/>
        <v>4</v>
      </c>
      <c r="H565" t="str">
        <f>VLOOKUP(D565,'CTR Reference'!A:C, 2, FALSE)</f>
        <v>4 to 6</v>
      </c>
      <c r="I565" t="str">
        <f>VLOOKUP(D565,'CTR Reference'!A:D, 4, FALSE)</f>
        <v>Short Term</v>
      </c>
    </row>
    <row r="566" spans="1:9" ht="13.2" x14ac:dyDescent="0.25">
      <c r="A566" s="17" t="s">
        <v>426</v>
      </c>
      <c r="B566" s="1" t="s">
        <v>1224</v>
      </c>
      <c r="C566" s="1">
        <v>20</v>
      </c>
      <c r="D566" s="1">
        <v>3</v>
      </c>
      <c r="E566">
        <f>MROUND(VLOOKUP(D566,'CTR Reference'!A:C, 3, FALSE)*C566,1)</f>
        <v>2</v>
      </c>
      <c r="F566">
        <f>MROUND(C566*'CTR Reference'!$C$2,1)</f>
        <v>5</v>
      </c>
      <c r="G566">
        <f t="shared" si="8"/>
        <v>3</v>
      </c>
      <c r="H566" t="str">
        <f>VLOOKUP(D566,'CTR Reference'!A:C, 2, FALSE)</f>
        <v>1 to 3</v>
      </c>
      <c r="I566" t="str">
        <f>VLOOKUP(D566,'CTR Reference'!A:D, 4, FALSE)</f>
        <v>Short Term</v>
      </c>
    </row>
    <row r="567" spans="1:9" ht="13.2" x14ac:dyDescent="0.25">
      <c r="A567" s="17" t="s">
        <v>426</v>
      </c>
      <c r="B567" s="1" t="s">
        <v>1251</v>
      </c>
      <c r="C567" s="1">
        <v>20</v>
      </c>
      <c r="D567" s="1">
        <v>3</v>
      </c>
      <c r="E567">
        <f>MROUND(VLOOKUP(D567,'CTR Reference'!A:C, 3, FALSE)*C567,1)</f>
        <v>2</v>
      </c>
      <c r="F567">
        <f>MROUND(C567*'CTR Reference'!$C$2,1)</f>
        <v>5</v>
      </c>
      <c r="G567">
        <f t="shared" si="8"/>
        <v>3</v>
      </c>
      <c r="H567" t="str">
        <f>VLOOKUP(D567,'CTR Reference'!A:C, 2, FALSE)</f>
        <v>1 to 3</v>
      </c>
      <c r="I567" t="str">
        <f>VLOOKUP(D567,'CTR Reference'!A:D, 4, FALSE)</f>
        <v>Short Term</v>
      </c>
    </row>
    <row r="568" spans="1:9" ht="13.2" x14ac:dyDescent="0.25">
      <c r="A568" s="17" t="s">
        <v>426</v>
      </c>
      <c r="B568" s="1" t="s">
        <v>1374</v>
      </c>
      <c r="C568" s="1">
        <v>20</v>
      </c>
      <c r="D568" s="1">
        <v>4</v>
      </c>
      <c r="E568">
        <f>MROUND(VLOOKUP(D568,'CTR Reference'!A:C, 3, FALSE)*C568,1)</f>
        <v>1</v>
      </c>
      <c r="F568">
        <f>MROUND(C568*'CTR Reference'!$C$2,1)</f>
        <v>5</v>
      </c>
      <c r="G568">
        <f t="shared" si="8"/>
        <v>4</v>
      </c>
      <c r="H568" t="str">
        <f>VLOOKUP(D568,'CTR Reference'!A:C, 2, FALSE)</f>
        <v>4 to 6</v>
      </c>
      <c r="I568" t="str">
        <f>VLOOKUP(D568,'CTR Reference'!A:D, 4, FALSE)</f>
        <v>Short Term</v>
      </c>
    </row>
    <row r="569" spans="1:9" ht="13.2" x14ac:dyDescent="0.25">
      <c r="A569" s="17" t="s">
        <v>971</v>
      </c>
      <c r="B569" s="1" t="s">
        <v>972</v>
      </c>
      <c r="C569" s="1">
        <v>100</v>
      </c>
      <c r="D569" s="1">
        <v>8</v>
      </c>
      <c r="E569">
        <f>MROUND(VLOOKUP(D569,'CTR Reference'!A:C, 3, FALSE)*C569,1)</f>
        <v>3</v>
      </c>
      <c r="F569">
        <f>MROUND(C569*'CTR Reference'!$C$2,1)</f>
        <v>27</v>
      </c>
      <c r="G569">
        <f t="shared" si="8"/>
        <v>24</v>
      </c>
      <c r="H569" t="str">
        <f>VLOOKUP(D569,'CTR Reference'!A:C, 2, FALSE)</f>
        <v>7 to 10</v>
      </c>
      <c r="I569" t="str">
        <f>VLOOKUP(D569,'CTR Reference'!A:D, 4, FALSE)</f>
        <v>Quick Win</v>
      </c>
    </row>
    <row r="570" spans="1:9" ht="13.2" x14ac:dyDescent="0.25">
      <c r="A570" s="17" t="s">
        <v>1513</v>
      </c>
      <c r="B570" s="1" t="s">
        <v>1514</v>
      </c>
      <c r="C570" s="1">
        <v>50</v>
      </c>
      <c r="D570" s="1">
        <v>9</v>
      </c>
      <c r="E570">
        <f>MROUND(VLOOKUP(D570,'CTR Reference'!A:C, 3, FALSE)*C570,1)</f>
        <v>1</v>
      </c>
      <c r="F570">
        <f>MROUND(C570*'CTR Reference'!$C$2,1)</f>
        <v>13</v>
      </c>
      <c r="G570">
        <f t="shared" si="8"/>
        <v>12</v>
      </c>
      <c r="H570" t="str">
        <f>VLOOKUP(D570,'CTR Reference'!A:C, 2, FALSE)</f>
        <v>7 to 10</v>
      </c>
      <c r="I570" t="str">
        <f>VLOOKUP(D570,'CTR Reference'!A:D, 4, FALSE)</f>
        <v>Quick Win</v>
      </c>
    </row>
    <row r="571" spans="1:9" ht="13.2" x14ac:dyDescent="0.25">
      <c r="A571" s="17" t="s">
        <v>473</v>
      </c>
      <c r="B571" s="1" t="s">
        <v>743</v>
      </c>
      <c r="C571" s="1">
        <v>3300</v>
      </c>
      <c r="D571" s="1">
        <v>15</v>
      </c>
      <c r="E571">
        <f>MROUND(VLOOKUP(D571,'CTR Reference'!A:C, 3, FALSE)*C571,1)</f>
        <v>17</v>
      </c>
      <c r="F571">
        <f>MROUND(C571*'CTR Reference'!$C$2,1)</f>
        <v>883</v>
      </c>
      <c r="G571">
        <f t="shared" si="8"/>
        <v>866</v>
      </c>
      <c r="H571" t="str">
        <f>VLOOKUP(D571,'CTR Reference'!A:C, 2, FALSE)</f>
        <v>11 to 20</v>
      </c>
      <c r="I571" t="str">
        <f>VLOOKUP(D571,'CTR Reference'!A:D, 4, FALSE)</f>
        <v>Quick Win</v>
      </c>
    </row>
    <row r="572" spans="1:9" ht="13.2" x14ac:dyDescent="0.25">
      <c r="A572" s="17" t="s">
        <v>473</v>
      </c>
      <c r="B572" s="1" t="s">
        <v>474</v>
      </c>
      <c r="C572" s="1">
        <v>2700</v>
      </c>
      <c r="D572" s="1">
        <v>14</v>
      </c>
      <c r="E572">
        <f>MROUND(VLOOKUP(D572,'CTR Reference'!A:C, 3, FALSE)*C572,1)</f>
        <v>14</v>
      </c>
      <c r="F572">
        <f>MROUND(C572*'CTR Reference'!$C$2,1)</f>
        <v>722</v>
      </c>
      <c r="G572">
        <f t="shared" si="8"/>
        <v>708</v>
      </c>
      <c r="H572" t="str">
        <f>VLOOKUP(D572,'CTR Reference'!A:C, 2, FALSE)</f>
        <v>11 to 20</v>
      </c>
      <c r="I572" t="str">
        <f>VLOOKUP(D572,'CTR Reference'!A:D, 4, FALSE)</f>
        <v>Quick Win</v>
      </c>
    </row>
    <row r="573" spans="1:9" ht="13.2" x14ac:dyDescent="0.25">
      <c r="A573" s="17" t="s">
        <v>473</v>
      </c>
      <c r="B573" s="1" t="s">
        <v>474</v>
      </c>
      <c r="C573" s="1">
        <v>2500</v>
      </c>
      <c r="D573" s="1">
        <v>13</v>
      </c>
      <c r="E573">
        <f>MROUND(VLOOKUP(D573,'CTR Reference'!A:C, 3, FALSE)*C573,1)</f>
        <v>13</v>
      </c>
      <c r="F573">
        <f>MROUND(C573*'CTR Reference'!$C$2,1)</f>
        <v>669</v>
      </c>
      <c r="G573">
        <f t="shared" si="8"/>
        <v>656</v>
      </c>
      <c r="H573" t="str">
        <f>VLOOKUP(D573,'CTR Reference'!A:C, 2, FALSE)</f>
        <v>11 to 20</v>
      </c>
      <c r="I573" t="str">
        <f>VLOOKUP(D573,'CTR Reference'!A:D, 4, FALSE)</f>
        <v>Quick Win</v>
      </c>
    </row>
    <row r="574" spans="1:9" ht="13.2" x14ac:dyDescent="0.25">
      <c r="A574" s="17" t="s">
        <v>473</v>
      </c>
      <c r="B574" s="1" t="s">
        <v>714</v>
      </c>
      <c r="C574" s="1">
        <v>900</v>
      </c>
      <c r="D574" s="1">
        <v>15</v>
      </c>
      <c r="E574">
        <f>MROUND(VLOOKUP(D574,'CTR Reference'!A:C, 3, FALSE)*C574,1)</f>
        <v>5</v>
      </c>
      <c r="F574">
        <f>MROUND(C574*'CTR Reference'!$C$2,1)</f>
        <v>241</v>
      </c>
      <c r="G574">
        <f t="shared" si="8"/>
        <v>236</v>
      </c>
      <c r="H574" t="str">
        <f>VLOOKUP(D574,'CTR Reference'!A:C, 2, FALSE)</f>
        <v>11 to 20</v>
      </c>
      <c r="I574" t="str">
        <f>VLOOKUP(D574,'CTR Reference'!A:D, 4, FALSE)</f>
        <v>Quick Win</v>
      </c>
    </row>
    <row r="575" spans="1:9" ht="13.2" x14ac:dyDescent="0.25">
      <c r="A575" s="17" t="s">
        <v>473</v>
      </c>
      <c r="B575" s="1" t="s">
        <v>534</v>
      </c>
      <c r="C575" s="1">
        <v>800</v>
      </c>
      <c r="D575" s="1">
        <v>10</v>
      </c>
      <c r="E575">
        <f>MROUND(VLOOKUP(D575,'CTR Reference'!A:C, 3, FALSE)*C575,1)</f>
        <v>24</v>
      </c>
      <c r="F575">
        <f>MROUND(C575*'CTR Reference'!$C$2,1)</f>
        <v>214</v>
      </c>
      <c r="G575">
        <f t="shared" si="8"/>
        <v>190</v>
      </c>
      <c r="H575" t="str">
        <f>VLOOKUP(D575,'CTR Reference'!A:C, 2, FALSE)</f>
        <v>7 to 10</v>
      </c>
      <c r="I575" t="str">
        <f>VLOOKUP(D575,'CTR Reference'!A:D, 4, FALSE)</f>
        <v>Quick Win</v>
      </c>
    </row>
    <row r="576" spans="1:9" ht="13.2" x14ac:dyDescent="0.25">
      <c r="A576" s="17" t="s">
        <v>473</v>
      </c>
      <c r="B576" s="1" t="s">
        <v>542</v>
      </c>
      <c r="C576" s="1">
        <v>600</v>
      </c>
      <c r="D576" s="1">
        <v>10</v>
      </c>
      <c r="E576">
        <f>MROUND(VLOOKUP(D576,'CTR Reference'!A:C, 3, FALSE)*C576,1)</f>
        <v>18</v>
      </c>
      <c r="F576">
        <f>MROUND(C576*'CTR Reference'!$C$2,1)</f>
        <v>161</v>
      </c>
      <c r="G576">
        <f t="shared" si="8"/>
        <v>143</v>
      </c>
      <c r="H576" t="str">
        <f>VLOOKUP(D576,'CTR Reference'!A:C, 2, FALSE)</f>
        <v>7 to 10</v>
      </c>
      <c r="I576" t="str">
        <f>VLOOKUP(D576,'CTR Reference'!A:D, 4, FALSE)</f>
        <v>Quick Win</v>
      </c>
    </row>
    <row r="577" spans="1:9" ht="13.2" x14ac:dyDescent="0.25">
      <c r="A577" s="17" t="s">
        <v>473</v>
      </c>
      <c r="B577" s="1" t="s">
        <v>542</v>
      </c>
      <c r="C577" s="1">
        <v>600</v>
      </c>
      <c r="D577" s="1">
        <v>10</v>
      </c>
      <c r="E577">
        <f>MROUND(VLOOKUP(D577,'CTR Reference'!A:C, 3, FALSE)*C577,1)</f>
        <v>18</v>
      </c>
      <c r="F577">
        <f>MROUND(C577*'CTR Reference'!$C$2,1)</f>
        <v>161</v>
      </c>
      <c r="G577">
        <f t="shared" si="8"/>
        <v>143</v>
      </c>
      <c r="H577" t="str">
        <f>VLOOKUP(D577,'CTR Reference'!A:C, 2, FALSE)</f>
        <v>7 to 10</v>
      </c>
      <c r="I577" t="str">
        <f>VLOOKUP(D577,'CTR Reference'!A:D, 4, FALSE)</f>
        <v>Quick Win</v>
      </c>
    </row>
    <row r="578" spans="1:9" ht="13.2" x14ac:dyDescent="0.25">
      <c r="A578" s="17" t="s">
        <v>473</v>
      </c>
      <c r="B578" s="1" t="s">
        <v>850</v>
      </c>
      <c r="C578" s="1">
        <v>500</v>
      </c>
      <c r="D578" s="1">
        <v>13</v>
      </c>
      <c r="E578">
        <f>MROUND(VLOOKUP(D578,'CTR Reference'!A:C, 3, FALSE)*C578,1)</f>
        <v>3</v>
      </c>
      <c r="F578">
        <f>MROUND(C578*'CTR Reference'!$C$2,1)</f>
        <v>134</v>
      </c>
      <c r="G578">
        <f t="shared" si="8"/>
        <v>131</v>
      </c>
      <c r="H578" t="str">
        <f>VLOOKUP(D578,'CTR Reference'!A:C, 2, FALSE)</f>
        <v>11 to 20</v>
      </c>
      <c r="I578" t="str">
        <f>VLOOKUP(D578,'CTR Reference'!A:D, 4, FALSE)</f>
        <v>Quick Win</v>
      </c>
    </row>
    <row r="579" spans="1:9" ht="13.2" x14ac:dyDescent="0.25">
      <c r="A579" s="17" t="s">
        <v>473</v>
      </c>
      <c r="B579" s="1" t="s">
        <v>545</v>
      </c>
      <c r="C579" s="1">
        <v>450</v>
      </c>
      <c r="D579" s="1">
        <v>8</v>
      </c>
      <c r="E579">
        <f>MROUND(VLOOKUP(D579,'CTR Reference'!A:C, 3, FALSE)*C579,1)</f>
        <v>13</v>
      </c>
      <c r="F579">
        <f>MROUND(C579*'CTR Reference'!$C$2,1)</f>
        <v>120</v>
      </c>
      <c r="G579">
        <f t="shared" si="8"/>
        <v>107</v>
      </c>
      <c r="H579" t="str">
        <f>VLOOKUP(D579,'CTR Reference'!A:C, 2, FALSE)</f>
        <v>7 to 10</v>
      </c>
      <c r="I579" t="str">
        <f>VLOOKUP(D579,'CTR Reference'!A:D, 4, FALSE)</f>
        <v>Quick Win</v>
      </c>
    </row>
    <row r="580" spans="1:9" ht="13.2" x14ac:dyDescent="0.25">
      <c r="A580" s="17" t="s">
        <v>473</v>
      </c>
      <c r="B580" s="1" t="s">
        <v>545</v>
      </c>
      <c r="C580" s="1">
        <v>450</v>
      </c>
      <c r="D580" s="1">
        <v>10</v>
      </c>
      <c r="E580">
        <f>MROUND(VLOOKUP(D580,'CTR Reference'!A:C, 3, FALSE)*C580,1)</f>
        <v>13</v>
      </c>
      <c r="F580">
        <f>MROUND(C580*'CTR Reference'!$C$2,1)</f>
        <v>120</v>
      </c>
      <c r="G580">
        <f t="shared" ref="G580:G643" si="9">F580-E580</f>
        <v>107</v>
      </c>
      <c r="H580" t="str">
        <f>VLOOKUP(D580,'CTR Reference'!A:C, 2, FALSE)</f>
        <v>7 to 10</v>
      </c>
      <c r="I580" t="str">
        <f>VLOOKUP(D580,'CTR Reference'!A:D, 4, FALSE)</f>
        <v>Quick Win</v>
      </c>
    </row>
    <row r="581" spans="1:9" ht="13.2" x14ac:dyDescent="0.25">
      <c r="A581" s="17" t="s">
        <v>473</v>
      </c>
      <c r="B581" s="1" t="s">
        <v>877</v>
      </c>
      <c r="C581" s="1">
        <v>450</v>
      </c>
      <c r="D581" s="1">
        <v>10</v>
      </c>
      <c r="E581">
        <f>MROUND(VLOOKUP(D581,'CTR Reference'!A:C, 3, FALSE)*C581,1)</f>
        <v>13</v>
      </c>
      <c r="F581">
        <f>MROUND(C581*'CTR Reference'!$C$2,1)</f>
        <v>120</v>
      </c>
      <c r="G581">
        <f t="shared" si="9"/>
        <v>107</v>
      </c>
      <c r="H581" t="str">
        <f>VLOOKUP(D581,'CTR Reference'!A:C, 2, FALSE)</f>
        <v>7 to 10</v>
      </c>
      <c r="I581" t="str">
        <f>VLOOKUP(D581,'CTR Reference'!A:D, 4, FALSE)</f>
        <v>Quick Win</v>
      </c>
    </row>
    <row r="582" spans="1:9" ht="13.2" x14ac:dyDescent="0.25">
      <c r="A582" s="17" t="s">
        <v>473</v>
      </c>
      <c r="B582" s="1" t="s">
        <v>850</v>
      </c>
      <c r="C582" s="1">
        <v>450</v>
      </c>
      <c r="D582" s="1">
        <v>11</v>
      </c>
      <c r="E582">
        <f>MROUND(VLOOKUP(D582,'CTR Reference'!A:C, 3, FALSE)*C582,1)</f>
        <v>2</v>
      </c>
      <c r="F582">
        <f>MROUND(C582*'CTR Reference'!$C$2,1)</f>
        <v>120</v>
      </c>
      <c r="G582">
        <f t="shared" si="9"/>
        <v>118</v>
      </c>
      <c r="H582" t="str">
        <f>VLOOKUP(D582,'CTR Reference'!A:C, 2, FALSE)</f>
        <v>11 to 20</v>
      </c>
      <c r="I582" t="str">
        <f>VLOOKUP(D582,'CTR Reference'!A:D, 4, FALSE)</f>
        <v>Quick Win</v>
      </c>
    </row>
    <row r="583" spans="1:9" ht="13.2" x14ac:dyDescent="0.25">
      <c r="A583" s="17" t="s">
        <v>473</v>
      </c>
      <c r="B583" s="1" t="s">
        <v>706</v>
      </c>
      <c r="C583" s="1">
        <v>250</v>
      </c>
      <c r="D583" s="1">
        <v>11</v>
      </c>
      <c r="E583">
        <f>MROUND(VLOOKUP(D583,'CTR Reference'!A:C, 3, FALSE)*C583,1)</f>
        <v>1</v>
      </c>
      <c r="F583">
        <f>MROUND(C583*'CTR Reference'!$C$2,1)</f>
        <v>67</v>
      </c>
      <c r="G583">
        <f t="shared" si="9"/>
        <v>66</v>
      </c>
      <c r="H583" t="str">
        <f>VLOOKUP(D583,'CTR Reference'!A:C, 2, FALSE)</f>
        <v>11 to 20</v>
      </c>
      <c r="I583" t="str">
        <f>VLOOKUP(D583,'CTR Reference'!A:D, 4, FALSE)</f>
        <v>Quick Win</v>
      </c>
    </row>
    <row r="584" spans="1:9" ht="13.2" x14ac:dyDescent="0.25">
      <c r="A584" s="17" t="s">
        <v>473</v>
      </c>
      <c r="B584" s="1" t="s">
        <v>641</v>
      </c>
      <c r="C584" s="1">
        <v>200</v>
      </c>
      <c r="D584" s="1">
        <v>7</v>
      </c>
      <c r="E584">
        <f>MROUND(VLOOKUP(D584,'CTR Reference'!A:C, 3, FALSE)*C584,1)</f>
        <v>7</v>
      </c>
      <c r="F584">
        <f>MROUND(C584*'CTR Reference'!$C$2,1)</f>
        <v>54</v>
      </c>
      <c r="G584">
        <f t="shared" si="9"/>
        <v>47</v>
      </c>
      <c r="H584" t="str">
        <f>VLOOKUP(D584,'CTR Reference'!A:C, 2, FALSE)</f>
        <v>7 to 10</v>
      </c>
      <c r="I584" t="str">
        <f>VLOOKUP(D584,'CTR Reference'!A:D, 4, FALSE)</f>
        <v>Quick Win</v>
      </c>
    </row>
    <row r="585" spans="1:9" ht="13.2" x14ac:dyDescent="0.25">
      <c r="A585" s="17" t="s">
        <v>473</v>
      </c>
      <c r="B585" s="1" t="s">
        <v>948</v>
      </c>
      <c r="C585" s="1">
        <v>150</v>
      </c>
      <c r="D585" s="1">
        <v>10</v>
      </c>
      <c r="E585">
        <f>MROUND(VLOOKUP(D585,'CTR Reference'!A:C, 3, FALSE)*C585,1)</f>
        <v>4</v>
      </c>
      <c r="F585">
        <f>MROUND(C585*'CTR Reference'!$C$2,1)</f>
        <v>40</v>
      </c>
      <c r="G585">
        <f t="shared" si="9"/>
        <v>36</v>
      </c>
      <c r="H585" t="str">
        <f>VLOOKUP(D585,'CTR Reference'!A:C, 2, FALSE)</f>
        <v>7 to 10</v>
      </c>
      <c r="I585" t="str">
        <f>VLOOKUP(D585,'CTR Reference'!A:D, 4, FALSE)</f>
        <v>Quick Win</v>
      </c>
    </row>
    <row r="586" spans="1:9" ht="13.2" x14ac:dyDescent="0.25">
      <c r="A586" s="17" t="s">
        <v>473</v>
      </c>
      <c r="B586" s="1" t="s">
        <v>1069</v>
      </c>
      <c r="C586" s="1">
        <v>150</v>
      </c>
      <c r="D586" s="1">
        <v>10</v>
      </c>
      <c r="E586">
        <f>MROUND(VLOOKUP(D586,'CTR Reference'!A:C, 3, FALSE)*C586,1)</f>
        <v>4</v>
      </c>
      <c r="F586">
        <f>MROUND(C586*'CTR Reference'!$C$2,1)</f>
        <v>40</v>
      </c>
      <c r="G586">
        <f t="shared" si="9"/>
        <v>36</v>
      </c>
      <c r="H586" t="str">
        <f>VLOOKUP(D586,'CTR Reference'!A:C, 2, FALSE)</f>
        <v>7 to 10</v>
      </c>
      <c r="I586" t="str">
        <f>VLOOKUP(D586,'CTR Reference'!A:D, 4, FALSE)</f>
        <v>Quick Win</v>
      </c>
    </row>
    <row r="587" spans="1:9" ht="13.2" x14ac:dyDescent="0.25">
      <c r="A587" s="17" t="s">
        <v>473</v>
      </c>
      <c r="B587" s="1" t="s">
        <v>1127</v>
      </c>
      <c r="C587" s="1">
        <v>150</v>
      </c>
      <c r="D587" s="1">
        <v>11</v>
      </c>
      <c r="E587">
        <f>MROUND(VLOOKUP(D587,'CTR Reference'!A:C, 3, FALSE)*C587,1)</f>
        <v>1</v>
      </c>
      <c r="F587">
        <f>MROUND(C587*'CTR Reference'!$C$2,1)</f>
        <v>40</v>
      </c>
      <c r="G587">
        <f t="shared" si="9"/>
        <v>39</v>
      </c>
      <c r="H587" t="str">
        <f>VLOOKUP(D587,'CTR Reference'!A:C, 2, FALSE)</f>
        <v>11 to 20</v>
      </c>
      <c r="I587" t="str">
        <f>VLOOKUP(D587,'CTR Reference'!A:D, 4, FALSE)</f>
        <v>Quick Win</v>
      </c>
    </row>
    <row r="588" spans="1:9" ht="13.2" x14ac:dyDescent="0.25">
      <c r="A588" s="17" t="s">
        <v>473</v>
      </c>
      <c r="B588" s="1" t="s">
        <v>978</v>
      </c>
      <c r="C588" s="1">
        <v>150</v>
      </c>
      <c r="D588" s="1">
        <v>10</v>
      </c>
      <c r="E588">
        <f>MROUND(VLOOKUP(D588,'CTR Reference'!A:C, 3, FALSE)*C588,1)</f>
        <v>4</v>
      </c>
      <c r="F588">
        <f>MROUND(C588*'CTR Reference'!$C$2,1)</f>
        <v>40</v>
      </c>
      <c r="G588">
        <f t="shared" si="9"/>
        <v>36</v>
      </c>
      <c r="H588" t="str">
        <f>VLOOKUP(D588,'CTR Reference'!A:C, 2, FALSE)</f>
        <v>7 to 10</v>
      </c>
      <c r="I588" t="str">
        <f>VLOOKUP(D588,'CTR Reference'!A:D, 4, FALSE)</f>
        <v>Quick Win</v>
      </c>
    </row>
    <row r="589" spans="1:9" ht="13.2" x14ac:dyDescent="0.25">
      <c r="A589" s="17" t="s">
        <v>473</v>
      </c>
      <c r="B589" s="1" t="s">
        <v>1511</v>
      </c>
      <c r="C589" s="1">
        <v>150</v>
      </c>
      <c r="D589" s="1">
        <v>14</v>
      </c>
      <c r="E589">
        <f>MROUND(VLOOKUP(D589,'CTR Reference'!A:C, 3, FALSE)*C589,1)</f>
        <v>1</v>
      </c>
      <c r="F589">
        <f>MROUND(C589*'CTR Reference'!$C$2,1)</f>
        <v>40</v>
      </c>
      <c r="G589">
        <f t="shared" si="9"/>
        <v>39</v>
      </c>
      <c r="H589" t="str">
        <f>VLOOKUP(D589,'CTR Reference'!A:C, 2, FALSE)</f>
        <v>11 to 20</v>
      </c>
      <c r="I589" t="str">
        <f>VLOOKUP(D589,'CTR Reference'!A:D, 4, FALSE)</f>
        <v>Quick Win</v>
      </c>
    </row>
    <row r="590" spans="1:9" ht="13.2" x14ac:dyDescent="0.25">
      <c r="A590" s="17" t="s">
        <v>473</v>
      </c>
      <c r="B590" s="1" t="s">
        <v>876</v>
      </c>
      <c r="C590" s="1">
        <v>150</v>
      </c>
      <c r="D590" s="1">
        <v>9</v>
      </c>
      <c r="E590">
        <f>MROUND(VLOOKUP(D590,'CTR Reference'!A:C, 3, FALSE)*C590,1)</f>
        <v>4</v>
      </c>
      <c r="F590">
        <f>MROUND(C590*'CTR Reference'!$C$2,1)</f>
        <v>40</v>
      </c>
      <c r="G590">
        <f t="shared" si="9"/>
        <v>36</v>
      </c>
      <c r="H590" t="str">
        <f>VLOOKUP(D590,'CTR Reference'!A:C, 2, FALSE)</f>
        <v>7 to 10</v>
      </c>
      <c r="I590" t="str">
        <f>VLOOKUP(D590,'CTR Reference'!A:D, 4, FALSE)</f>
        <v>Quick Win</v>
      </c>
    </row>
    <row r="591" spans="1:9" ht="13.2" x14ac:dyDescent="0.25">
      <c r="A591" s="17" t="s">
        <v>473</v>
      </c>
      <c r="B591" s="1" t="s">
        <v>1316</v>
      </c>
      <c r="C591" s="1">
        <v>150</v>
      </c>
      <c r="D591" s="1">
        <v>13</v>
      </c>
      <c r="E591">
        <f>MROUND(VLOOKUP(D591,'CTR Reference'!A:C, 3, FALSE)*C591,1)</f>
        <v>1</v>
      </c>
      <c r="F591">
        <f>MROUND(C591*'CTR Reference'!$C$2,1)</f>
        <v>40</v>
      </c>
      <c r="G591">
        <f t="shared" si="9"/>
        <v>39</v>
      </c>
      <c r="H591" t="str">
        <f>VLOOKUP(D591,'CTR Reference'!A:C, 2, FALSE)</f>
        <v>11 to 20</v>
      </c>
      <c r="I591" t="str">
        <f>VLOOKUP(D591,'CTR Reference'!A:D, 4, FALSE)</f>
        <v>Quick Win</v>
      </c>
    </row>
    <row r="592" spans="1:9" ht="13.2" x14ac:dyDescent="0.25">
      <c r="A592" s="17" t="s">
        <v>473</v>
      </c>
      <c r="B592" s="1" t="s">
        <v>624</v>
      </c>
      <c r="C592" s="1">
        <v>150</v>
      </c>
      <c r="D592" s="1">
        <v>6</v>
      </c>
      <c r="E592">
        <f>MROUND(VLOOKUP(D592,'CTR Reference'!A:C, 3, FALSE)*C592,1)</f>
        <v>6</v>
      </c>
      <c r="F592">
        <f>MROUND(C592*'CTR Reference'!$C$2,1)</f>
        <v>40</v>
      </c>
      <c r="G592">
        <f t="shared" si="9"/>
        <v>34</v>
      </c>
      <c r="H592" t="str">
        <f>VLOOKUP(D592,'CTR Reference'!A:C, 2, FALSE)</f>
        <v>4 to 6</v>
      </c>
      <c r="I592" t="str">
        <f>VLOOKUP(D592,'CTR Reference'!A:D, 4, FALSE)</f>
        <v>Quick Win</v>
      </c>
    </row>
    <row r="593" spans="1:9" ht="13.2" x14ac:dyDescent="0.25">
      <c r="A593" s="17" t="s">
        <v>473</v>
      </c>
      <c r="B593" s="1" t="s">
        <v>1311</v>
      </c>
      <c r="C593" s="1">
        <v>150</v>
      </c>
      <c r="D593" s="1">
        <v>13</v>
      </c>
      <c r="E593">
        <f>MROUND(VLOOKUP(D593,'CTR Reference'!A:C, 3, FALSE)*C593,1)</f>
        <v>1</v>
      </c>
      <c r="F593">
        <f>MROUND(C593*'CTR Reference'!$C$2,1)</f>
        <v>40</v>
      </c>
      <c r="G593">
        <f t="shared" si="9"/>
        <v>39</v>
      </c>
      <c r="H593" t="str">
        <f>VLOOKUP(D593,'CTR Reference'!A:C, 2, FALSE)</f>
        <v>11 to 20</v>
      </c>
      <c r="I593" t="str">
        <f>VLOOKUP(D593,'CTR Reference'!A:D, 4, FALSE)</f>
        <v>Quick Win</v>
      </c>
    </row>
    <row r="594" spans="1:9" ht="13.2" x14ac:dyDescent="0.25">
      <c r="A594" s="17" t="s">
        <v>473</v>
      </c>
      <c r="B594" s="1" t="s">
        <v>798</v>
      </c>
      <c r="C594" s="1">
        <v>100</v>
      </c>
      <c r="D594" s="1">
        <v>6</v>
      </c>
      <c r="E594">
        <f>MROUND(VLOOKUP(D594,'CTR Reference'!A:C, 3, FALSE)*C594,1)</f>
        <v>4</v>
      </c>
      <c r="F594">
        <f>MROUND(C594*'CTR Reference'!$C$2,1)</f>
        <v>27</v>
      </c>
      <c r="G594">
        <f t="shared" si="9"/>
        <v>23</v>
      </c>
      <c r="H594" t="str">
        <f>VLOOKUP(D594,'CTR Reference'!A:C, 2, FALSE)</f>
        <v>4 to 6</v>
      </c>
      <c r="I594" t="str">
        <f>VLOOKUP(D594,'CTR Reference'!A:D, 4, FALSE)</f>
        <v>Quick Win</v>
      </c>
    </row>
    <row r="595" spans="1:9" ht="13.2" x14ac:dyDescent="0.25">
      <c r="A595" s="17" t="s">
        <v>473</v>
      </c>
      <c r="B595" s="1" t="s">
        <v>867</v>
      </c>
      <c r="C595" s="1">
        <v>100</v>
      </c>
      <c r="D595" s="1">
        <v>7</v>
      </c>
      <c r="E595">
        <f>MROUND(VLOOKUP(D595,'CTR Reference'!A:C, 3, FALSE)*C595,1)</f>
        <v>3</v>
      </c>
      <c r="F595">
        <f>MROUND(C595*'CTR Reference'!$C$2,1)</f>
        <v>27</v>
      </c>
      <c r="G595">
        <f t="shared" si="9"/>
        <v>24</v>
      </c>
      <c r="H595" t="str">
        <f>VLOOKUP(D595,'CTR Reference'!A:C, 2, FALSE)</f>
        <v>7 to 10</v>
      </c>
      <c r="I595" t="str">
        <f>VLOOKUP(D595,'CTR Reference'!A:D, 4, FALSE)</f>
        <v>Quick Win</v>
      </c>
    </row>
    <row r="596" spans="1:9" ht="13.2" x14ac:dyDescent="0.25">
      <c r="A596" s="17" t="s">
        <v>473</v>
      </c>
      <c r="B596" s="1" t="s">
        <v>1137</v>
      </c>
      <c r="C596" s="1">
        <v>100</v>
      </c>
      <c r="D596" s="1">
        <v>10</v>
      </c>
      <c r="E596">
        <f>MROUND(VLOOKUP(D596,'CTR Reference'!A:C, 3, FALSE)*C596,1)</f>
        <v>3</v>
      </c>
      <c r="F596">
        <f>MROUND(C596*'CTR Reference'!$C$2,1)</f>
        <v>27</v>
      </c>
      <c r="G596">
        <f t="shared" si="9"/>
        <v>24</v>
      </c>
      <c r="H596" t="str">
        <f>VLOOKUP(D596,'CTR Reference'!A:C, 2, FALSE)</f>
        <v>7 to 10</v>
      </c>
      <c r="I596" t="str">
        <f>VLOOKUP(D596,'CTR Reference'!A:D, 4, FALSE)</f>
        <v>Quick Win</v>
      </c>
    </row>
    <row r="597" spans="1:9" ht="13.2" x14ac:dyDescent="0.25">
      <c r="A597" s="17" t="s">
        <v>473</v>
      </c>
      <c r="B597" s="1" t="s">
        <v>1274</v>
      </c>
      <c r="C597" s="1">
        <v>90</v>
      </c>
      <c r="D597" s="1">
        <v>10</v>
      </c>
      <c r="E597">
        <f>MROUND(VLOOKUP(D597,'CTR Reference'!A:C, 3, FALSE)*C597,1)</f>
        <v>3</v>
      </c>
      <c r="F597">
        <f>MROUND(C597*'CTR Reference'!$C$2,1)</f>
        <v>24</v>
      </c>
      <c r="G597">
        <f t="shared" si="9"/>
        <v>21</v>
      </c>
      <c r="H597" t="str">
        <f>VLOOKUP(D597,'CTR Reference'!A:C, 2, FALSE)</f>
        <v>7 to 10</v>
      </c>
      <c r="I597" t="str">
        <f>VLOOKUP(D597,'CTR Reference'!A:D, 4, FALSE)</f>
        <v>Quick Win</v>
      </c>
    </row>
    <row r="598" spans="1:9" ht="13.2" x14ac:dyDescent="0.25">
      <c r="A598" s="17" t="s">
        <v>473</v>
      </c>
      <c r="B598" s="1" t="s">
        <v>858</v>
      </c>
      <c r="C598" s="1">
        <v>80</v>
      </c>
      <c r="D598" s="1">
        <v>6</v>
      </c>
      <c r="E598">
        <f>MROUND(VLOOKUP(D598,'CTR Reference'!A:C, 3, FALSE)*C598,1)</f>
        <v>3</v>
      </c>
      <c r="F598">
        <f>MROUND(C598*'CTR Reference'!$C$2,1)</f>
        <v>21</v>
      </c>
      <c r="G598">
        <f t="shared" si="9"/>
        <v>18</v>
      </c>
      <c r="H598" t="str">
        <f>VLOOKUP(D598,'CTR Reference'!A:C, 2, FALSE)</f>
        <v>4 to 6</v>
      </c>
      <c r="I598" t="str">
        <f>VLOOKUP(D598,'CTR Reference'!A:D, 4, FALSE)</f>
        <v>Quick Win</v>
      </c>
    </row>
    <row r="599" spans="1:9" ht="13.2" x14ac:dyDescent="0.25">
      <c r="A599" s="17" t="s">
        <v>473</v>
      </c>
      <c r="B599" s="1" t="s">
        <v>1510</v>
      </c>
      <c r="C599" s="1">
        <v>80</v>
      </c>
      <c r="D599" s="1">
        <v>11</v>
      </c>
      <c r="E599">
        <f>MROUND(VLOOKUP(D599,'CTR Reference'!A:C, 3, FALSE)*C599,1)</f>
        <v>0</v>
      </c>
      <c r="F599">
        <f>MROUND(C599*'CTR Reference'!$C$2,1)</f>
        <v>21</v>
      </c>
      <c r="G599">
        <f t="shared" si="9"/>
        <v>21</v>
      </c>
      <c r="H599" t="str">
        <f>VLOOKUP(D599,'CTR Reference'!A:C, 2, FALSE)</f>
        <v>11 to 20</v>
      </c>
      <c r="I599" t="str">
        <f>VLOOKUP(D599,'CTR Reference'!A:D, 4, FALSE)</f>
        <v>Quick Win</v>
      </c>
    </row>
    <row r="600" spans="1:9" ht="13.2" x14ac:dyDescent="0.25">
      <c r="A600" s="17" t="s">
        <v>473</v>
      </c>
      <c r="B600" s="1" t="s">
        <v>1209</v>
      </c>
      <c r="C600" s="1">
        <v>80</v>
      </c>
      <c r="D600" s="1">
        <v>9</v>
      </c>
      <c r="E600">
        <f>MROUND(VLOOKUP(D600,'CTR Reference'!A:C, 3, FALSE)*C600,1)</f>
        <v>2</v>
      </c>
      <c r="F600">
        <f>MROUND(C600*'CTR Reference'!$C$2,1)</f>
        <v>21</v>
      </c>
      <c r="G600">
        <f t="shared" si="9"/>
        <v>19</v>
      </c>
      <c r="H600" t="str">
        <f>VLOOKUP(D600,'CTR Reference'!A:C, 2, FALSE)</f>
        <v>7 to 10</v>
      </c>
      <c r="I600" t="str">
        <f>VLOOKUP(D600,'CTR Reference'!A:D, 4, FALSE)</f>
        <v>Quick Win</v>
      </c>
    </row>
    <row r="601" spans="1:9" ht="13.2" x14ac:dyDescent="0.25">
      <c r="A601" s="17" t="s">
        <v>473</v>
      </c>
      <c r="B601" s="1" t="s">
        <v>1464</v>
      </c>
      <c r="C601" s="1">
        <v>70</v>
      </c>
      <c r="D601" s="1">
        <v>10</v>
      </c>
      <c r="E601">
        <f>MROUND(VLOOKUP(D601,'CTR Reference'!A:C, 3, FALSE)*C601,1)</f>
        <v>2</v>
      </c>
      <c r="F601">
        <f>MROUND(C601*'CTR Reference'!$C$2,1)</f>
        <v>19</v>
      </c>
      <c r="G601">
        <f t="shared" si="9"/>
        <v>17</v>
      </c>
      <c r="H601" t="str">
        <f>VLOOKUP(D601,'CTR Reference'!A:C, 2, FALSE)</f>
        <v>7 to 10</v>
      </c>
      <c r="I601" t="str">
        <f>VLOOKUP(D601,'CTR Reference'!A:D, 4, FALSE)</f>
        <v>Quick Win</v>
      </c>
    </row>
    <row r="602" spans="1:9" ht="13.2" x14ac:dyDescent="0.25">
      <c r="A602" s="17" t="s">
        <v>473</v>
      </c>
      <c r="B602" s="1" t="s">
        <v>1099</v>
      </c>
      <c r="C602" s="1">
        <v>60</v>
      </c>
      <c r="D602" s="1">
        <v>7</v>
      </c>
      <c r="E602">
        <f>MROUND(VLOOKUP(D602,'CTR Reference'!A:C, 3, FALSE)*C602,1)</f>
        <v>2</v>
      </c>
      <c r="F602">
        <f>MROUND(C602*'CTR Reference'!$C$2,1)</f>
        <v>16</v>
      </c>
      <c r="G602">
        <f t="shared" si="9"/>
        <v>14</v>
      </c>
      <c r="H602" t="str">
        <f>VLOOKUP(D602,'CTR Reference'!A:C, 2, FALSE)</f>
        <v>7 to 10</v>
      </c>
      <c r="I602" t="str">
        <f>VLOOKUP(D602,'CTR Reference'!A:D, 4, FALSE)</f>
        <v>Quick Win</v>
      </c>
    </row>
    <row r="603" spans="1:9" ht="13.2" x14ac:dyDescent="0.25">
      <c r="A603" s="17" t="s">
        <v>473</v>
      </c>
      <c r="B603" s="1" t="s">
        <v>1245</v>
      </c>
      <c r="C603" s="1">
        <v>40</v>
      </c>
      <c r="D603" s="1">
        <v>6</v>
      </c>
      <c r="E603">
        <f>MROUND(VLOOKUP(D603,'CTR Reference'!A:C, 3, FALSE)*C603,1)</f>
        <v>2</v>
      </c>
      <c r="F603">
        <f>MROUND(C603*'CTR Reference'!$C$2,1)</f>
        <v>11</v>
      </c>
      <c r="G603">
        <f t="shared" si="9"/>
        <v>9</v>
      </c>
      <c r="H603" t="str">
        <f>VLOOKUP(D603,'CTR Reference'!A:C, 2, FALSE)</f>
        <v>4 to 6</v>
      </c>
      <c r="I603" t="str">
        <f>VLOOKUP(D603,'CTR Reference'!A:D, 4, FALSE)</f>
        <v>Quick Win</v>
      </c>
    </row>
    <row r="604" spans="1:9" ht="13.2" x14ac:dyDescent="0.25">
      <c r="A604" s="17" t="s">
        <v>473</v>
      </c>
      <c r="B604" s="1" t="s">
        <v>1393</v>
      </c>
      <c r="C604" s="1">
        <v>40</v>
      </c>
      <c r="D604" s="1">
        <v>7</v>
      </c>
      <c r="E604">
        <f>MROUND(VLOOKUP(D604,'CTR Reference'!A:C, 3, FALSE)*C604,1)</f>
        <v>1</v>
      </c>
      <c r="F604">
        <f>MROUND(C604*'CTR Reference'!$C$2,1)</f>
        <v>11</v>
      </c>
      <c r="G604">
        <f t="shared" si="9"/>
        <v>10</v>
      </c>
      <c r="H604" t="str">
        <f>VLOOKUP(D604,'CTR Reference'!A:C, 2, FALSE)</f>
        <v>7 to 10</v>
      </c>
      <c r="I604" t="str">
        <f>VLOOKUP(D604,'CTR Reference'!A:D, 4, FALSE)</f>
        <v>Quick Win</v>
      </c>
    </row>
    <row r="605" spans="1:9" ht="13.2" x14ac:dyDescent="0.25">
      <c r="A605" s="17" t="s">
        <v>608</v>
      </c>
      <c r="B605" s="1" t="s">
        <v>692</v>
      </c>
      <c r="C605" s="1">
        <v>600</v>
      </c>
      <c r="D605" s="1">
        <v>15</v>
      </c>
      <c r="E605">
        <f>MROUND(VLOOKUP(D605,'CTR Reference'!A:C, 3, FALSE)*C605,1)</f>
        <v>3</v>
      </c>
      <c r="F605">
        <f>MROUND(C605*'CTR Reference'!$C$2,1)</f>
        <v>161</v>
      </c>
      <c r="G605">
        <f t="shared" si="9"/>
        <v>158</v>
      </c>
      <c r="H605" t="str">
        <f>VLOOKUP(D605,'CTR Reference'!A:C, 2, FALSE)</f>
        <v>11 to 20</v>
      </c>
      <c r="I605" t="str">
        <f>VLOOKUP(D605,'CTR Reference'!A:D, 4, FALSE)</f>
        <v>Quick Win</v>
      </c>
    </row>
    <row r="606" spans="1:9" ht="13.2" x14ac:dyDescent="0.25">
      <c r="A606" s="17" t="s">
        <v>608</v>
      </c>
      <c r="B606" s="1" t="s">
        <v>692</v>
      </c>
      <c r="C606" s="1">
        <v>600</v>
      </c>
      <c r="D606" s="1">
        <v>14</v>
      </c>
      <c r="E606">
        <f>MROUND(VLOOKUP(D606,'CTR Reference'!A:C, 3, FALSE)*C606,1)</f>
        <v>3</v>
      </c>
      <c r="F606">
        <f>MROUND(C606*'CTR Reference'!$C$2,1)</f>
        <v>161</v>
      </c>
      <c r="G606">
        <f t="shared" si="9"/>
        <v>158</v>
      </c>
      <c r="H606" t="str">
        <f>VLOOKUP(D606,'CTR Reference'!A:C, 2, FALSE)</f>
        <v>11 to 20</v>
      </c>
      <c r="I606" t="str">
        <f>VLOOKUP(D606,'CTR Reference'!A:D, 4, FALSE)</f>
        <v>Quick Win</v>
      </c>
    </row>
    <row r="607" spans="1:9" ht="13.2" x14ac:dyDescent="0.25">
      <c r="A607" s="17" t="s">
        <v>608</v>
      </c>
      <c r="B607" s="1" t="s">
        <v>1151</v>
      </c>
      <c r="C607" s="1">
        <v>400</v>
      </c>
      <c r="D607" s="1">
        <v>16</v>
      </c>
      <c r="E607">
        <f>MROUND(VLOOKUP(D607,'CTR Reference'!A:C, 3, FALSE)*C607,1)</f>
        <v>2</v>
      </c>
      <c r="F607">
        <f>MROUND(C607*'CTR Reference'!$C$2,1)</f>
        <v>107</v>
      </c>
      <c r="G607">
        <f t="shared" si="9"/>
        <v>105</v>
      </c>
      <c r="H607" t="str">
        <f>VLOOKUP(D607,'CTR Reference'!A:C, 2, FALSE)</f>
        <v>11 to 20</v>
      </c>
      <c r="I607" t="str">
        <f>VLOOKUP(D607,'CTR Reference'!A:D, 4, FALSE)</f>
        <v>Quick Win</v>
      </c>
    </row>
    <row r="608" spans="1:9" ht="13.2" x14ac:dyDescent="0.25">
      <c r="A608" s="17" t="s">
        <v>608</v>
      </c>
      <c r="B608" s="1" t="s">
        <v>819</v>
      </c>
      <c r="C608" s="1">
        <v>350</v>
      </c>
      <c r="D608" s="1">
        <v>12</v>
      </c>
      <c r="E608">
        <f>MROUND(VLOOKUP(D608,'CTR Reference'!A:C, 3, FALSE)*C608,1)</f>
        <v>2</v>
      </c>
      <c r="F608">
        <f>MROUND(C608*'CTR Reference'!$C$2,1)</f>
        <v>94</v>
      </c>
      <c r="G608">
        <f t="shared" si="9"/>
        <v>92</v>
      </c>
      <c r="H608" t="str">
        <f>VLOOKUP(D608,'CTR Reference'!A:C, 2, FALSE)</f>
        <v>11 to 20</v>
      </c>
      <c r="I608" t="str">
        <f>VLOOKUP(D608,'CTR Reference'!A:D, 4, FALSE)</f>
        <v>Quick Win</v>
      </c>
    </row>
    <row r="609" spans="1:9" ht="13.2" x14ac:dyDescent="0.25">
      <c r="A609" s="17" t="s">
        <v>608</v>
      </c>
      <c r="B609" s="1" t="s">
        <v>938</v>
      </c>
      <c r="C609" s="1">
        <v>250</v>
      </c>
      <c r="D609" s="1">
        <v>13</v>
      </c>
      <c r="E609">
        <f>MROUND(VLOOKUP(D609,'CTR Reference'!A:C, 3, FALSE)*C609,1)</f>
        <v>1</v>
      </c>
      <c r="F609">
        <f>MROUND(C609*'CTR Reference'!$C$2,1)</f>
        <v>67</v>
      </c>
      <c r="G609">
        <f t="shared" si="9"/>
        <v>66</v>
      </c>
      <c r="H609" t="str">
        <f>VLOOKUP(D609,'CTR Reference'!A:C, 2, FALSE)</f>
        <v>11 to 20</v>
      </c>
      <c r="I609" t="str">
        <f>VLOOKUP(D609,'CTR Reference'!A:D, 4, FALSE)</f>
        <v>Quick Win</v>
      </c>
    </row>
    <row r="610" spans="1:9" ht="13.2" x14ac:dyDescent="0.25">
      <c r="A610" s="17" t="s">
        <v>608</v>
      </c>
      <c r="B610" s="1" t="s">
        <v>865</v>
      </c>
      <c r="C610" s="1">
        <v>200</v>
      </c>
      <c r="D610" s="1">
        <v>11</v>
      </c>
      <c r="E610">
        <f>MROUND(VLOOKUP(D610,'CTR Reference'!A:C, 3, FALSE)*C610,1)</f>
        <v>1</v>
      </c>
      <c r="F610">
        <f>MROUND(C610*'CTR Reference'!$C$2,1)</f>
        <v>54</v>
      </c>
      <c r="G610">
        <f t="shared" si="9"/>
        <v>53</v>
      </c>
      <c r="H610" t="str">
        <f>VLOOKUP(D610,'CTR Reference'!A:C, 2, FALSE)</f>
        <v>11 to 20</v>
      </c>
      <c r="I610" t="str">
        <f>VLOOKUP(D610,'CTR Reference'!A:D, 4, FALSE)</f>
        <v>Quick Win</v>
      </c>
    </row>
    <row r="611" spans="1:9" ht="13.2" x14ac:dyDescent="0.25">
      <c r="A611" s="17" t="s">
        <v>608</v>
      </c>
      <c r="B611" s="1" t="s">
        <v>831</v>
      </c>
      <c r="C611" s="1">
        <v>200</v>
      </c>
      <c r="D611" s="1">
        <v>11</v>
      </c>
      <c r="E611">
        <f>MROUND(VLOOKUP(D611,'CTR Reference'!A:C, 3, FALSE)*C611,1)</f>
        <v>1</v>
      </c>
      <c r="F611">
        <f>MROUND(C611*'CTR Reference'!$C$2,1)</f>
        <v>54</v>
      </c>
      <c r="G611">
        <f t="shared" si="9"/>
        <v>53</v>
      </c>
      <c r="H611" t="str">
        <f>VLOOKUP(D611,'CTR Reference'!A:C, 2, FALSE)</f>
        <v>11 to 20</v>
      </c>
      <c r="I611" t="str">
        <f>VLOOKUP(D611,'CTR Reference'!A:D, 4, FALSE)</f>
        <v>Quick Win</v>
      </c>
    </row>
    <row r="612" spans="1:9" ht="13.2" x14ac:dyDescent="0.25">
      <c r="A612" s="17" t="s">
        <v>608</v>
      </c>
      <c r="B612" s="1" t="s">
        <v>1002</v>
      </c>
      <c r="C612" s="1">
        <v>150</v>
      </c>
      <c r="D612" s="1">
        <v>10</v>
      </c>
      <c r="E612">
        <f>MROUND(VLOOKUP(D612,'CTR Reference'!A:C, 3, FALSE)*C612,1)</f>
        <v>4</v>
      </c>
      <c r="F612">
        <f>MROUND(C612*'CTR Reference'!$C$2,1)</f>
        <v>40</v>
      </c>
      <c r="G612">
        <f t="shared" si="9"/>
        <v>36</v>
      </c>
      <c r="H612" t="str">
        <f>VLOOKUP(D612,'CTR Reference'!A:C, 2, FALSE)</f>
        <v>7 to 10</v>
      </c>
      <c r="I612" t="str">
        <f>VLOOKUP(D612,'CTR Reference'!A:D, 4, FALSE)</f>
        <v>Quick Win</v>
      </c>
    </row>
    <row r="613" spans="1:9" ht="13.2" x14ac:dyDescent="0.25">
      <c r="A613" s="17" t="s">
        <v>608</v>
      </c>
      <c r="B613" s="1" t="s">
        <v>941</v>
      </c>
      <c r="C613" s="1">
        <v>150</v>
      </c>
      <c r="D613" s="1">
        <v>10</v>
      </c>
      <c r="E613">
        <f>MROUND(VLOOKUP(D613,'CTR Reference'!A:C, 3, FALSE)*C613,1)</f>
        <v>4</v>
      </c>
      <c r="F613">
        <f>MROUND(C613*'CTR Reference'!$C$2,1)</f>
        <v>40</v>
      </c>
      <c r="G613">
        <f t="shared" si="9"/>
        <v>36</v>
      </c>
      <c r="H613" t="str">
        <f>VLOOKUP(D613,'CTR Reference'!A:C, 2, FALSE)</f>
        <v>7 to 10</v>
      </c>
      <c r="I613" t="str">
        <f>VLOOKUP(D613,'CTR Reference'!A:D, 4, FALSE)</f>
        <v>Quick Win</v>
      </c>
    </row>
    <row r="614" spans="1:9" ht="13.2" x14ac:dyDescent="0.25">
      <c r="A614" s="17" t="s">
        <v>608</v>
      </c>
      <c r="B614" s="1" t="s">
        <v>852</v>
      </c>
      <c r="C614" s="1">
        <v>150</v>
      </c>
      <c r="D614" s="1">
        <v>8</v>
      </c>
      <c r="E614">
        <f>MROUND(VLOOKUP(D614,'CTR Reference'!A:C, 3, FALSE)*C614,1)</f>
        <v>4</v>
      </c>
      <c r="F614">
        <f>MROUND(C614*'CTR Reference'!$C$2,1)</f>
        <v>40</v>
      </c>
      <c r="G614">
        <f t="shared" si="9"/>
        <v>36</v>
      </c>
      <c r="H614" t="str">
        <f>VLOOKUP(D614,'CTR Reference'!A:C, 2, FALSE)</f>
        <v>7 to 10</v>
      </c>
      <c r="I614" t="str">
        <f>VLOOKUP(D614,'CTR Reference'!A:D, 4, FALSE)</f>
        <v>Quick Win</v>
      </c>
    </row>
    <row r="615" spans="1:9" ht="13.2" x14ac:dyDescent="0.25">
      <c r="A615" s="17" t="s">
        <v>608</v>
      </c>
      <c r="B615" s="1" t="s">
        <v>979</v>
      </c>
      <c r="C615" s="1">
        <v>150</v>
      </c>
      <c r="D615" s="1">
        <v>14</v>
      </c>
      <c r="E615">
        <f>MROUND(VLOOKUP(D615,'CTR Reference'!A:C, 3, FALSE)*C615,1)</f>
        <v>1</v>
      </c>
      <c r="F615">
        <f>MROUND(C615*'CTR Reference'!$C$2,1)</f>
        <v>40</v>
      </c>
      <c r="G615">
        <f t="shared" si="9"/>
        <v>39</v>
      </c>
      <c r="H615" t="str">
        <f>VLOOKUP(D615,'CTR Reference'!A:C, 2, FALSE)</f>
        <v>11 to 20</v>
      </c>
      <c r="I615" t="str">
        <f>VLOOKUP(D615,'CTR Reference'!A:D, 4, FALSE)</f>
        <v>Quick Win</v>
      </c>
    </row>
    <row r="616" spans="1:9" ht="13.2" x14ac:dyDescent="0.25">
      <c r="A616" s="17" t="s">
        <v>608</v>
      </c>
      <c r="B616" s="1" t="s">
        <v>687</v>
      </c>
      <c r="C616" s="1">
        <v>150</v>
      </c>
      <c r="D616" s="1">
        <v>7</v>
      </c>
      <c r="E616">
        <f>MROUND(VLOOKUP(D616,'CTR Reference'!A:C, 3, FALSE)*C616,1)</f>
        <v>5</v>
      </c>
      <c r="F616">
        <f>MROUND(C616*'CTR Reference'!$C$2,1)</f>
        <v>40</v>
      </c>
      <c r="G616">
        <f t="shared" si="9"/>
        <v>35</v>
      </c>
      <c r="H616" t="str">
        <f>VLOOKUP(D616,'CTR Reference'!A:C, 2, FALSE)</f>
        <v>7 to 10</v>
      </c>
      <c r="I616" t="str">
        <f>VLOOKUP(D616,'CTR Reference'!A:D, 4, FALSE)</f>
        <v>Quick Win</v>
      </c>
    </row>
    <row r="617" spans="1:9" ht="13.2" x14ac:dyDescent="0.25">
      <c r="A617" s="17" t="s">
        <v>608</v>
      </c>
      <c r="B617" s="1" t="s">
        <v>732</v>
      </c>
      <c r="C617" s="1">
        <v>100</v>
      </c>
      <c r="D617" s="1">
        <v>6</v>
      </c>
      <c r="E617">
        <f>MROUND(VLOOKUP(D617,'CTR Reference'!A:C, 3, FALSE)*C617,1)</f>
        <v>4</v>
      </c>
      <c r="F617">
        <f>MROUND(C617*'CTR Reference'!$C$2,1)</f>
        <v>27</v>
      </c>
      <c r="G617">
        <f t="shared" si="9"/>
        <v>23</v>
      </c>
      <c r="H617" t="str">
        <f>VLOOKUP(D617,'CTR Reference'!A:C, 2, FALSE)</f>
        <v>4 to 6</v>
      </c>
      <c r="I617" t="str">
        <f>VLOOKUP(D617,'CTR Reference'!A:D, 4, FALSE)</f>
        <v>Quick Win</v>
      </c>
    </row>
    <row r="618" spans="1:9" ht="13.2" x14ac:dyDescent="0.25">
      <c r="A618" s="17" t="s">
        <v>608</v>
      </c>
      <c r="B618" s="1" t="s">
        <v>609</v>
      </c>
      <c r="C618" s="1">
        <v>90</v>
      </c>
      <c r="D618" s="1">
        <v>3</v>
      </c>
      <c r="E618">
        <f>MROUND(VLOOKUP(D618,'CTR Reference'!A:C, 3, FALSE)*C618,1)</f>
        <v>8</v>
      </c>
      <c r="F618">
        <f>MROUND(C618*'CTR Reference'!$C$2,1)</f>
        <v>24</v>
      </c>
      <c r="G618">
        <f t="shared" si="9"/>
        <v>16</v>
      </c>
      <c r="H618" t="str">
        <f>VLOOKUP(D618,'CTR Reference'!A:C, 2, FALSE)</f>
        <v>1 to 3</v>
      </c>
      <c r="I618" t="str">
        <f>VLOOKUP(D618,'CTR Reference'!A:D, 4, FALSE)</f>
        <v>Short Term</v>
      </c>
    </row>
    <row r="619" spans="1:9" ht="13.2" x14ac:dyDescent="0.25">
      <c r="A619" s="17" t="s">
        <v>608</v>
      </c>
      <c r="B619" s="1" t="s">
        <v>1222</v>
      </c>
      <c r="C619" s="1">
        <v>80</v>
      </c>
      <c r="D619" s="1">
        <v>9</v>
      </c>
      <c r="E619">
        <f>MROUND(VLOOKUP(D619,'CTR Reference'!A:C, 3, FALSE)*C619,1)</f>
        <v>2</v>
      </c>
      <c r="F619">
        <f>MROUND(C619*'CTR Reference'!$C$2,1)</f>
        <v>21</v>
      </c>
      <c r="G619">
        <f t="shared" si="9"/>
        <v>19</v>
      </c>
      <c r="H619" t="str">
        <f>VLOOKUP(D619,'CTR Reference'!A:C, 2, FALSE)</f>
        <v>7 to 10</v>
      </c>
      <c r="I619" t="str">
        <f>VLOOKUP(D619,'CTR Reference'!A:D, 4, FALSE)</f>
        <v>Quick Win</v>
      </c>
    </row>
    <row r="620" spans="1:9" ht="13.2" x14ac:dyDescent="0.25">
      <c r="A620" s="17" t="s">
        <v>608</v>
      </c>
      <c r="B620" s="1" t="s">
        <v>886</v>
      </c>
      <c r="C620" s="1">
        <v>50</v>
      </c>
      <c r="D620" s="1">
        <v>4</v>
      </c>
      <c r="E620">
        <f>MROUND(VLOOKUP(D620,'CTR Reference'!A:C, 3, FALSE)*C620,1)</f>
        <v>3</v>
      </c>
      <c r="F620">
        <f>MROUND(C620*'CTR Reference'!$C$2,1)</f>
        <v>13</v>
      </c>
      <c r="G620">
        <f t="shared" si="9"/>
        <v>10</v>
      </c>
      <c r="H620" t="str">
        <f>VLOOKUP(D620,'CTR Reference'!A:C, 2, FALSE)</f>
        <v>4 to 6</v>
      </c>
      <c r="I620" t="str">
        <f>VLOOKUP(D620,'CTR Reference'!A:D, 4, FALSE)</f>
        <v>Short Term</v>
      </c>
    </row>
    <row r="621" spans="1:9" ht="13.2" x14ac:dyDescent="0.25">
      <c r="A621" s="17" t="s">
        <v>608</v>
      </c>
      <c r="B621" s="1" t="s">
        <v>1239</v>
      </c>
      <c r="C621" s="1">
        <v>40</v>
      </c>
      <c r="D621" s="1">
        <v>6</v>
      </c>
      <c r="E621">
        <f>MROUND(VLOOKUP(D621,'CTR Reference'!A:C, 3, FALSE)*C621,1)</f>
        <v>2</v>
      </c>
      <c r="F621">
        <f>MROUND(C621*'CTR Reference'!$C$2,1)</f>
        <v>11</v>
      </c>
      <c r="G621">
        <f t="shared" si="9"/>
        <v>9</v>
      </c>
      <c r="H621" t="str">
        <f>VLOOKUP(D621,'CTR Reference'!A:C, 2, FALSE)</f>
        <v>4 to 6</v>
      </c>
      <c r="I621" t="str">
        <f>VLOOKUP(D621,'CTR Reference'!A:D, 4, FALSE)</f>
        <v>Quick Win</v>
      </c>
    </row>
    <row r="622" spans="1:9" ht="13.2" x14ac:dyDescent="0.25">
      <c r="A622" s="17" t="s">
        <v>608</v>
      </c>
      <c r="B622" s="1" t="s">
        <v>1277</v>
      </c>
      <c r="C622" s="1">
        <v>30</v>
      </c>
      <c r="D622" s="1">
        <v>5</v>
      </c>
      <c r="E622">
        <f>MROUND(VLOOKUP(D622,'CTR Reference'!A:C, 3, FALSE)*C622,1)</f>
        <v>1</v>
      </c>
      <c r="F622">
        <f>MROUND(C622*'CTR Reference'!$C$2,1)</f>
        <v>8</v>
      </c>
      <c r="G622">
        <f t="shared" si="9"/>
        <v>7</v>
      </c>
      <c r="H622" t="str">
        <f>VLOOKUP(D622,'CTR Reference'!A:C, 2, FALSE)</f>
        <v>4 to 6</v>
      </c>
      <c r="I622" t="str">
        <f>VLOOKUP(D622,'CTR Reference'!A:D, 4, FALSE)</f>
        <v>Quick Win</v>
      </c>
    </row>
    <row r="623" spans="1:9" ht="13.2" x14ac:dyDescent="0.25">
      <c r="A623" s="17" t="s">
        <v>608</v>
      </c>
      <c r="B623" s="1" t="s">
        <v>1039</v>
      </c>
      <c r="C623" s="1">
        <v>30</v>
      </c>
      <c r="D623" s="1">
        <v>3</v>
      </c>
      <c r="E623">
        <f>MROUND(VLOOKUP(D623,'CTR Reference'!A:C, 3, FALSE)*C623,1)</f>
        <v>3</v>
      </c>
      <c r="F623">
        <f>MROUND(C623*'CTR Reference'!$C$2,1)</f>
        <v>8</v>
      </c>
      <c r="G623">
        <f t="shared" si="9"/>
        <v>5</v>
      </c>
      <c r="H623" t="str">
        <f>VLOOKUP(D623,'CTR Reference'!A:C, 2, FALSE)</f>
        <v>1 to 3</v>
      </c>
      <c r="I623" t="str">
        <f>VLOOKUP(D623,'CTR Reference'!A:D, 4, FALSE)</f>
        <v>Short Term</v>
      </c>
    </row>
    <row r="624" spans="1:9" ht="13.2" x14ac:dyDescent="0.25">
      <c r="A624" s="17" t="s">
        <v>881</v>
      </c>
      <c r="B624" s="1" t="s">
        <v>882</v>
      </c>
      <c r="C624" s="1">
        <v>600</v>
      </c>
      <c r="D624" s="1">
        <v>16</v>
      </c>
      <c r="E624">
        <f>MROUND(VLOOKUP(D624,'CTR Reference'!A:C, 3, FALSE)*C624,1)</f>
        <v>3</v>
      </c>
      <c r="F624">
        <f>MROUND(C624*'CTR Reference'!$C$2,1)</f>
        <v>161</v>
      </c>
      <c r="G624">
        <f t="shared" si="9"/>
        <v>158</v>
      </c>
      <c r="H624" t="str">
        <f>VLOOKUP(D624,'CTR Reference'!A:C, 2, FALSE)</f>
        <v>11 to 20</v>
      </c>
      <c r="I624" t="str">
        <f>VLOOKUP(D624,'CTR Reference'!A:D, 4, FALSE)</f>
        <v>Quick Win</v>
      </c>
    </row>
    <row r="625" spans="1:9" ht="13.2" x14ac:dyDescent="0.25">
      <c r="A625" s="17" t="s">
        <v>480</v>
      </c>
      <c r="B625" s="1" t="s">
        <v>481</v>
      </c>
      <c r="C625" s="1">
        <v>2900</v>
      </c>
      <c r="D625" s="1">
        <v>15</v>
      </c>
      <c r="E625">
        <f>MROUND(VLOOKUP(D625,'CTR Reference'!A:C, 3, FALSE)*C625,1)</f>
        <v>15</v>
      </c>
      <c r="F625">
        <f>MROUND(C625*'CTR Reference'!$C$2,1)</f>
        <v>776</v>
      </c>
      <c r="G625">
        <f t="shared" si="9"/>
        <v>761</v>
      </c>
      <c r="H625" t="str">
        <f>VLOOKUP(D625,'CTR Reference'!A:C, 2, FALSE)</f>
        <v>11 to 20</v>
      </c>
      <c r="I625" t="str">
        <f>VLOOKUP(D625,'CTR Reference'!A:D, 4, FALSE)</f>
        <v>Quick Win</v>
      </c>
    </row>
    <row r="626" spans="1:9" ht="13.2" x14ac:dyDescent="0.25">
      <c r="A626" s="17" t="s">
        <v>462</v>
      </c>
      <c r="B626" s="1" t="s">
        <v>496</v>
      </c>
      <c r="C626" s="1">
        <v>9600</v>
      </c>
      <c r="D626" s="1">
        <v>22</v>
      </c>
      <c r="E626">
        <f>MROUND(VLOOKUP(D626,'CTR Reference'!A:C, 3, FALSE)*C626,1)</f>
        <v>5</v>
      </c>
      <c r="F626">
        <f>MROUND(C626*'CTR Reference'!$C$2,1)</f>
        <v>2568</v>
      </c>
      <c r="G626">
        <f t="shared" si="9"/>
        <v>2563</v>
      </c>
      <c r="H626" t="str">
        <f>VLOOKUP(D626,'CTR Reference'!A:C, 2, FALSE)</f>
        <v>21 to 30</v>
      </c>
      <c r="I626" t="str">
        <f>VLOOKUP(D626,'CTR Reference'!A:D, 4, FALSE)</f>
        <v>Medium/Long Term</v>
      </c>
    </row>
    <row r="627" spans="1:9" ht="13.2" x14ac:dyDescent="0.25">
      <c r="A627" s="17" t="s">
        <v>462</v>
      </c>
      <c r="B627" s="1" t="s">
        <v>496</v>
      </c>
      <c r="C627" s="1">
        <v>9300</v>
      </c>
      <c r="D627" s="1">
        <v>29</v>
      </c>
      <c r="E627">
        <f>MROUND(VLOOKUP(D627,'CTR Reference'!A:C, 3, FALSE)*C627,1)</f>
        <v>5</v>
      </c>
      <c r="F627">
        <f>MROUND(C627*'CTR Reference'!$C$2,1)</f>
        <v>2488</v>
      </c>
      <c r="G627">
        <f t="shared" si="9"/>
        <v>2483</v>
      </c>
      <c r="H627" t="str">
        <f>VLOOKUP(D627,'CTR Reference'!A:C, 2, FALSE)</f>
        <v>21 to 30</v>
      </c>
      <c r="I627" t="str">
        <f>VLOOKUP(D627,'CTR Reference'!A:D, 4, FALSE)</f>
        <v>Medium/Long Term</v>
      </c>
    </row>
    <row r="628" spans="1:9" ht="13.2" x14ac:dyDescent="0.25">
      <c r="A628" s="17" t="s">
        <v>462</v>
      </c>
      <c r="B628" s="1" t="s">
        <v>463</v>
      </c>
      <c r="C628" s="1">
        <v>4300</v>
      </c>
      <c r="D628" s="1">
        <v>19</v>
      </c>
      <c r="E628">
        <f>MROUND(VLOOKUP(D628,'CTR Reference'!A:C, 3, FALSE)*C628,1)</f>
        <v>22</v>
      </c>
      <c r="F628">
        <f>MROUND(C628*'CTR Reference'!$C$2,1)</f>
        <v>1150</v>
      </c>
      <c r="G628">
        <f t="shared" si="9"/>
        <v>1128</v>
      </c>
      <c r="H628" t="str">
        <f>VLOOKUP(D628,'CTR Reference'!A:C, 2, FALSE)</f>
        <v>11 to 20</v>
      </c>
      <c r="I628" t="str">
        <f>VLOOKUP(D628,'CTR Reference'!A:D, 4, FALSE)</f>
        <v>Medium/Long Term</v>
      </c>
    </row>
    <row r="629" spans="1:9" ht="13.2" x14ac:dyDescent="0.25">
      <c r="A629" s="17" t="s">
        <v>462</v>
      </c>
      <c r="B629" s="1" t="s">
        <v>576</v>
      </c>
      <c r="C629" s="1">
        <v>1800</v>
      </c>
      <c r="D629" s="1">
        <v>20</v>
      </c>
      <c r="E629">
        <f>MROUND(VLOOKUP(D629,'CTR Reference'!A:C, 3, FALSE)*C629,1)</f>
        <v>9</v>
      </c>
      <c r="F629">
        <f>MROUND(C629*'CTR Reference'!$C$2,1)</f>
        <v>482</v>
      </c>
      <c r="G629">
        <f t="shared" si="9"/>
        <v>473</v>
      </c>
      <c r="H629" t="str">
        <f>VLOOKUP(D629,'CTR Reference'!A:C, 2, FALSE)</f>
        <v>11 to 20</v>
      </c>
      <c r="I629" t="str">
        <f>VLOOKUP(D629,'CTR Reference'!A:D, 4, FALSE)</f>
        <v>Medium/Long Term</v>
      </c>
    </row>
    <row r="630" spans="1:9" ht="13.2" x14ac:dyDescent="0.25">
      <c r="A630" s="17" t="s">
        <v>462</v>
      </c>
      <c r="B630" s="1" t="s">
        <v>576</v>
      </c>
      <c r="C630" s="1">
        <v>1800</v>
      </c>
      <c r="D630" s="1">
        <v>21</v>
      </c>
      <c r="E630">
        <f>MROUND(VLOOKUP(D630,'CTR Reference'!A:C, 3, FALSE)*C630,1)</f>
        <v>9</v>
      </c>
      <c r="F630">
        <f>MROUND(C630*'CTR Reference'!$C$2,1)</f>
        <v>482</v>
      </c>
      <c r="G630">
        <f t="shared" si="9"/>
        <v>473</v>
      </c>
      <c r="H630" t="str">
        <f>VLOOKUP(D630,'CTR Reference'!A:C, 2, FALSE)</f>
        <v>21 to 30</v>
      </c>
      <c r="I630" t="str">
        <f>VLOOKUP(D630,'CTR Reference'!A:D, 4, FALSE)</f>
        <v>Medium/Long Term</v>
      </c>
    </row>
    <row r="631" spans="1:9" ht="13.2" x14ac:dyDescent="0.25">
      <c r="A631" s="17" t="s">
        <v>462</v>
      </c>
      <c r="B631" s="1" t="s">
        <v>1221</v>
      </c>
      <c r="C631" s="1">
        <v>300</v>
      </c>
      <c r="D631" s="1">
        <v>15</v>
      </c>
      <c r="E631">
        <f>MROUND(VLOOKUP(D631,'CTR Reference'!A:C, 3, FALSE)*C631,1)</f>
        <v>2</v>
      </c>
      <c r="F631">
        <f>MROUND(C631*'CTR Reference'!$C$2,1)</f>
        <v>80</v>
      </c>
      <c r="G631">
        <f t="shared" si="9"/>
        <v>78</v>
      </c>
      <c r="H631" t="str">
        <f>VLOOKUP(D631,'CTR Reference'!A:C, 2, FALSE)</f>
        <v>11 to 20</v>
      </c>
      <c r="I631" t="str">
        <f>VLOOKUP(D631,'CTR Reference'!A:D, 4, FALSE)</f>
        <v>Quick Win</v>
      </c>
    </row>
    <row r="632" spans="1:9" ht="13.2" x14ac:dyDescent="0.25">
      <c r="A632" s="17" t="s">
        <v>462</v>
      </c>
      <c r="B632" s="1" t="s">
        <v>1165</v>
      </c>
      <c r="C632" s="1">
        <v>150</v>
      </c>
      <c r="D632" s="1">
        <v>11</v>
      </c>
      <c r="E632">
        <f>MROUND(VLOOKUP(D632,'CTR Reference'!A:C, 3, FALSE)*C632,1)</f>
        <v>1</v>
      </c>
      <c r="F632">
        <f>MROUND(C632*'CTR Reference'!$C$2,1)</f>
        <v>40</v>
      </c>
      <c r="G632">
        <f t="shared" si="9"/>
        <v>39</v>
      </c>
      <c r="H632" t="str">
        <f>VLOOKUP(D632,'CTR Reference'!A:C, 2, FALSE)</f>
        <v>11 to 20</v>
      </c>
      <c r="I632" t="str">
        <f>VLOOKUP(D632,'CTR Reference'!A:D, 4, FALSE)</f>
        <v>Quick Win</v>
      </c>
    </row>
    <row r="633" spans="1:9" ht="13.2" x14ac:dyDescent="0.25">
      <c r="A633" s="17" t="s">
        <v>462</v>
      </c>
      <c r="B633" s="1" t="s">
        <v>980</v>
      </c>
      <c r="C633" s="1">
        <v>150</v>
      </c>
      <c r="D633" s="1">
        <v>10</v>
      </c>
      <c r="E633">
        <f>MROUND(VLOOKUP(D633,'CTR Reference'!A:C, 3, FALSE)*C633,1)</f>
        <v>4</v>
      </c>
      <c r="F633">
        <f>MROUND(C633*'CTR Reference'!$C$2,1)</f>
        <v>40</v>
      </c>
      <c r="G633">
        <f t="shared" si="9"/>
        <v>36</v>
      </c>
      <c r="H633" t="str">
        <f>VLOOKUP(D633,'CTR Reference'!A:C, 2, FALSE)</f>
        <v>7 to 10</v>
      </c>
      <c r="I633" t="str">
        <f>VLOOKUP(D633,'CTR Reference'!A:D, 4, FALSE)</f>
        <v>Quick Win</v>
      </c>
    </row>
    <row r="634" spans="1:9" ht="13.2" x14ac:dyDescent="0.25">
      <c r="A634" s="17" t="s">
        <v>1191</v>
      </c>
      <c r="B634" s="1" t="s">
        <v>1192</v>
      </c>
      <c r="C634" s="1">
        <v>700</v>
      </c>
      <c r="D634" s="1">
        <v>15</v>
      </c>
      <c r="E634">
        <f>MROUND(VLOOKUP(D634,'CTR Reference'!A:C, 3, FALSE)*C634,1)</f>
        <v>4</v>
      </c>
      <c r="F634">
        <f>MROUND(C634*'CTR Reference'!$C$2,1)</f>
        <v>187</v>
      </c>
      <c r="G634">
        <f t="shared" si="9"/>
        <v>183</v>
      </c>
      <c r="H634" t="str">
        <f>VLOOKUP(D634,'CTR Reference'!A:C, 2, FALSE)</f>
        <v>11 to 20</v>
      </c>
      <c r="I634" t="str">
        <f>VLOOKUP(D634,'CTR Reference'!A:D, 4, FALSE)</f>
        <v>Quick Win</v>
      </c>
    </row>
    <row r="635" spans="1:9" ht="13.2" x14ac:dyDescent="0.25">
      <c r="A635" s="17" t="s">
        <v>555</v>
      </c>
      <c r="B635" s="1" t="s">
        <v>774</v>
      </c>
      <c r="C635" s="1">
        <v>1600</v>
      </c>
      <c r="D635" s="1">
        <v>17</v>
      </c>
      <c r="E635">
        <f>MROUND(VLOOKUP(D635,'CTR Reference'!A:C, 3, FALSE)*C635,1)</f>
        <v>8</v>
      </c>
      <c r="F635">
        <f>MROUND(C635*'CTR Reference'!$C$2,1)</f>
        <v>428</v>
      </c>
      <c r="G635">
        <f t="shared" si="9"/>
        <v>420</v>
      </c>
      <c r="H635" t="str">
        <f>VLOOKUP(D635,'CTR Reference'!A:C, 2, FALSE)</f>
        <v>11 to 20</v>
      </c>
      <c r="I635" t="str">
        <f>VLOOKUP(D635,'CTR Reference'!A:D, 4, FALSE)</f>
        <v>Quick Win</v>
      </c>
    </row>
    <row r="636" spans="1:9" ht="13.2" x14ac:dyDescent="0.25">
      <c r="A636" s="17" t="s">
        <v>555</v>
      </c>
      <c r="B636" s="1" t="s">
        <v>582</v>
      </c>
      <c r="C636" s="1">
        <v>450</v>
      </c>
      <c r="D636" s="1">
        <v>7</v>
      </c>
      <c r="E636">
        <f>MROUND(VLOOKUP(D636,'CTR Reference'!A:C, 3, FALSE)*C636,1)</f>
        <v>15</v>
      </c>
      <c r="F636">
        <f>MROUND(C636*'CTR Reference'!$C$2,1)</f>
        <v>120</v>
      </c>
      <c r="G636">
        <f t="shared" si="9"/>
        <v>105</v>
      </c>
      <c r="H636" t="str">
        <f>VLOOKUP(D636,'CTR Reference'!A:C, 2, FALSE)</f>
        <v>7 to 10</v>
      </c>
      <c r="I636" t="str">
        <f>VLOOKUP(D636,'CTR Reference'!A:D, 4, FALSE)</f>
        <v>Quick Win</v>
      </c>
    </row>
    <row r="637" spans="1:9" ht="13.2" x14ac:dyDescent="0.25">
      <c r="A637" s="17" t="s">
        <v>555</v>
      </c>
      <c r="B637" s="1" t="s">
        <v>582</v>
      </c>
      <c r="C637" s="1">
        <v>450</v>
      </c>
      <c r="D637" s="1">
        <v>9</v>
      </c>
      <c r="E637">
        <f>MROUND(VLOOKUP(D637,'CTR Reference'!A:C, 3, FALSE)*C637,1)</f>
        <v>13</v>
      </c>
      <c r="F637">
        <f>MROUND(C637*'CTR Reference'!$C$2,1)</f>
        <v>120</v>
      </c>
      <c r="G637">
        <f t="shared" si="9"/>
        <v>107</v>
      </c>
      <c r="H637" t="str">
        <f>VLOOKUP(D637,'CTR Reference'!A:C, 2, FALSE)</f>
        <v>7 to 10</v>
      </c>
      <c r="I637" t="str">
        <f>VLOOKUP(D637,'CTR Reference'!A:D, 4, FALSE)</f>
        <v>Quick Win</v>
      </c>
    </row>
    <row r="638" spans="1:9" ht="13.2" x14ac:dyDescent="0.25">
      <c r="A638" s="17" t="s">
        <v>555</v>
      </c>
      <c r="B638" s="1" t="s">
        <v>556</v>
      </c>
      <c r="C638" s="1">
        <v>450</v>
      </c>
      <c r="D638" s="1">
        <v>7</v>
      </c>
      <c r="E638">
        <f>MROUND(VLOOKUP(D638,'CTR Reference'!A:C, 3, FALSE)*C638,1)</f>
        <v>15</v>
      </c>
      <c r="F638">
        <f>MROUND(C638*'CTR Reference'!$C$2,1)</f>
        <v>120</v>
      </c>
      <c r="G638">
        <f t="shared" si="9"/>
        <v>105</v>
      </c>
      <c r="H638" t="str">
        <f>VLOOKUP(D638,'CTR Reference'!A:C, 2, FALSE)</f>
        <v>7 to 10</v>
      </c>
      <c r="I638" t="str">
        <f>VLOOKUP(D638,'CTR Reference'!A:D, 4, FALSE)</f>
        <v>Quick Win</v>
      </c>
    </row>
    <row r="639" spans="1:9" ht="13.2" x14ac:dyDescent="0.25">
      <c r="A639" s="17" t="s">
        <v>555</v>
      </c>
      <c r="B639" s="1" t="s">
        <v>572</v>
      </c>
      <c r="C639" s="1">
        <v>400</v>
      </c>
      <c r="D639" s="1">
        <v>9</v>
      </c>
      <c r="E639">
        <f>MROUND(VLOOKUP(D639,'CTR Reference'!A:C, 3, FALSE)*C639,1)</f>
        <v>11</v>
      </c>
      <c r="F639">
        <f>MROUND(C639*'CTR Reference'!$C$2,1)</f>
        <v>107</v>
      </c>
      <c r="G639">
        <f t="shared" si="9"/>
        <v>96</v>
      </c>
      <c r="H639" t="str">
        <f>VLOOKUP(D639,'CTR Reference'!A:C, 2, FALSE)</f>
        <v>7 to 10</v>
      </c>
      <c r="I639" t="str">
        <f>VLOOKUP(D639,'CTR Reference'!A:D, 4, FALSE)</f>
        <v>Quick Win</v>
      </c>
    </row>
    <row r="640" spans="1:9" ht="13.2" x14ac:dyDescent="0.25">
      <c r="A640" s="17" t="s">
        <v>555</v>
      </c>
      <c r="B640" s="1" t="s">
        <v>572</v>
      </c>
      <c r="C640" s="1">
        <v>400</v>
      </c>
      <c r="D640" s="1">
        <v>8</v>
      </c>
      <c r="E640">
        <f>MROUND(VLOOKUP(D640,'CTR Reference'!A:C, 3, FALSE)*C640,1)</f>
        <v>12</v>
      </c>
      <c r="F640">
        <f>MROUND(C640*'CTR Reference'!$C$2,1)</f>
        <v>107</v>
      </c>
      <c r="G640">
        <f t="shared" si="9"/>
        <v>95</v>
      </c>
      <c r="H640" t="str">
        <f>VLOOKUP(D640,'CTR Reference'!A:C, 2, FALSE)</f>
        <v>7 to 10</v>
      </c>
      <c r="I640" t="str">
        <f>VLOOKUP(D640,'CTR Reference'!A:D, 4, FALSE)</f>
        <v>Quick Win</v>
      </c>
    </row>
    <row r="641" spans="1:9" ht="13.2" x14ac:dyDescent="0.25">
      <c r="A641" s="17" t="s">
        <v>555</v>
      </c>
      <c r="B641" s="1" t="s">
        <v>1477</v>
      </c>
      <c r="C641" s="1">
        <v>350</v>
      </c>
      <c r="D641" s="1">
        <v>17</v>
      </c>
      <c r="E641">
        <f>MROUND(VLOOKUP(D641,'CTR Reference'!A:C, 3, FALSE)*C641,1)</f>
        <v>2</v>
      </c>
      <c r="F641">
        <f>MROUND(C641*'CTR Reference'!$C$2,1)</f>
        <v>94</v>
      </c>
      <c r="G641">
        <f t="shared" si="9"/>
        <v>92</v>
      </c>
      <c r="H641" t="str">
        <f>VLOOKUP(D641,'CTR Reference'!A:C, 2, FALSE)</f>
        <v>11 to 20</v>
      </c>
      <c r="I641" t="str">
        <f>VLOOKUP(D641,'CTR Reference'!A:D, 4, FALSE)</f>
        <v>Quick Win</v>
      </c>
    </row>
    <row r="642" spans="1:9" ht="13.2" x14ac:dyDescent="0.25">
      <c r="A642" s="17" t="s">
        <v>555</v>
      </c>
      <c r="B642" s="1" t="s">
        <v>776</v>
      </c>
      <c r="C642" s="1">
        <v>300</v>
      </c>
      <c r="D642" s="1">
        <v>10</v>
      </c>
      <c r="E642">
        <f>MROUND(VLOOKUP(D642,'CTR Reference'!A:C, 3, FALSE)*C642,1)</f>
        <v>9</v>
      </c>
      <c r="F642">
        <f>MROUND(C642*'CTR Reference'!$C$2,1)</f>
        <v>80</v>
      </c>
      <c r="G642">
        <f t="shared" si="9"/>
        <v>71</v>
      </c>
      <c r="H642" t="str">
        <f>VLOOKUP(D642,'CTR Reference'!A:C, 2, FALSE)</f>
        <v>7 to 10</v>
      </c>
      <c r="I642" t="str">
        <f>VLOOKUP(D642,'CTR Reference'!A:D, 4, FALSE)</f>
        <v>Quick Win</v>
      </c>
    </row>
    <row r="643" spans="1:9" ht="13.2" x14ac:dyDescent="0.25">
      <c r="A643" s="17" t="s">
        <v>555</v>
      </c>
      <c r="B643" s="1" t="s">
        <v>585</v>
      </c>
      <c r="C643" s="1">
        <v>250</v>
      </c>
      <c r="D643" s="1">
        <v>7</v>
      </c>
      <c r="E643">
        <f>MROUND(VLOOKUP(D643,'CTR Reference'!A:C, 3, FALSE)*C643,1)</f>
        <v>8</v>
      </c>
      <c r="F643">
        <f>MROUND(C643*'CTR Reference'!$C$2,1)</f>
        <v>67</v>
      </c>
      <c r="G643">
        <f t="shared" si="9"/>
        <v>59</v>
      </c>
      <c r="H643" t="str">
        <f>VLOOKUP(D643,'CTR Reference'!A:C, 2, FALSE)</f>
        <v>7 to 10</v>
      </c>
      <c r="I643" t="str">
        <f>VLOOKUP(D643,'CTR Reference'!A:D, 4, FALSE)</f>
        <v>Quick Win</v>
      </c>
    </row>
    <row r="644" spans="1:9" ht="13.2" x14ac:dyDescent="0.25">
      <c r="A644" s="17" t="s">
        <v>555</v>
      </c>
      <c r="B644" s="1" t="s">
        <v>557</v>
      </c>
      <c r="C644" s="1">
        <v>250</v>
      </c>
      <c r="D644" s="1">
        <v>6</v>
      </c>
      <c r="E644">
        <f>MROUND(VLOOKUP(D644,'CTR Reference'!A:C, 3, FALSE)*C644,1)</f>
        <v>10</v>
      </c>
      <c r="F644">
        <f>MROUND(C644*'CTR Reference'!$C$2,1)</f>
        <v>67</v>
      </c>
      <c r="G644">
        <f t="shared" ref="G644:G707" si="10">F644-E644</f>
        <v>57</v>
      </c>
      <c r="H644" t="str">
        <f>VLOOKUP(D644,'CTR Reference'!A:C, 2, FALSE)</f>
        <v>4 to 6</v>
      </c>
      <c r="I644" t="str">
        <f>VLOOKUP(D644,'CTR Reference'!A:D, 4, FALSE)</f>
        <v>Quick Win</v>
      </c>
    </row>
    <row r="645" spans="1:9" ht="13.2" x14ac:dyDescent="0.25">
      <c r="A645" s="17" t="s">
        <v>555</v>
      </c>
      <c r="B645" s="1" t="s">
        <v>748</v>
      </c>
      <c r="C645" s="1">
        <v>250</v>
      </c>
      <c r="D645" s="1">
        <v>9</v>
      </c>
      <c r="E645">
        <f>MROUND(VLOOKUP(D645,'CTR Reference'!A:C, 3, FALSE)*C645,1)</f>
        <v>7</v>
      </c>
      <c r="F645">
        <f>MROUND(C645*'CTR Reference'!$C$2,1)</f>
        <v>67</v>
      </c>
      <c r="G645">
        <f t="shared" si="10"/>
        <v>60</v>
      </c>
      <c r="H645" t="str">
        <f>VLOOKUP(D645,'CTR Reference'!A:C, 2, FALSE)</f>
        <v>7 to 10</v>
      </c>
      <c r="I645" t="str">
        <f>VLOOKUP(D645,'CTR Reference'!A:D, 4, FALSE)</f>
        <v>Quick Win</v>
      </c>
    </row>
    <row r="646" spans="1:9" ht="13.2" x14ac:dyDescent="0.25">
      <c r="A646" s="17" t="s">
        <v>555</v>
      </c>
      <c r="B646" s="1" t="s">
        <v>864</v>
      </c>
      <c r="C646" s="1">
        <v>150</v>
      </c>
      <c r="D646" s="1">
        <v>9</v>
      </c>
      <c r="E646">
        <f>MROUND(VLOOKUP(D646,'CTR Reference'!A:C, 3, FALSE)*C646,1)</f>
        <v>4</v>
      </c>
      <c r="F646">
        <f>MROUND(C646*'CTR Reference'!$C$2,1)</f>
        <v>40</v>
      </c>
      <c r="G646">
        <f t="shared" si="10"/>
        <v>36</v>
      </c>
      <c r="H646" t="str">
        <f>VLOOKUP(D646,'CTR Reference'!A:C, 2, FALSE)</f>
        <v>7 to 10</v>
      </c>
      <c r="I646" t="str">
        <f>VLOOKUP(D646,'CTR Reference'!A:D, 4, FALSE)</f>
        <v>Quick Win</v>
      </c>
    </row>
    <row r="647" spans="1:9" ht="13.2" x14ac:dyDescent="0.25">
      <c r="A647" s="17" t="s">
        <v>555</v>
      </c>
      <c r="B647" s="1" t="s">
        <v>768</v>
      </c>
      <c r="C647" s="1">
        <v>150</v>
      </c>
      <c r="D647" s="1">
        <v>7</v>
      </c>
      <c r="E647">
        <f>MROUND(VLOOKUP(D647,'CTR Reference'!A:C, 3, FALSE)*C647,1)</f>
        <v>5</v>
      </c>
      <c r="F647">
        <f>MROUND(C647*'CTR Reference'!$C$2,1)</f>
        <v>40</v>
      </c>
      <c r="G647">
        <f t="shared" si="10"/>
        <v>35</v>
      </c>
      <c r="H647" t="str">
        <f>VLOOKUP(D647,'CTR Reference'!A:C, 2, FALSE)</f>
        <v>7 to 10</v>
      </c>
      <c r="I647" t="str">
        <f>VLOOKUP(D647,'CTR Reference'!A:D, 4, FALSE)</f>
        <v>Quick Win</v>
      </c>
    </row>
    <row r="648" spans="1:9" ht="13.2" x14ac:dyDescent="0.25">
      <c r="A648" s="17" t="s">
        <v>555</v>
      </c>
      <c r="B648" s="1" t="s">
        <v>749</v>
      </c>
      <c r="C648" s="1">
        <v>150</v>
      </c>
      <c r="D648" s="1">
        <v>8</v>
      </c>
      <c r="E648">
        <f>MROUND(VLOOKUP(D648,'CTR Reference'!A:C, 3, FALSE)*C648,1)</f>
        <v>4</v>
      </c>
      <c r="F648">
        <f>MROUND(C648*'CTR Reference'!$C$2,1)</f>
        <v>40</v>
      </c>
      <c r="G648">
        <f t="shared" si="10"/>
        <v>36</v>
      </c>
      <c r="H648" t="str">
        <f>VLOOKUP(D648,'CTR Reference'!A:C, 2, FALSE)</f>
        <v>7 to 10</v>
      </c>
      <c r="I648" t="str">
        <f>VLOOKUP(D648,'CTR Reference'!A:D, 4, FALSE)</f>
        <v>Quick Win</v>
      </c>
    </row>
    <row r="649" spans="1:9" ht="13.2" x14ac:dyDescent="0.25">
      <c r="A649" s="17" t="s">
        <v>555</v>
      </c>
      <c r="B649" s="1" t="s">
        <v>823</v>
      </c>
      <c r="C649" s="1">
        <v>150</v>
      </c>
      <c r="D649" s="1">
        <v>8</v>
      </c>
      <c r="E649">
        <f>MROUND(VLOOKUP(D649,'CTR Reference'!A:C, 3, FALSE)*C649,1)</f>
        <v>4</v>
      </c>
      <c r="F649">
        <f>MROUND(C649*'CTR Reference'!$C$2,1)</f>
        <v>40</v>
      </c>
      <c r="G649">
        <f t="shared" si="10"/>
        <v>36</v>
      </c>
      <c r="H649" t="str">
        <f>VLOOKUP(D649,'CTR Reference'!A:C, 2, FALSE)</f>
        <v>7 to 10</v>
      </c>
      <c r="I649" t="str">
        <f>VLOOKUP(D649,'CTR Reference'!A:D, 4, FALSE)</f>
        <v>Quick Win</v>
      </c>
    </row>
    <row r="650" spans="1:9" ht="13.2" x14ac:dyDescent="0.25">
      <c r="A650" s="17" t="s">
        <v>555</v>
      </c>
      <c r="B650" s="1" t="s">
        <v>750</v>
      </c>
      <c r="C650" s="1">
        <v>150</v>
      </c>
      <c r="D650" s="1">
        <v>7</v>
      </c>
      <c r="E650">
        <f>MROUND(VLOOKUP(D650,'CTR Reference'!A:C, 3, FALSE)*C650,1)</f>
        <v>5</v>
      </c>
      <c r="F650">
        <f>MROUND(C650*'CTR Reference'!$C$2,1)</f>
        <v>40</v>
      </c>
      <c r="G650">
        <f t="shared" si="10"/>
        <v>35</v>
      </c>
      <c r="H650" t="str">
        <f>VLOOKUP(D650,'CTR Reference'!A:C, 2, FALSE)</f>
        <v>7 to 10</v>
      </c>
      <c r="I650" t="str">
        <f>VLOOKUP(D650,'CTR Reference'!A:D, 4, FALSE)</f>
        <v>Quick Win</v>
      </c>
    </row>
    <row r="651" spans="1:9" ht="13.2" x14ac:dyDescent="0.25">
      <c r="A651" s="17" t="s">
        <v>555</v>
      </c>
      <c r="B651" s="1" t="s">
        <v>627</v>
      </c>
      <c r="C651" s="1">
        <v>150</v>
      </c>
      <c r="D651" s="1">
        <v>6</v>
      </c>
      <c r="E651">
        <f>MROUND(VLOOKUP(D651,'CTR Reference'!A:C, 3, FALSE)*C651,1)</f>
        <v>6</v>
      </c>
      <c r="F651">
        <f>MROUND(C651*'CTR Reference'!$C$2,1)</f>
        <v>40</v>
      </c>
      <c r="G651">
        <f t="shared" si="10"/>
        <v>34</v>
      </c>
      <c r="H651" t="str">
        <f>VLOOKUP(D651,'CTR Reference'!A:C, 2, FALSE)</f>
        <v>4 to 6</v>
      </c>
      <c r="I651" t="str">
        <f>VLOOKUP(D651,'CTR Reference'!A:D, 4, FALSE)</f>
        <v>Quick Win</v>
      </c>
    </row>
    <row r="652" spans="1:9" ht="13.2" x14ac:dyDescent="0.25">
      <c r="A652" s="17" t="s">
        <v>555</v>
      </c>
      <c r="B652" s="1" t="s">
        <v>1271</v>
      </c>
      <c r="C652" s="1">
        <v>100</v>
      </c>
      <c r="D652" s="1">
        <v>11</v>
      </c>
      <c r="E652">
        <f>MROUND(VLOOKUP(D652,'CTR Reference'!A:C, 3, FALSE)*C652,1)</f>
        <v>1</v>
      </c>
      <c r="F652">
        <f>MROUND(C652*'CTR Reference'!$C$2,1)</f>
        <v>27</v>
      </c>
      <c r="G652">
        <f t="shared" si="10"/>
        <v>26</v>
      </c>
      <c r="H652" t="str">
        <f>VLOOKUP(D652,'CTR Reference'!A:C, 2, FALSE)</f>
        <v>11 to 20</v>
      </c>
      <c r="I652" t="str">
        <f>VLOOKUP(D652,'CTR Reference'!A:D, 4, FALSE)</f>
        <v>Quick Win</v>
      </c>
    </row>
    <row r="653" spans="1:9" ht="13.2" x14ac:dyDescent="0.25">
      <c r="A653" s="17" t="s">
        <v>555</v>
      </c>
      <c r="B653" s="1" t="s">
        <v>731</v>
      </c>
      <c r="C653" s="1">
        <v>100</v>
      </c>
      <c r="D653" s="1">
        <v>6</v>
      </c>
      <c r="E653">
        <f>MROUND(VLOOKUP(D653,'CTR Reference'!A:C, 3, FALSE)*C653,1)</f>
        <v>4</v>
      </c>
      <c r="F653">
        <f>MROUND(C653*'CTR Reference'!$C$2,1)</f>
        <v>27</v>
      </c>
      <c r="G653">
        <f t="shared" si="10"/>
        <v>23</v>
      </c>
      <c r="H653" t="str">
        <f>VLOOKUP(D653,'CTR Reference'!A:C, 2, FALSE)</f>
        <v>4 to 6</v>
      </c>
      <c r="I653" t="str">
        <f>VLOOKUP(D653,'CTR Reference'!A:D, 4, FALSE)</f>
        <v>Quick Win</v>
      </c>
    </row>
    <row r="654" spans="1:9" ht="13.2" x14ac:dyDescent="0.25">
      <c r="A654" s="17" t="s">
        <v>555</v>
      </c>
      <c r="B654" s="1" t="s">
        <v>836</v>
      </c>
      <c r="C654" s="1">
        <v>100</v>
      </c>
      <c r="D654" s="1">
        <v>7</v>
      </c>
      <c r="E654">
        <f>MROUND(VLOOKUP(D654,'CTR Reference'!A:C, 3, FALSE)*C654,1)</f>
        <v>3</v>
      </c>
      <c r="F654">
        <f>MROUND(C654*'CTR Reference'!$C$2,1)</f>
        <v>27</v>
      </c>
      <c r="G654">
        <f t="shared" si="10"/>
        <v>24</v>
      </c>
      <c r="H654" t="str">
        <f>VLOOKUP(D654,'CTR Reference'!A:C, 2, FALSE)</f>
        <v>7 to 10</v>
      </c>
      <c r="I654" t="str">
        <f>VLOOKUP(D654,'CTR Reference'!A:D, 4, FALSE)</f>
        <v>Quick Win</v>
      </c>
    </row>
    <row r="655" spans="1:9" ht="13.2" x14ac:dyDescent="0.25">
      <c r="A655" s="17" t="s">
        <v>555</v>
      </c>
      <c r="B655" s="1" t="s">
        <v>818</v>
      </c>
      <c r="C655" s="1">
        <v>100</v>
      </c>
      <c r="D655" s="1">
        <v>7</v>
      </c>
      <c r="E655">
        <f>MROUND(VLOOKUP(D655,'CTR Reference'!A:C, 3, FALSE)*C655,1)</f>
        <v>3</v>
      </c>
      <c r="F655">
        <f>MROUND(C655*'CTR Reference'!$C$2,1)</f>
        <v>27</v>
      </c>
      <c r="G655">
        <f t="shared" si="10"/>
        <v>24</v>
      </c>
      <c r="H655" t="str">
        <f>VLOOKUP(D655,'CTR Reference'!A:C, 2, FALSE)</f>
        <v>7 to 10</v>
      </c>
      <c r="I655" t="str">
        <f>VLOOKUP(D655,'CTR Reference'!A:D, 4, FALSE)</f>
        <v>Quick Win</v>
      </c>
    </row>
    <row r="656" spans="1:9" ht="13.2" x14ac:dyDescent="0.25">
      <c r="A656" s="17" t="s">
        <v>555</v>
      </c>
      <c r="B656" s="1" t="s">
        <v>1452</v>
      </c>
      <c r="C656" s="1">
        <v>90</v>
      </c>
      <c r="D656" s="1">
        <v>11</v>
      </c>
      <c r="E656">
        <f>MROUND(VLOOKUP(D656,'CTR Reference'!A:C, 3, FALSE)*C656,1)</f>
        <v>0</v>
      </c>
      <c r="F656">
        <f>MROUND(C656*'CTR Reference'!$C$2,1)</f>
        <v>24</v>
      </c>
      <c r="G656">
        <f t="shared" si="10"/>
        <v>24</v>
      </c>
      <c r="H656" t="str">
        <f>VLOOKUP(D656,'CTR Reference'!A:C, 2, FALSE)</f>
        <v>11 to 20</v>
      </c>
      <c r="I656" t="str">
        <f>VLOOKUP(D656,'CTR Reference'!A:D, 4, FALSE)</f>
        <v>Quick Win</v>
      </c>
    </row>
    <row r="657" spans="1:9" ht="13.2" x14ac:dyDescent="0.25">
      <c r="A657" s="17" t="s">
        <v>555</v>
      </c>
      <c r="B657" s="1" t="s">
        <v>1454</v>
      </c>
      <c r="C657" s="1">
        <v>90</v>
      </c>
      <c r="D657" s="1">
        <v>11</v>
      </c>
      <c r="E657">
        <f>MROUND(VLOOKUP(D657,'CTR Reference'!A:C, 3, FALSE)*C657,1)</f>
        <v>0</v>
      </c>
      <c r="F657">
        <f>MROUND(C657*'CTR Reference'!$C$2,1)</f>
        <v>24</v>
      </c>
      <c r="G657">
        <f t="shared" si="10"/>
        <v>24</v>
      </c>
      <c r="H657" t="str">
        <f>VLOOKUP(D657,'CTR Reference'!A:C, 2, FALSE)</f>
        <v>11 to 20</v>
      </c>
      <c r="I657" t="str">
        <f>VLOOKUP(D657,'CTR Reference'!A:D, 4, FALSE)</f>
        <v>Quick Win</v>
      </c>
    </row>
    <row r="658" spans="1:9" ht="13.2" x14ac:dyDescent="0.25">
      <c r="A658" s="17" t="s">
        <v>555</v>
      </c>
      <c r="B658" s="1" t="s">
        <v>1254</v>
      </c>
      <c r="C658" s="1">
        <v>80</v>
      </c>
      <c r="D658" s="1">
        <v>9</v>
      </c>
      <c r="E658">
        <f>MROUND(VLOOKUP(D658,'CTR Reference'!A:C, 3, FALSE)*C658,1)</f>
        <v>2</v>
      </c>
      <c r="F658">
        <f>MROUND(C658*'CTR Reference'!$C$2,1)</f>
        <v>21</v>
      </c>
      <c r="G658">
        <f t="shared" si="10"/>
        <v>19</v>
      </c>
      <c r="H658" t="str">
        <f>VLOOKUP(D658,'CTR Reference'!A:C, 2, FALSE)</f>
        <v>7 to 10</v>
      </c>
      <c r="I658" t="str">
        <f>VLOOKUP(D658,'CTR Reference'!A:D, 4, FALSE)</f>
        <v>Quick Win</v>
      </c>
    </row>
    <row r="659" spans="1:9" ht="13.2" x14ac:dyDescent="0.25">
      <c r="A659" s="17" t="s">
        <v>555</v>
      </c>
      <c r="B659" s="1" t="s">
        <v>1213</v>
      </c>
      <c r="C659" s="1">
        <v>80</v>
      </c>
      <c r="D659" s="1">
        <v>9</v>
      </c>
      <c r="E659">
        <f>MROUND(VLOOKUP(D659,'CTR Reference'!A:C, 3, FALSE)*C659,1)</f>
        <v>2</v>
      </c>
      <c r="F659">
        <f>MROUND(C659*'CTR Reference'!$C$2,1)</f>
        <v>21</v>
      </c>
      <c r="G659">
        <f t="shared" si="10"/>
        <v>19</v>
      </c>
      <c r="H659" t="str">
        <f>VLOOKUP(D659,'CTR Reference'!A:C, 2, FALSE)</f>
        <v>7 to 10</v>
      </c>
      <c r="I659" t="str">
        <f>VLOOKUP(D659,'CTR Reference'!A:D, 4, FALSE)</f>
        <v>Quick Win</v>
      </c>
    </row>
    <row r="660" spans="1:9" ht="13.2" x14ac:dyDescent="0.25">
      <c r="A660" s="17" t="s">
        <v>555</v>
      </c>
      <c r="B660" s="1" t="s">
        <v>1481</v>
      </c>
      <c r="C660" s="1">
        <v>70</v>
      </c>
      <c r="D660" s="1">
        <v>2</v>
      </c>
      <c r="E660">
        <f>MROUND(VLOOKUP(D660,'CTR Reference'!A:C, 3, FALSE)*C660,1)</f>
        <v>8</v>
      </c>
      <c r="F660">
        <f>MROUND(C660*'CTR Reference'!$C$2,1)</f>
        <v>19</v>
      </c>
      <c r="G660">
        <f t="shared" si="10"/>
        <v>11</v>
      </c>
      <c r="H660" t="str">
        <f>VLOOKUP(D660,'CTR Reference'!A:C, 2, FALSE)</f>
        <v>1 to 3</v>
      </c>
      <c r="I660" t="str">
        <f>VLOOKUP(D660,'CTR Reference'!A:D, 4, FALSE)</f>
        <v>Short Term</v>
      </c>
    </row>
    <row r="661" spans="1:9" ht="13.2" x14ac:dyDescent="0.25">
      <c r="A661" s="17" t="s">
        <v>555</v>
      </c>
      <c r="B661" s="1" t="s">
        <v>1100</v>
      </c>
      <c r="C661" s="1">
        <v>60</v>
      </c>
      <c r="D661" s="1">
        <v>7</v>
      </c>
      <c r="E661">
        <f>MROUND(VLOOKUP(D661,'CTR Reference'!A:C, 3, FALSE)*C661,1)</f>
        <v>2</v>
      </c>
      <c r="F661">
        <f>MROUND(C661*'CTR Reference'!$C$2,1)</f>
        <v>16</v>
      </c>
      <c r="G661">
        <f t="shared" si="10"/>
        <v>14</v>
      </c>
      <c r="H661" t="str">
        <f>VLOOKUP(D661,'CTR Reference'!A:C, 2, FALSE)</f>
        <v>7 to 10</v>
      </c>
      <c r="I661" t="str">
        <f>VLOOKUP(D661,'CTR Reference'!A:D, 4, FALSE)</f>
        <v>Quick Win</v>
      </c>
    </row>
    <row r="662" spans="1:9" ht="13.2" x14ac:dyDescent="0.25">
      <c r="A662" s="17" t="s">
        <v>555</v>
      </c>
      <c r="B662" s="1" t="s">
        <v>1244</v>
      </c>
      <c r="C662" s="1">
        <v>60</v>
      </c>
      <c r="D662" s="1">
        <v>8</v>
      </c>
      <c r="E662">
        <f>MROUND(VLOOKUP(D662,'CTR Reference'!A:C, 3, FALSE)*C662,1)</f>
        <v>2</v>
      </c>
      <c r="F662">
        <f>MROUND(C662*'CTR Reference'!$C$2,1)</f>
        <v>16</v>
      </c>
      <c r="G662">
        <f t="shared" si="10"/>
        <v>14</v>
      </c>
      <c r="H662" t="str">
        <f>VLOOKUP(D662,'CTR Reference'!A:C, 2, FALSE)</f>
        <v>7 to 10</v>
      </c>
      <c r="I662" t="str">
        <f>VLOOKUP(D662,'CTR Reference'!A:D, 4, FALSE)</f>
        <v>Quick Win</v>
      </c>
    </row>
    <row r="663" spans="1:9" ht="13.2" x14ac:dyDescent="0.25">
      <c r="A663" s="17" t="s">
        <v>555</v>
      </c>
      <c r="B663" s="1" t="s">
        <v>992</v>
      </c>
      <c r="C663" s="1">
        <v>50</v>
      </c>
      <c r="D663" s="1">
        <v>5</v>
      </c>
      <c r="E663">
        <f>MROUND(VLOOKUP(D663,'CTR Reference'!A:C, 3, FALSE)*C663,1)</f>
        <v>2</v>
      </c>
      <c r="F663">
        <f>MROUND(C663*'CTR Reference'!$C$2,1)</f>
        <v>13</v>
      </c>
      <c r="G663">
        <f t="shared" si="10"/>
        <v>11</v>
      </c>
      <c r="H663" t="str">
        <f>VLOOKUP(D663,'CTR Reference'!A:C, 2, FALSE)</f>
        <v>4 to 6</v>
      </c>
      <c r="I663" t="str">
        <f>VLOOKUP(D663,'CTR Reference'!A:D, 4, FALSE)</f>
        <v>Quick Win</v>
      </c>
    </row>
    <row r="664" spans="1:9" ht="13.2" x14ac:dyDescent="0.25">
      <c r="A664" s="17" t="s">
        <v>555</v>
      </c>
      <c r="B664" s="1" t="s">
        <v>1152</v>
      </c>
      <c r="C664" s="1">
        <v>50</v>
      </c>
      <c r="D664" s="1">
        <v>6</v>
      </c>
      <c r="E664">
        <f>MROUND(VLOOKUP(D664,'CTR Reference'!A:C, 3, FALSE)*C664,1)</f>
        <v>2</v>
      </c>
      <c r="F664">
        <f>MROUND(C664*'CTR Reference'!$C$2,1)</f>
        <v>13</v>
      </c>
      <c r="G664">
        <f t="shared" si="10"/>
        <v>11</v>
      </c>
      <c r="H664" t="str">
        <f>VLOOKUP(D664,'CTR Reference'!A:C, 2, FALSE)</f>
        <v>4 to 6</v>
      </c>
      <c r="I664" t="str">
        <f>VLOOKUP(D664,'CTR Reference'!A:D, 4, FALSE)</f>
        <v>Quick Win</v>
      </c>
    </row>
    <row r="665" spans="1:9" ht="13.2" x14ac:dyDescent="0.25">
      <c r="A665" s="17" t="s">
        <v>555</v>
      </c>
      <c r="B665" s="1" t="s">
        <v>1506</v>
      </c>
      <c r="C665" s="1">
        <v>50</v>
      </c>
      <c r="D665" s="1">
        <v>9</v>
      </c>
      <c r="E665">
        <f>MROUND(VLOOKUP(D665,'CTR Reference'!A:C, 3, FALSE)*C665,1)</f>
        <v>1</v>
      </c>
      <c r="F665">
        <f>MROUND(C665*'CTR Reference'!$C$2,1)</f>
        <v>13</v>
      </c>
      <c r="G665">
        <f t="shared" si="10"/>
        <v>12</v>
      </c>
      <c r="H665" t="str">
        <f>VLOOKUP(D665,'CTR Reference'!A:C, 2, FALSE)</f>
        <v>7 to 10</v>
      </c>
      <c r="I665" t="str">
        <f>VLOOKUP(D665,'CTR Reference'!A:D, 4, FALSE)</f>
        <v>Quick Win</v>
      </c>
    </row>
    <row r="666" spans="1:9" ht="13.2" x14ac:dyDescent="0.25">
      <c r="A666" s="17" t="s">
        <v>555</v>
      </c>
      <c r="B666" s="1" t="s">
        <v>1246</v>
      </c>
      <c r="C666" s="1">
        <v>40</v>
      </c>
      <c r="D666" s="1">
        <v>6</v>
      </c>
      <c r="E666">
        <f>MROUND(VLOOKUP(D666,'CTR Reference'!A:C, 3, FALSE)*C666,1)</f>
        <v>2</v>
      </c>
      <c r="F666">
        <f>MROUND(C666*'CTR Reference'!$C$2,1)</f>
        <v>11</v>
      </c>
      <c r="G666">
        <f t="shared" si="10"/>
        <v>9</v>
      </c>
      <c r="H666" t="str">
        <f>VLOOKUP(D666,'CTR Reference'!A:C, 2, FALSE)</f>
        <v>4 to 6</v>
      </c>
      <c r="I666" t="str">
        <f>VLOOKUP(D666,'CTR Reference'!A:D, 4, FALSE)</f>
        <v>Quick Win</v>
      </c>
    </row>
    <row r="667" spans="1:9" ht="13.2" x14ac:dyDescent="0.25">
      <c r="A667" s="17" t="s">
        <v>555</v>
      </c>
      <c r="B667" s="1" t="s">
        <v>1420</v>
      </c>
      <c r="C667" s="1">
        <v>40</v>
      </c>
      <c r="D667" s="1">
        <v>7</v>
      </c>
      <c r="E667">
        <f>MROUND(VLOOKUP(D667,'CTR Reference'!A:C, 3, FALSE)*C667,1)</f>
        <v>1</v>
      </c>
      <c r="F667">
        <f>MROUND(C667*'CTR Reference'!$C$2,1)</f>
        <v>11</v>
      </c>
      <c r="G667">
        <f t="shared" si="10"/>
        <v>10</v>
      </c>
      <c r="H667" t="str">
        <f>VLOOKUP(D667,'CTR Reference'!A:C, 2, FALSE)</f>
        <v>7 to 10</v>
      </c>
      <c r="I667" t="str">
        <f>VLOOKUP(D667,'CTR Reference'!A:D, 4, FALSE)</f>
        <v>Quick Win</v>
      </c>
    </row>
    <row r="668" spans="1:9" ht="13.2" x14ac:dyDescent="0.25">
      <c r="A668" s="17" t="s">
        <v>555</v>
      </c>
      <c r="B668" s="1" t="s">
        <v>1426</v>
      </c>
      <c r="C668" s="1">
        <v>30</v>
      </c>
      <c r="D668" s="1">
        <v>6</v>
      </c>
      <c r="E668">
        <f>MROUND(VLOOKUP(D668,'CTR Reference'!A:C, 3, FALSE)*C668,1)</f>
        <v>1</v>
      </c>
      <c r="F668">
        <f>MROUND(C668*'CTR Reference'!$C$2,1)</f>
        <v>8</v>
      </c>
      <c r="G668">
        <f t="shared" si="10"/>
        <v>7</v>
      </c>
      <c r="H668" t="str">
        <f>VLOOKUP(D668,'CTR Reference'!A:C, 2, FALSE)</f>
        <v>4 to 6</v>
      </c>
      <c r="I668" t="str">
        <f>VLOOKUP(D668,'CTR Reference'!A:D, 4, FALSE)</f>
        <v>Quick Win</v>
      </c>
    </row>
    <row r="669" spans="1:9" ht="13.2" x14ac:dyDescent="0.25">
      <c r="A669" s="17" t="s">
        <v>555</v>
      </c>
      <c r="B669" s="1" t="s">
        <v>1502</v>
      </c>
      <c r="C669" s="1">
        <v>20</v>
      </c>
      <c r="D669" s="1">
        <v>5</v>
      </c>
      <c r="E669">
        <f>MROUND(VLOOKUP(D669,'CTR Reference'!A:C, 3, FALSE)*C669,1)</f>
        <v>1</v>
      </c>
      <c r="F669">
        <f>MROUND(C669*'CTR Reference'!$C$2,1)</f>
        <v>5</v>
      </c>
      <c r="G669">
        <f t="shared" si="10"/>
        <v>4</v>
      </c>
      <c r="H669" t="str">
        <f>VLOOKUP(D669,'CTR Reference'!A:C, 2, FALSE)</f>
        <v>4 to 6</v>
      </c>
      <c r="I669" t="str">
        <f>VLOOKUP(D669,'CTR Reference'!A:D, 4, FALSE)</f>
        <v>Quick Win</v>
      </c>
    </row>
    <row r="670" spans="1:9" ht="13.2" x14ac:dyDescent="0.25">
      <c r="A670" s="17" t="s">
        <v>566</v>
      </c>
      <c r="B670" s="1" t="s">
        <v>567</v>
      </c>
      <c r="C670" s="1">
        <v>400</v>
      </c>
      <c r="D670" s="1">
        <v>9</v>
      </c>
      <c r="E670">
        <f>MROUND(VLOOKUP(D670,'CTR Reference'!A:C, 3, FALSE)*C670,1)</f>
        <v>11</v>
      </c>
      <c r="F670">
        <f>MROUND(C670*'CTR Reference'!$C$2,1)</f>
        <v>107</v>
      </c>
      <c r="G670">
        <f t="shared" si="10"/>
        <v>96</v>
      </c>
      <c r="H670" t="str">
        <f>VLOOKUP(D670,'CTR Reference'!A:C, 2, FALSE)</f>
        <v>7 to 10</v>
      </c>
      <c r="I670" t="str">
        <f>VLOOKUP(D670,'CTR Reference'!A:D, 4, FALSE)</f>
        <v>Quick Win</v>
      </c>
    </row>
    <row r="671" spans="1:9" ht="13.2" x14ac:dyDescent="0.25">
      <c r="A671" s="17" t="s">
        <v>566</v>
      </c>
      <c r="B671" s="1" t="s">
        <v>1211</v>
      </c>
      <c r="C671" s="1">
        <v>150</v>
      </c>
      <c r="D671" s="1">
        <v>11</v>
      </c>
      <c r="E671">
        <f>MROUND(VLOOKUP(D671,'CTR Reference'!A:C, 3, FALSE)*C671,1)</f>
        <v>1</v>
      </c>
      <c r="F671">
        <f>MROUND(C671*'CTR Reference'!$C$2,1)</f>
        <v>40</v>
      </c>
      <c r="G671">
        <f t="shared" si="10"/>
        <v>39</v>
      </c>
      <c r="H671" t="str">
        <f>VLOOKUP(D671,'CTR Reference'!A:C, 2, FALSE)</f>
        <v>11 to 20</v>
      </c>
      <c r="I671" t="str">
        <f>VLOOKUP(D671,'CTR Reference'!A:D, 4, FALSE)</f>
        <v>Quick Win</v>
      </c>
    </row>
    <row r="672" spans="1:9" ht="13.2" x14ac:dyDescent="0.25">
      <c r="A672" s="17" t="s">
        <v>566</v>
      </c>
      <c r="B672" s="1" t="s">
        <v>1223</v>
      </c>
      <c r="C672" s="1">
        <v>30</v>
      </c>
      <c r="D672" s="1">
        <v>4</v>
      </c>
      <c r="E672">
        <f>MROUND(VLOOKUP(D672,'CTR Reference'!A:C, 3, FALSE)*C672,1)</f>
        <v>2</v>
      </c>
      <c r="F672">
        <f>MROUND(C672*'CTR Reference'!$C$2,1)</f>
        <v>8</v>
      </c>
      <c r="G672">
        <f t="shared" si="10"/>
        <v>6</v>
      </c>
      <c r="H672" t="str">
        <f>VLOOKUP(D672,'CTR Reference'!A:C, 2, FALSE)</f>
        <v>4 to 6</v>
      </c>
      <c r="I672" t="str">
        <f>VLOOKUP(D672,'CTR Reference'!A:D, 4, FALSE)</f>
        <v>Short Term</v>
      </c>
    </row>
    <row r="673" spans="1:9" ht="13.2" x14ac:dyDescent="0.25">
      <c r="A673" s="17" t="s">
        <v>566</v>
      </c>
      <c r="B673" s="1" t="s">
        <v>1173</v>
      </c>
      <c r="C673" s="1">
        <v>30</v>
      </c>
      <c r="D673" s="1">
        <v>4</v>
      </c>
      <c r="E673">
        <f>MROUND(VLOOKUP(D673,'CTR Reference'!A:C, 3, FALSE)*C673,1)</f>
        <v>2</v>
      </c>
      <c r="F673">
        <f>MROUND(C673*'CTR Reference'!$C$2,1)</f>
        <v>8</v>
      </c>
      <c r="G673">
        <f t="shared" si="10"/>
        <v>6</v>
      </c>
      <c r="H673" t="str">
        <f>VLOOKUP(D673,'CTR Reference'!A:C, 2, FALSE)</f>
        <v>4 to 6</v>
      </c>
      <c r="I673" t="str">
        <f>VLOOKUP(D673,'CTR Reference'!A:D, 4, FALSE)</f>
        <v>Short Term</v>
      </c>
    </row>
    <row r="674" spans="1:9" ht="13.2" x14ac:dyDescent="0.25">
      <c r="A674" s="17" t="s">
        <v>895</v>
      </c>
      <c r="B674" s="1" t="s">
        <v>901</v>
      </c>
      <c r="C674" s="1">
        <v>600</v>
      </c>
      <c r="D674" s="1">
        <v>14</v>
      </c>
      <c r="E674">
        <f>MROUND(VLOOKUP(D674,'CTR Reference'!A:C, 3, FALSE)*C674,1)</f>
        <v>3</v>
      </c>
      <c r="F674">
        <f>MROUND(C674*'CTR Reference'!$C$2,1)</f>
        <v>161</v>
      </c>
      <c r="G674">
        <f t="shared" si="10"/>
        <v>158</v>
      </c>
      <c r="H674" t="str">
        <f>VLOOKUP(D674,'CTR Reference'!A:C, 2, FALSE)</f>
        <v>11 to 20</v>
      </c>
      <c r="I674" t="str">
        <f>VLOOKUP(D674,'CTR Reference'!A:D, 4, FALSE)</f>
        <v>Quick Win</v>
      </c>
    </row>
    <row r="675" spans="1:9" ht="13.2" x14ac:dyDescent="0.25">
      <c r="A675" s="17" t="s">
        <v>895</v>
      </c>
      <c r="B675" s="1" t="s">
        <v>896</v>
      </c>
      <c r="C675" s="1">
        <v>100</v>
      </c>
      <c r="D675" s="1">
        <v>8</v>
      </c>
      <c r="E675">
        <f>MROUND(VLOOKUP(D675,'CTR Reference'!A:C, 3, FALSE)*C675,1)</f>
        <v>3</v>
      </c>
      <c r="F675">
        <f>MROUND(C675*'CTR Reference'!$C$2,1)</f>
        <v>27</v>
      </c>
      <c r="G675">
        <f t="shared" si="10"/>
        <v>24</v>
      </c>
      <c r="H675" t="str">
        <f>VLOOKUP(D675,'CTR Reference'!A:C, 2, FALSE)</f>
        <v>7 to 10</v>
      </c>
      <c r="I675" t="str">
        <f>VLOOKUP(D675,'CTR Reference'!A:D, 4, FALSE)</f>
        <v>Quick Win</v>
      </c>
    </row>
    <row r="676" spans="1:9" ht="13.2" x14ac:dyDescent="0.25">
      <c r="A676" s="17" t="s">
        <v>1430</v>
      </c>
      <c r="B676" s="1" t="s">
        <v>1431</v>
      </c>
      <c r="C676" s="1">
        <v>800</v>
      </c>
      <c r="D676" s="1">
        <v>17</v>
      </c>
      <c r="E676">
        <f>MROUND(VLOOKUP(D676,'CTR Reference'!A:C, 3, FALSE)*C676,1)</f>
        <v>4</v>
      </c>
      <c r="F676">
        <f>MROUND(C676*'CTR Reference'!$C$2,1)</f>
        <v>214</v>
      </c>
      <c r="G676">
        <f t="shared" si="10"/>
        <v>210</v>
      </c>
      <c r="H676" t="str">
        <f>VLOOKUP(D676,'CTR Reference'!A:C, 2, FALSE)</f>
        <v>11 to 20</v>
      </c>
      <c r="I676" t="str">
        <f>VLOOKUP(D676,'CTR Reference'!A:D, 4, FALSE)</f>
        <v>Quick Win</v>
      </c>
    </row>
    <row r="677" spans="1:9" ht="13.2" x14ac:dyDescent="0.25">
      <c r="A677" s="17" t="s">
        <v>1430</v>
      </c>
      <c r="B677" s="1" t="s">
        <v>1445</v>
      </c>
      <c r="C677" s="1">
        <v>150</v>
      </c>
      <c r="D677" s="1">
        <v>13</v>
      </c>
      <c r="E677">
        <f>MROUND(VLOOKUP(D677,'CTR Reference'!A:C, 3, FALSE)*C677,1)</f>
        <v>1</v>
      </c>
      <c r="F677">
        <f>MROUND(C677*'CTR Reference'!$C$2,1)</f>
        <v>40</v>
      </c>
      <c r="G677">
        <f t="shared" si="10"/>
        <v>39</v>
      </c>
      <c r="H677" t="str">
        <f>VLOOKUP(D677,'CTR Reference'!A:C, 2, FALSE)</f>
        <v>11 to 20</v>
      </c>
      <c r="I677" t="str">
        <f>VLOOKUP(D677,'CTR Reference'!A:D, 4, FALSE)</f>
        <v>Quick Win</v>
      </c>
    </row>
    <row r="678" spans="1:9" ht="13.2" x14ac:dyDescent="0.25">
      <c r="A678" s="17" t="s">
        <v>490</v>
      </c>
      <c r="B678" s="1" t="s">
        <v>537</v>
      </c>
      <c r="C678" s="1">
        <v>2100</v>
      </c>
      <c r="D678" s="1">
        <v>15</v>
      </c>
      <c r="E678">
        <f>MROUND(VLOOKUP(D678,'CTR Reference'!A:C, 3, FALSE)*C678,1)</f>
        <v>11</v>
      </c>
      <c r="F678">
        <f>MROUND(C678*'CTR Reference'!$C$2,1)</f>
        <v>562</v>
      </c>
      <c r="G678">
        <f t="shared" si="10"/>
        <v>551</v>
      </c>
      <c r="H678" t="str">
        <f>VLOOKUP(D678,'CTR Reference'!A:C, 2, FALSE)</f>
        <v>11 to 20</v>
      </c>
      <c r="I678" t="str">
        <f>VLOOKUP(D678,'CTR Reference'!A:D, 4, FALSE)</f>
        <v>Quick Win</v>
      </c>
    </row>
    <row r="679" spans="1:9" ht="13.2" x14ac:dyDescent="0.25">
      <c r="A679" s="17" t="s">
        <v>490</v>
      </c>
      <c r="B679" s="1" t="s">
        <v>984</v>
      </c>
      <c r="C679" s="1">
        <v>600</v>
      </c>
      <c r="D679" s="1">
        <v>17</v>
      </c>
      <c r="E679">
        <f>MROUND(VLOOKUP(D679,'CTR Reference'!A:C, 3, FALSE)*C679,1)</f>
        <v>3</v>
      </c>
      <c r="F679">
        <f>MROUND(C679*'CTR Reference'!$C$2,1)</f>
        <v>161</v>
      </c>
      <c r="G679">
        <f t="shared" si="10"/>
        <v>158</v>
      </c>
      <c r="H679" t="str">
        <f>VLOOKUP(D679,'CTR Reference'!A:C, 2, FALSE)</f>
        <v>11 to 20</v>
      </c>
      <c r="I679" t="str">
        <f>VLOOKUP(D679,'CTR Reference'!A:D, 4, FALSE)</f>
        <v>Quick Win</v>
      </c>
    </row>
    <row r="680" spans="1:9" ht="13.2" x14ac:dyDescent="0.25">
      <c r="A680" s="17" t="s">
        <v>490</v>
      </c>
      <c r="B680" s="1" t="s">
        <v>1398</v>
      </c>
      <c r="C680" s="1">
        <v>500</v>
      </c>
      <c r="D680" s="1">
        <v>18</v>
      </c>
      <c r="E680">
        <f>MROUND(VLOOKUP(D680,'CTR Reference'!A:C, 3, FALSE)*C680,1)</f>
        <v>3</v>
      </c>
      <c r="F680">
        <f>MROUND(C680*'CTR Reference'!$C$2,1)</f>
        <v>134</v>
      </c>
      <c r="G680">
        <f t="shared" si="10"/>
        <v>131</v>
      </c>
      <c r="H680" t="str">
        <f>VLOOKUP(D680,'CTR Reference'!A:C, 2, FALSE)</f>
        <v>11 to 20</v>
      </c>
      <c r="I680" t="str">
        <f>VLOOKUP(D680,'CTR Reference'!A:D, 4, FALSE)</f>
        <v>Quick Win</v>
      </c>
    </row>
    <row r="681" spans="1:9" ht="13.2" x14ac:dyDescent="0.25">
      <c r="A681" s="17" t="s">
        <v>490</v>
      </c>
      <c r="B681" s="1" t="s">
        <v>1476</v>
      </c>
      <c r="C681" s="1">
        <v>400</v>
      </c>
      <c r="D681" s="1">
        <v>17</v>
      </c>
      <c r="E681">
        <f>MROUND(VLOOKUP(D681,'CTR Reference'!A:C, 3, FALSE)*C681,1)</f>
        <v>2</v>
      </c>
      <c r="F681">
        <f>MROUND(C681*'CTR Reference'!$C$2,1)</f>
        <v>107</v>
      </c>
      <c r="G681">
        <f t="shared" si="10"/>
        <v>105</v>
      </c>
      <c r="H681" t="str">
        <f>VLOOKUP(D681,'CTR Reference'!A:C, 2, FALSE)</f>
        <v>11 to 20</v>
      </c>
      <c r="I681" t="str">
        <f>VLOOKUP(D681,'CTR Reference'!A:D, 4, FALSE)</f>
        <v>Quick Win</v>
      </c>
    </row>
    <row r="682" spans="1:9" ht="13.2" x14ac:dyDescent="0.25">
      <c r="A682" s="17" t="s">
        <v>490</v>
      </c>
      <c r="B682" s="1" t="s">
        <v>1326</v>
      </c>
      <c r="C682" s="1">
        <v>400</v>
      </c>
      <c r="D682" s="1">
        <v>13</v>
      </c>
      <c r="E682">
        <f>MROUND(VLOOKUP(D682,'CTR Reference'!A:C, 3, FALSE)*C682,1)</f>
        <v>2</v>
      </c>
      <c r="F682">
        <f>MROUND(C682*'CTR Reference'!$C$2,1)</f>
        <v>107</v>
      </c>
      <c r="G682">
        <f t="shared" si="10"/>
        <v>105</v>
      </c>
      <c r="H682" t="str">
        <f>VLOOKUP(D682,'CTR Reference'!A:C, 2, FALSE)</f>
        <v>11 to 20</v>
      </c>
      <c r="I682" t="str">
        <f>VLOOKUP(D682,'CTR Reference'!A:D, 4, FALSE)</f>
        <v>Quick Win</v>
      </c>
    </row>
    <row r="683" spans="1:9" ht="13.2" x14ac:dyDescent="0.25">
      <c r="A683" s="17" t="s">
        <v>490</v>
      </c>
      <c r="B683" s="1" t="s">
        <v>491</v>
      </c>
      <c r="C683" s="1">
        <v>300</v>
      </c>
      <c r="D683" s="1">
        <v>4</v>
      </c>
      <c r="E683">
        <f>MROUND(VLOOKUP(D683,'CTR Reference'!A:C, 3, FALSE)*C683,1)</f>
        <v>18</v>
      </c>
      <c r="F683">
        <f>MROUND(C683*'CTR Reference'!$C$2,1)</f>
        <v>80</v>
      </c>
      <c r="G683">
        <f t="shared" si="10"/>
        <v>62</v>
      </c>
      <c r="H683" t="str">
        <f>VLOOKUP(D683,'CTR Reference'!A:C, 2, FALSE)</f>
        <v>4 to 6</v>
      </c>
      <c r="I683" t="str">
        <f>VLOOKUP(D683,'CTR Reference'!A:D, 4, FALSE)</f>
        <v>Short Term</v>
      </c>
    </row>
    <row r="684" spans="1:9" ht="13.2" x14ac:dyDescent="0.25">
      <c r="A684" s="17" t="s">
        <v>490</v>
      </c>
      <c r="B684" s="1" t="s">
        <v>497</v>
      </c>
      <c r="C684" s="1">
        <v>250</v>
      </c>
      <c r="D684" s="1">
        <v>4</v>
      </c>
      <c r="E684">
        <f>MROUND(VLOOKUP(D684,'CTR Reference'!A:C, 3, FALSE)*C684,1)</f>
        <v>15</v>
      </c>
      <c r="F684">
        <f>MROUND(C684*'CTR Reference'!$C$2,1)</f>
        <v>67</v>
      </c>
      <c r="G684">
        <f t="shared" si="10"/>
        <v>52</v>
      </c>
      <c r="H684" t="str">
        <f>VLOOKUP(D684,'CTR Reference'!A:C, 2, FALSE)</f>
        <v>4 to 6</v>
      </c>
      <c r="I684" t="str">
        <f>VLOOKUP(D684,'CTR Reference'!A:D, 4, FALSE)</f>
        <v>Short Term</v>
      </c>
    </row>
    <row r="685" spans="1:9" ht="13.2" x14ac:dyDescent="0.25">
      <c r="A685" s="17" t="s">
        <v>490</v>
      </c>
      <c r="B685" s="1" t="s">
        <v>1486</v>
      </c>
      <c r="C685" s="1">
        <v>250</v>
      </c>
      <c r="D685" s="1">
        <v>16</v>
      </c>
      <c r="E685">
        <f>MROUND(VLOOKUP(D685,'CTR Reference'!A:C, 3, FALSE)*C685,1)</f>
        <v>1</v>
      </c>
      <c r="F685">
        <f>MROUND(C685*'CTR Reference'!$C$2,1)</f>
        <v>67</v>
      </c>
      <c r="G685">
        <f t="shared" si="10"/>
        <v>66</v>
      </c>
      <c r="H685" t="str">
        <f>VLOOKUP(D685,'CTR Reference'!A:C, 2, FALSE)</f>
        <v>11 to 20</v>
      </c>
      <c r="I685" t="str">
        <f>VLOOKUP(D685,'CTR Reference'!A:D, 4, FALSE)</f>
        <v>Quick Win</v>
      </c>
    </row>
    <row r="686" spans="1:9" ht="13.2" x14ac:dyDescent="0.25">
      <c r="A686" s="17" t="s">
        <v>490</v>
      </c>
      <c r="B686" s="1" t="s">
        <v>619</v>
      </c>
      <c r="C686" s="1">
        <v>150</v>
      </c>
      <c r="D686" s="1">
        <v>6</v>
      </c>
      <c r="E686">
        <f>MROUND(VLOOKUP(D686,'CTR Reference'!A:C, 3, FALSE)*C686,1)</f>
        <v>6</v>
      </c>
      <c r="F686">
        <f>MROUND(C686*'CTR Reference'!$C$2,1)</f>
        <v>40</v>
      </c>
      <c r="G686">
        <f t="shared" si="10"/>
        <v>34</v>
      </c>
      <c r="H686" t="str">
        <f>VLOOKUP(D686,'CTR Reference'!A:C, 2, FALSE)</f>
        <v>4 to 6</v>
      </c>
      <c r="I686" t="str">
        <f>VLOOKUP(D686,'CTR Reference'!A:D, 4, FALSE)</f>
        <v>Quick Win</v>
      </c>
    </row>
    <row r="687" spans="1:9" ht="13.2" x14ac:dyDescent="0.25">
      <c r="A687" s="17" t="s">
        <v>490</v>
      </c>
      <c r="B687" s="1" t="s">
        <v>1179</v>
      </c>
      <c r="C687" s="1">
        <v>100</v>
      </c>
      <c r="D687" s="1">
        <v>10</v>
      </c>
      <c r="E687">
        <f>MROUND(VLOOKUP(D687,'CTR Reference'!A:C, 3, FALSE)*C687,1)</f>
        <v>3</v>
      </c>
      <c r="F687">
        <f>MROUND(C687*'CTR Reference'!$C$2,1)</f>
        <v>27</v>
      </c>
      <c r="G687">
        <f t="shared" si="10"/>
        <v>24</v>
      </c>
      <c r="H687" t="str">
        <f>VLOOKUP(D687,'CTR Reference'!A:C, 2, FALSE)</f>
        <v>7 to 10</v>
      </c>
      <c r="I687" t="str">
        <f>VLOOKUP(D687,'CTR Reference'!A:D, 4, FALSE)</f>
        <v>Quick Win</v>
      </c>
    </row>
    <row r="688" spans="1:9" ht="13.2" x14ac:dyDescent="0.25">
      <c r="A688" s="17" t="s">
        <v>490</v>
      </c>
      <c r="B688" s="1" t="s">
        <v>927</v>
      </c>
      <c r="C688" s="1">
        <v>90</v>
      </c>
      <c r="D688" s="1">
        <v>7</v>
      </c>
      <c r="E688">
        <f>MROUND(VLOOKUP(D688,'CTR Reference'!A:C, 3, FALSE)*C688,1)</f>
        <v>3</v>
      </c>
      <c r="F688">
        <f>MROUND(C688*'CTR Reference'!$C$2,1)</f>
        <v>24</v>
      </c>
      <c r="G688">
        <f t="shared" si="10"/>
        <v>21</v>
      </c>
      <c r="H688" t="str">
        <f>VLOOKUP(D688,'CTR Reference'!A:C, 2, FALSE)</f>
        <v>7 to 10</v>
      </c>
      <c r="I688" t="str">
        <f>VLOOKUP(D688,'CTR Reference'!A:D, 4, FALSE)</f>
        <v>Quick Win</v>
      </c>
    </row>
    <row r="689" spans="1:9" ht="13.2" x14ac:dyDescent="0.25">
      <c r="A689" s="17" t="s">
        <v>490</v>
      </c>
      <c r="B689" s="1" t="s">
        <v>1360</v>
      </c>
      <c r="C689" s="1">
        <v>80</v>
      </c>
      <c r="D689" s="1">
        <v>10</v>
      </c>
      <c r="E689">
        <f>MROUND(VLOOKUP(D689,'CTR Reference'!A:C, 3, FALSE)*C689,1)</f>
        <v>2</v>
      </c>
      <c r="F689">
        <f>MROUND(C689*'CTR Reference'!$C$2,1)</f>
        <v>21</v>
      </c>
      <c r="G689">
        <f t="shared" si="10"/>
        <v>19</v>
      </c>
      <c r="H689" t="str">
        <f>VLOOKUP(D689,'CTR Reference'!A:C, 2, FALSE)</f>
        <v>7 to 10</v>
      </c>
      <c r="I689" t="str">
        <f>VLOOKUP(D689,'CTR Reference'!A:D, 4, FALSE)</f>
        <v>Quick Win</v>
      </c>
    </row>
    <row r="690" spans="1:9" ht="13.2" x14ac:dyDescent="0.25">
      <c r="A690" s="17" t="s">
        <v>490</v>
      </c>
      <c r="B690" s="1" t="s">
        <v>1061</v>
      </c>
      <c r="C690" s="1">
        <v>70</v>
      </c>
      <c r="D690" s="1">
        <v>7</v>
      </c>
      <c r="E690">
        <f>MROUND(VLOOKUP(D690,'CTR Reference'!A:C, 3, FALSE)*C690,1)</f>
        <v>2</v>
      </c>
      <c r="F690">
        <f>MROUND(C690*'CTR Reference'!$C$2,1)</f>
        <v>19</v>
      </c>
      <c r="G690">
        <f t="shared" si="10"/>
        <v>17</v>
      </c>
      <c r="H690" t="str">
        <f>VLOOKUP(D690,'CTR Reference'!A:C, 2, FALSE)</f>
        <v>7 to 10</v>
      </c>
      <c r="I690" t="str">
        <f>VLOOKUP(D690,'CTR Reference'!A:D, 4, FALSE)</f>
        <v>Quick Win</v>
      </c>
    </row>
    <row r="691" spans="1:9" ht="13.2" x14ac:dyDescent="0.25">
      <c r="A691" s="17" t="s">
        <v>490</v>
      </c>
      <c r="B691" s="1" t="s">
        <v>833</v>
      </c>
      <c r="C691" s="1">
        <v>70</v>
      </c>
      <c r="D691" s="1">
        <v>5</v>
      </c>
      <c r="E691">
        <f>MROUND(VLOOKUP(D691,'CTR Reference'!A:C, 3, FALSE)*C691,1)</f>
        <v>3</v>
      </c>
      <c r="F691">
        <f>MROUND(C691*'CTR Reference'!$C$2,1)</f>
        <v>19</v>
      </c>
      <c r="G691">
        <f t="shared" si="10"/>
        <v>16</v>
      </c>
      <c r="H691" t="str">
        <f>VLOOKUP(D691,'CTR Reference'!A:C, 2, FALSE)</f>
        <v>4 to 6</v>
      </c>
      <c r="I691" t="str">
        <f>VLOOKUP(D691,'CTR Reference'!A:D, 4, FALSE)</f>
        <v>Quick Win</v>
      </c>
    </row>
    <row r="692" spans="1:9" ht="13.2" x14ac:dyDescent="0.25">
      <c r="A692" s="17" t="s">
        <v>490</v>
      </c>
      <c r="B692" s="1" t="s">
        <v>1195</v>
      </c>
      <c r="C692" s="1">
        <v>70</v>
      </c>
      <c r="D692" s="1">
        <v>8</v>
      </c>
      <c r="E692">
        <f>MROUND(VLOOKUP(D692,'CTR Reference'!A:C, 3, FALSE)*C692,1)</f>
        <v>2</v>
      </c>
      <c r="F692">
        <f>MROUND(C692*'CTR Reference'!$C$2,1)</f>
        <v>19</v>
      </c>
      <c r="G692">
        <f t="shared" si="10"/>
        <v>17</v>
      </c>
      <c r="H692" t="str">
        <f>VLOOKUP(D692,'CTR Reference'!A:C, 2, FALSE)</f>
        <v>7 to 10</v>
      </c>
      <c r="I692" t="str">
        <f>VLOOKUP(D692,'CTR Reference'!A:D, 4, FALSE)</f>
        <v>Quick Win</v>
      </c>
    </row>
    <row r="693" spans="1:9" ht="13.2" x14ac:dyDescent="0.25">
      <c r="A693" s="17" t="s">
        <v>490</v>
      </c>
      <c r="B693" s="1" t="s">
        <v>1098</v>
      </c>
      <c r="C693" s="1">
        <v>60</v>
      </c>
      <c r="D693" s="1">
        <v>7</v>
      </c>
      <c r="E693">
        <f>MROUND(VLOOKUP(D693,'CTR Reference'!A:C, 3, FALSE)*C693,1)</f>
        <v>2</v>
      </c>
      <c r="F693">
        <f>MROUND(C693*'CTR Reference'!$C$2,1)</f>
        <v>16</v>
      </c>
      <c r="G693">
        <f t="shared" si="10"/>
        <v>14</v>
      </c>
      <c r="H693" t="str">
        <f>VLOOKUP(D693,'CTR Reference'!A:C, 2, FALSE)</f>
        <v>7 to 10</v>
      </c>
      <c r="I693" t="str">
        <f>VLOOKUP(D693,'CTR Reference'!A:D, 4, FALSE)</f>
        <v>Quick Win</v>
      </c>
    </row>
    <row r="694" spans="1:9" ht="13.2" x14ac:dyDescent="0.25">
      <c r="A694" s="17" t="s">
        <v>490</v>
      </c>
      <c r="B694" s="1" t="s">
        <v>1131</v>
      </c>
      <c r="C694" s="1">
        <v>50</v>
      </c>
      <c r="D694" s="1">
        <v>6</v>
      </c>
      <c r="E694">
        <f>MROUND(VLOOKUP(D694,'CTR Reference'!A:C, 3, FALSE)*C694,1)</f>
        <v>2</v>
      </c>
      <c r="F694">
        <f>MROUND(C694*'CTR Reference'!$C$2,1)</f>
        <v>13</v>
      </c>
      <c r="G694">
        <f t="shared" si="10"/>
        <v>11</v>
      </c>
      <c r="H694" t="str">
        <f>VLOOKUP(D694,'CTR Reference'!A:C, 2, FALSE)</f>
        <v>4 to 6</v>
      </c>
      <c r="I694" t="str">
        <f>VLOOKUP(D694,'CTR Reference'!A:D, 4, FALSE)</f>
        <v>Quick Win</v>
      </c>
    </row>
    <row r="695" spans="1:9" ht="13.2" x14ac:dyDescent="0.25">
      <c r="A695" s="17" t="s">
        <v>490</v>
      </c>
      <c r="B695" s="1" t="s">
        <v>1512</v>
      </c>
      <c r="C695" s="1">
        <v>50</v>
      </c>
      <c r="D695" s="1">
        <v>9</v>
      </c>
      <c r="E695">
        <f>MROUND(VLOOKUP(D695,'CTR Reference'!A:C, 3, FALSE)*C695,1)</f>
        <v>1</v>
      </c>
      <c r="F695">
        <f>MROUND(C695*'CTR Reference'!$C$2,1)</f>
        <v>13</v>
      </c>
      <c r="G695">
        <f t="shared" si="10"/>
        <v>12</v>
      </c>
      <c r="H695" t="str">
        <f>VLOOKUP(D695,'CTR Reference'!A:C, 2, FALSE)</f>
        <v>7 to 10</v>
      </c>
      <c r="I695" t="str">
        <f>VLOOKUP(D695,'CTR Reference'!A:D, 4, FALSE)</f>
        <v>Quick Win</v>
      </c>
    </row>
    <row r="696" spans="1:9" ht="13.2" x14ac:dyDescent="0.25">
      <c r="A696" s="17" t="s">
        <v>490</v>
      </c>
      <c r="B696" s="1" t="s">
        <v>1237</v>
      </c>
      <c r="C696" s="1">
        <v>50</v>
      </c>
      <c r="D696" s="1">
        <v>7</v>
      </c>
      <c r="E696">
        <f>MROUND(VLOOKUP(D696,'CTR Reference'!A:C, 3, FALSE)*C696,1)</f>
        <v>2</v>
      </c>
      <c r="F696">
        <f>MROUND(C696*'CTR Reference'!$C$2,1)</f>
        <v>13</v>
      </c>
      <c r="G696">
        <f t="shared" si="10"/>
        <v>11</v>
      </c>
      <c r="H696" t="str">
        <f>VLOOKUP(D696,'CTR Reference'!A:C, 2, FALSE)</f>
        <v>7 to 10</v>
      </c>
      <c r="I696" t="str">
        <f>VLOOKUP(D696,'CTR Reference'!A:D, 4, FALSE)</f>
        <v>Quick Win</v>
      </c>
    </row>
    <row r="697" spans="1:9" ht="13.2" x14ac:dyDescent="0.25">
      <c r="A697" s="17" t="s">
        <v>490</v>
      </c>
      <c r="B697" s="1" t="s">
        <v>1160</v>
      </c>
      <c r="C697" s="1">
        <v>30</v>
      </c>
      <c r="D697" s="1">
        <v>4</v>
      </c>
      <c r="E697">
        <f>MROUND(VLOOKUP(D697,'CTR Reference'!A:C, 3, FALSE)*C697,1)</f>
        <v>2</v>
      </c>
      <c r="F697">
        <f>MROUND(C697*'CTR Reference'!$C$2,1)</f>
        <v>8</v>
      </c>
      <c r="G697">
        <f t="shared" si="10"/>
        <v>6</v>
      </c>
      <c r="H697" t="str">
        <f>VLOOKUP(D697,'CTR Reference'!A:C, 2, FALSE)</f>
        <v>4 to 6</v>
      </c>
      <c r="I697" t="str">
        <f>VLOOKUP(D697,'CTR Reference'!A:D, 4, FALSE)</f>
        <v>Short Term</v>
      </c>
    </row>
    <row r="698" spans="1:9" ht="13.2" x14ac:dyDescent="0.25">
      <c r="A698" s="17" t="s">
        <v>490</v>
      </c>
      <c r="B698" s="1" t="s">
        <v>1423</v>
      </c>
      <c r="C698" s="1">
        <v>30</v>
      </c>
      <c r="D698" s="1">
        <v>6</v>
      </c>
      <c r="E698">
        <f>MROUND(VLOOKUP(D698,'CTR Reference'!A:C, 3, FALSE)*C698,1)</f>
        <v>1</v>
      </c>
      <c r="F698">
        <f>MROUND(C698*'CTR Reference'!$C$2,1)</f>
        <v>8</v>
      </c>
      <c r="G698">
        <f t="shared" si="10"/>
        <v>7</v>
      </c>
      <c r="H698" t="str">
        <f>VLOOKUP(D698,'CTR Reference'!A:C, 2, FALSE)</f>
        <v>4 to 6</v>
      </c>
      <c r="I698" t="str">
        <f>VLOOKUP(D698,'CTR Reference'!A:D, 4, FALSE)</f>
        <v>Quick Win</v>
      </c>
    </row>
    <row r="699" spans="1:9" ht="13.2" x14ac:dyDescent="0.25">
      <c r="A699" s="17" t="s">
        <v>1089</v>
      </c>
      <c r="B699" s="1" t="s">
        <v>1353</v>
      </c>
      <c r="C699" s="1">
        <v>450</v>
      </c>
      <c r="D699" s="1">
        <v>18</v>
      </c>
      <c r="E699">
        <f>MROUND(VLOOKUP(D699,'CTR Reference'!A:C, 3, FALSE)*C699,1)</f>
        <v>2</v>
      </c>
      <c r="F699">
        <f>MROUND(C699*'CTR Reference'!$C$2,1)</f>
        <v>120</v>
      </c>
      <c r="G699">
        <f t="shared" si="10"/>
        <v>118</v>
      </c>
      <c r="H699" t="str">
        <f>VLOOKUP(D699,'CTR Reference'!A:C, 2, FALSE)</f>
        <v>11 to 20</v>
      </c>
      <c r="I699" t="str">
        <f>VLOOKUP(D699,'CTR Reference'!A:D, 4, FALSE)</f>
        <v>Quick Win</v>
      </c>
    </row>
    <row r="700" spans="1:9" ht="13.2" x14ac:dyDescent="0.25">
      <c r="A700" s="17" t="s">
        <v>1089</v>
      </c>
      <c r="B700" s="1" t="s">
        <v>1378</v>
      </c>
      <c r="C700" s="1">
        <v>80</v>
      </c>
      <c r="D700" s="1">
        <v>2</v>
      </c>
      <c r="E700">
        <f>MROUND(VLOOKUP(D700,'CTR Reference'!A:C, 3, FALSE)*C700,1)</f>
        <v>9</v>
      </c>
      <c r="F700">
        <f>MROUND(C700*'CTR Reference'!$C$2,1)</f>
        <v>21</v>
      </c>
      <c r="G700">
        <f t="shared" si="10"/>
        <v>12</v>
      </c>
      <c r="H700" t="str">
        <f>VLOOKUP(D700,'CTR Reference'!A:C, 2, FALSE)</f>
        <v>1 to 3</v>
      </c>
      <c r="I700" t="str">
        <f>VLOOKUP(D700,'CTR Reference'!A:D, 4, FALSE)</f>
        <v>Short Term</v>
      </c>
    </row>
    <row r="701" spans="1:9" ht="13.2" x14ac:dyDescent="0.25">
      <c r="A701" s="17" t="s">
        <v>1089</v>
      </c>
      <c r="B701" s="1" t="s">
        <v>1090</v>
      </c>
      <c r="C701" s="1">
        <v>70</v>
      </c>
      <c r="D701" s="1">
        <v>7</v>
      </c>
      <c r="E701">
        <f>MROUND(VLOOKUP(D701,'CTR Reference'!A:C, 3, FALSE)*C701,1)</f>
        <v>2</v>
      </c>
      <c r="F701">
        <f>MROUND(C701*'CTR Reference'!$C$2,1)</f>
        <v>19</v>
      </c>
      <c r="G701">
        <f t="shared" si="10"/>
        <v>17</v>
      </c>
      <c r="H701" t="str">
        <f>VLOOKUP(D701,'CTR Reference'!A:C, 2, FALSE)</f>
        <v>7 to 10</v>
      </c>
      <c r="I701" t="str">
        <f>VLOOKUP(D701,'CTR Reference'!A:D, 4, FALSE)</f>
        <v>Quick Win</v>
      </c>
    </row>
    <row r="702" spans="1:9" ht="13.2" x14ac:dyDescent="0.25">
      <c r="A702" s="17" t="s">
        <v>1278</v>
      </c>
      <c r="B702" s="1" t="s">
        <v>1432</v>
      </c>
      <c r="C702" s="1">
        <v>300</v>
      </c>
      <c r="D702" s="1">
        <v>9</v>
      </c>
      <c r="E702">
        <f>MROUND(VLOOKUP(D702,'CTR Reference'!A:C, 3, FALSE)*C702,1)</f>
        <v>8</v>
      </c>
      <c r="F702">
        <f>MROUND(C702*'CTR Reference'!$C$2,1)</f>
        <v>80</v>
      </c>
      <c r="G702">
        <f t="shared" si="10"/>
        <v>72</v>
      </c>
      <c r="H702" t="str">
        <f>VLOOKUP(D702,'CTR Reference'!A:C, 2, FALSE)</f>
        <v>7 to 10</v>
      </c>
      <c r="I702" t="str">
        <f>VLOOKUP(D702,'CTR Reference'!A:D, 4, FALSE)</f>
        <v>Quick Win</v>
      </c>
    </row>
    <row r="703" spans="1:9" ht="13.2" x14ac:dyDescent="0.25">
      <c r="A703" s="17" t="s">
        <v>1278</v>
      </c>
      <c r="B703" s="1" t="s">
        <v>815</v>
      </c>
      <c r="C703" s="1">
        <v>200</v>
      </c>
      <c r="D703" s="1">
        <v>14</v>
      </c>
      <c r="E703">
        <f>MROUND(VLOOKUP(D703,'CTR Reference'!A:C, 3, FALSE)*C703,1)</f>
        <v>1</v>
      </c>
      <c r="F703">
        <f>MROUND(C703*'CTR Reference'!$C$2,1)</f>
        <v>54</v>
      </c>
      <c r="G703">
        <f t="shared" si="10"/>
        <v>53</v>
      </c>
      <c r="H703" t="str">
        <f>VLOOKUP(D703,'CTR Reference'!A:C, 2, FALSE)</f>
        <v>11 to 20</v>
      </c>
      <c r="I703" t="str">
        <f>VLOOKUP(D703,'CTR Reference'!A:D, 4, FALSE)</f>
        <v>Quick Win</v>
      </c>
    </row>
    <row r="704" spans="1:9" ht="13.2" x14ac:dyDescent="0.25">
      <c r="A704" s="17" t="s">
        <v>1278</v>
      </c>
      <c r="B704" s="1" t="s">
        <v>1436</v>
      </c>
      <c r="C704" s="1">
        <v>50</v>
      </c>
      <c r="D704" s="1">
        <v>8</v>
      </c>
      <c r="E704">
        <f>MROUND(VLOOKUP(D704,'CTR Reference'!A:C, 3, FALSE)*C704,1)</f>
        <v>1</v>
      </c>
      <c r="F704">
        <f>MROUND(C704*'CTR Reference'!$C$2,1)</f>
        <v>13</v>
      </c>
      <c r="G704">
        <f t="shared" si="10"/>
        <v>12</v>
      </c>
      <c r="H704" t="str">
        <f>VLOOKUP(D704,'CTR Reference'!A:C, 2, FALSE)</f>
        <v>7 to 10</v>
      </c>
      <c r="I704" t="str">
        <f>VLOOKUP(D704,'CTR Reference'!A:D, 4, FALSE)</f>
        <v>Quick Win</v>
      </c>
    </row>
    <row r="705" spans="1:9" ht="13.2" x14ac:dyDescent="0.25">
      <c r="A705" s="17" t="s">
        <v>945</v>
      </c>
      <c r="B705" s="1" t="s">
        <v>1358</v>
      </c>
      <c r="C705" s="1">
        <v>900</v>
      </c>
      <c r="D705" s="1">
        <v>28</v>
      </c>
      <c r="E705">
        <f>MROUND(VLOOKUP(D705,'CTR Reference'!A:C, 3, FALSE)*C705,1)</f>
        <v>0</v>
      </c>
      <c r="F705">
        <f>MROUND(C705*'CTR Reference'!$C$2,1)</f>
        <v>241</v>
      </c>
      <c r="G705">
        <f t="shared" si="10"/>
        <v>241</v>
      </c>
      <c r="H705" t="str">
        <f>VLOOKUP(D705,'CTR Reference'!A:C, 2, FALSE)</f>
        <v>21 to 30</v>
      </c>
      <c r="I705" t="str">
        <f>VLOOKUP(D705,'CTR Reference'!A:D, 4, FALSE)</f>
        <v>Medium/Long Term</v>
      </c>
    </row>
    <row r="706" spans="1:9" ht="13.2" x14ac:dyDescent="0.25">
      <c r="A706" s="17" t="s">
        <v>945</v>
      </c>
      <c r="B706" s="1" t="s">
        <v>843</v>
      </c>
      <c r="C706" s="1">
        <v>600</v>
      </c>
      <c r="D706" s="1">
        <v>16</v>
      </c>
      <c r="E706">
        <f>MROUND(VLOOKUP(D706,'CTR Reference'!A:C, 3, FALSE)*C706,1)</f>
        <v>3</v>
      </c>
      <c r="F706">
        <f>MROUND(C706*'CTR Reference'!$C$2,1)</f>
        <v>161</v>
      </c>
      <c r="G706">
        <f t="shared" si="10"/>
        <v>158</v>
      </c>
      <c r="H706" t="str">
        <f>VLOOKUP(D706,'CTR Reference'!A:C, 2, FALSE)</f>
        <v>11 to 20</v>
      </c>
      <c r="I706" t="str">
        <f>VLOOKUP(D706,'CTR Reference'!A:D, 4, FALSE)</f>
        <v>Quick Win</v>
      </c>
    </row>
    <row r="707" spans="1:9" ht="13.2" x14ac:dyDescent="0.25">
      <c r="A707" s="17" t="s">
        <v>945</v>
      </c>
      <c r="B707" s="1" t="s">
        <v>1101</v>
      </c>
      <c r="C707" s="1">
        <v>60</v>
      </c>
      <c r="D707" s="1">
        <v>7</v>
      </c>
      <c r="E707">
        <f>MROUND(VLOOKUP(D707,'CTR Reference'!A:C, 3, FALSE)*C707,1)</f>
        <v>2</v>
      </c>
      <c r="F707">
        <f>MROUND(C707*'CTR Reference'!$C$2,1)</f>
        <v>16</v>
      </c>
      <c r="G707">
        <f t="shared" si="10"/>
        <v>14</v>
      </c>
      <c r="H707" t="str">
        <f>VLOOKUP(D707,'CTR Reference'!A:C, 2, FALSE)</f>
        <v>7 to 10</v>
      </c>
      <c r="I707" t="str">
        <f>VLOOKUP(D707,'CTR Reference'!A:D, 4, FALSE)</f>
        <v>Quick Win</v>
      </c>
    </row>
    <row r="708" spans="1:9" ht="13.2" x14ac:dyDescent="0.25">
      <c r="A708" s="17" t="s">
        <v>893</v>
      </c>
      <c r="B708" s="1" t="s">
        <v>1257</v>
      </c>
      <c r="C708" s="1">
        <v>150</v>
      </c>
      <c r="D708" s="1">
        <v>12</v>
      </c>
      <c r="E708">
        <f>MROUND(VLOOKUP(D708,'CTR Reference'!A:C, 3, FALSE)*C708,1)</f>
        <v>1</v>
      </c>
      <c r="F708">
        <f>MROUND(C708*'CTR Reference'!$C$2,1)</f>
        <v>40</v>
      </c>
      <c r="G708">
        <f t="shared" ref="G708:G771" si="11">F708-E708</f>
        <v>39</v>
      </c>
      <c r="H708" t="str">
        <f>VLOOKUP(D708,'CTR Reference'!A:C, 2, FALSE)</f>
        <v>11 to 20</v>
      </c>
      <c r="I708" t="str">
        <f>VLOOKUP(D708,'CTR Reference'!A:D, 4, FALSE)</f>
        <v>Quick Win</v>
      </c>
    </row>
    <row r="709" spans="1:9" ht="13.2" x14ac:dyDescent="0.25">
      <c r="A709" s="17" t="s">
        <v>893</v>
      </c>
      <c r="B709" s="1" t="s">
        <v>966</v>
      </c>
      <c r="C709" s="1">
        <v>150</v>
      </c>
      <c r="D709" s="1">
        <v>10</v>
      </c>
      <c r="E709">
        <f>MROUND(VLOOKUP(D709,'CTR Reference'!A:C, 3, FALSE)*C709,1)</f>
        <v>4</v>
      </c>
      <c r="F709">
        <f>MROUND(C709*'CTR Reference'!$C$2,1)</f>
        <v>40</v>
      </c>
      <c r="G709">
        <f t="shared" si="11"/>
        <v>36</v>
      </c>
      <c r="H709" t="str">
        <f>VLOOKUP(D709,'CTR Reference'!A:C, 2, FALSE)</f>
        <v>7 to 10</v>
      </c>
      <c r="I709" t="str">
        <f>VLOOKUP(D709,'CTR Reference'!A:D, 4, FALSE)</f>
        <v>Quick Win</v>
      </c>
    </row>
    <row r="710" spans="1:9" ht="13.2" x14ac:dyDescent="0.25">
      <c r="A710" s="17" t="s">
        <v>893</v>
      </c>
      <c r="B710" s="1" t="s">
        <v>894</v>
      </c>
      <c r="C710" s="1">
        <v>80</v>
      </c>
      <c r="D710" s="1">
        <v>6</v>
      </c>
      <c r="E710">
        <f>MROUND(VLOOKUP(D710,'CTR Reference'!A:C, 3, FALSE)*C710,1)</f>
        <v>3</v>
      </c>
      <c r="F710">
        <f>MROUND(C710*'CTR Reference'!$C$2,1)</f>
        <v>21</v>
      </c>
      <c r="G710">
        <f t="shared" si="11"/>
        <v>18</v>
      </c>
      <c r="H710" t="str">
        <f>VLOOKUP(D710,'CTR Reference'!A:C, 2, FALSE)</f>
        <v>4 to 6</v>
      </c>
      <c r="I710" t="str">
        <f>VLOOKUP(D710,'CTR Reference'!A:D, 4, FALSE)</f>
        <v>Quick Win</v>
      </c>
    </row>
    <row r="711" spans="1:9" ht="13.2" x14ac:dyDescent="0.25">
      <c r="A711" s="17" t="s">
        <v>1494</v>
      </c>
      <c r="B711" s="1" t="s">
        <v>1495</v>
      </c>
      <c r="C711" s="1">
        <v>60</v>
      </c>
      <c r="D711" s="1">
        <v>10</v>
      </c>
      <c r="E711">
        <f>MROUND(VLOOKUP(D711,'CTR Reference'!A:C, 3, FALSE)*C711,1)</f>
        <v>2</v>
      </c>
      <c r="F711">
        <f>MROUND(C711*'CTR Reference'!$C$2,1)</f>
        <v>16</v>
      </c>
      <c r="G711">
        <f t="shared" si="11"/>
        <v>14</v>
      </c>
      <c r="H711" t="str">
        <f>VLOOKUP(D711,'CTR Reference'!A:C, 2, FALSE)</f>
        <v>7 to 10</v>
      </c>
      <c r="I711" t="str">
        <f>VLOOKUP(D711,'CTR Reference'!A:D, 4, FALSE)</f>
        <v>Quick Win</v>
      </c>
    </row>
    <row r="712" spans="1:9" ht="13.2" x14ac:dyDescent="0.25">
      <c r="A712" s="17" t="s">
        <v>700</v>
      </c>
      <c r="B712" s="1" t="s">
        <v>701</v>
      </c>
      <c r="C712" s="1">
        <v>80</v>
      </c>
      <c r="D712" s="1">
        <v>4</v>
      </c>
      <c r="E712">
        <f>MROUND(VLOOKUP(D712,'CTR Reference'!A:C, 3, FALSE)*C712,1)</f>
        <v>5</v>
      </c>
      <c r="F712">
        <f>MROUND(C712*'CTR Reference'!$C$2,1)</f>
        <v>21</v>
      </c>
      <c r="G712">
        <f t="shared" si="11"/>
        <v>16</v>
      </c>
      <c r="H712" t="str">
        <f>VLOOKUP(D712,'CTR Reference'!A:C, 2, FALSE)</f>
        <v>4 to 6</v>
      </c>
      <c r="I712" t="str">
        <f>VLOOKUP(D712,'CTR Reference'!A:D, 4, FALSE)</f>
        <v>Short Term</v>
      </c>
    </row>
    <row r="713" spans="1:9" ht="13.2" x14ac:dyDescent="0.25">
      <c r="A713" s="17" t="s">
        <v>700</v>
      </c>
      <c r="B713" s="1" t="s">
        <v>1388</v>
      </c>
      <c r="C713" s="1">
        <v>50</v>
      </c>
      <c r="D713" s="1">
        <v>8</v>
      </c>
      <c r="E713">
        <f>MROUND(VLOOKUP(D713,'CTR Reference'!A:C, 3, FALSE)*C713,1)</f>
        <v>1</v>
      </c>
      <c r="F713">
        <f>MROUND(C713*'CTR Reference'!$C$2,1)</f>
        <v>13</v>
      </c>
      <c r="G713">
        <f t="shared" si="11"/>
        <v>12</v>
      </c>
      <c r="H713" t="str">
        <f>VLOOKUP(D713,'CTR Reference'!A:C, 2, FALSE)</f>
        <v>7 to 10</v>
      </c>
      <c r="I713" t="str">
        <f>VLOOKUP(D713,'CTR Reference'!A:D, 4, FALSE)</f>
        <v>Quick Win</v>
      </c>
    </row>
    <row r="714" spans="1:9" ht="13.2" x14ac:dyDescent="0.25">
      <c r="A714" s="17" t="s">
        <v>700</v>
      </c>
      <c r="B714" s="1" t="s">
        <v>922</v>
      </c>
      <c r="C714" s="1">
        <v>50</v>
      </c>
      <c r="D714" s="1">
        <v>4</v>
      </c>
      <c r="E714">
        <f>MROUND(VLOOKUP(D714,'CTR Reference'!A:C, 3, FALSE)*C714,1)</f>
        <v>3</v>
      </c>
      <c r="F714">
        <f>MROUND(C714*'CTR Reference'!$C$2,1)</f>
        <v>13</v>
      </c>
      <c r="G714">
        <f t="shared" si="11"/>
        <v>10</v>
      </c>
      <c r="H714" t="str">
        <f>VLOOKUP(D714,'CTR Reference'!A:C, 2, FALSE)</f>
        <v>4 to 6</v>
      </c>
      <c r="I714" t="str">
        <f>VLOOKUP(D714,'CTR Reference'!A:D, 4, FALSE)</f>
        <v>Short Term</v>
      </c>
    </row>
    <row r="715" spans="1:9" ht="13.2" x14ac:dyDescent="0.25">
      <c r="A715" s="17" t="s">
        <v>700</v>
      </c>
      <c r="B715" s="1" t="s">
        <v>1238</v>
      </c>
      <c r="C715" s="1">
        <v>40</v>
      </c>
      <c r="D715" s="1">
        <v>6</v>
      </c>
      <c r="E715">
        <f>MROUND(VLOOKUP(D715,'CTR Reference'!A:C, 3, FALSE)*C715,1)</f>
        <v>2</v>
      </c>
      <c r="F715">
        <f>MROUND(C715*'CTR Reference'!$C$2,1)</f>
        <v>11</v>
      </c>
      <c r="G715">
        <f t="shared" si="11"/>
        <v>9</v>
      </c>
      <c r="H715" t="str">
        <f>VLOOKUP(D715,'CTR Reference'!A:C, 2, FALSE)</f>
        <v>4 to 6</v>
      </c>
      <c r="I715" t="str">
        <f>VLOOKUP(D715,'CTR Reference'!A:D, 4, FALSE)</f>
        <v>Quick Win</v>
      </c>
    </row>
    <row r="716" spans="1:9" ht="13.2" x14ac:dyDescent="0.25">
      <c r="A716" s="17" t="s">
        <v>690</v>
      </c>
      <c r="B716" s="1" t="s">
        <v>946</v>
      </c>
      <c r="C716" s="1">
        <v>800</v>
      </c>
      <c r="D716" s="1">
        <v>8</v>
      </c>
      <c r="E716">
        <f>MROUND(VLOOKUP(D716,'CTR Reference'!A:C, 3, FALSE)*C716,1)</f>
        <v>24</v>
      </c>
      <c r="F716">
        <f>MROUND(C716*'CTR Reference'!$C$2,1)</f>
        <v>214</v>
      </c>
      <c r="G716">
        <f t="shared" si="11"/>
        <v>190</v>
      </c>
      <c r="H716" t="str">
        <f>VLOOKUP(D716,'CTR Reference'!A:C, 2, FALSE)</f>
        <v>7 to 10</v>
      </c>
      <c r="I716" t="str">
        <f>VLOOKUP(D716,'CTR Reference'!A:D, 4, FALSE)</f>
        <v>Quick Win</v>
      </c>
    </row>
    <row r="717" spans="1:9" ht="13.2" x14ac:dyDescent="0.25">
      <c r="A717" s="17" t="s">
        <v>690</v>
      </c>
      <c r="B717" s="1" t="s">
        <v>691</v>
      </c>
      <c r="C717" s="1">
        <v>600</v>
      </c>
      <c r="D717" s="1">
        <v>14</v>
      </c>
      <c r="E717">
        <f>MROUND(VLOOKUP(D717,'CTR Reference'!A:C, 3, FALSE)*C717,1)</f>
        <v>3</v>
      </c>
      <c r="F717">
        <f>MROUND(C717*'CTR Reference'!$C$2,1)</f>
        <v>161</v>
      </c>
      <c r="G717">
        <f t="shared" si="11"/>
        <v>158</v>
      </c>
      <c r="H717" t="str">
        <f>VLOOKUP(D717,'CTR Reference'!A:C, 2, FALSE)</f>
        <v>11 to 20</v>
      </c>
      <c r="I717" t="str">
        <f>VLOOKUP(D717,'CTR Reference'!A:D, 4, FALSE)</f>
        <v>Quick Win</v>
      </c>
    </row>
    <row r="718" spans="1:9" ht="13.2" x14ac:dyDescent="0.25">
      <c r="A718" s="17" t="s">
        <v>690</v>
      </c>
      <c r="B718" s="1" t="s">
        <v>1508</v>
      </c>
      <c r="C718" s="1">
        <v>80</v>
      </c>
      <c r="D718" s="1">
        <v>11</v>
      </c>
      <c r="E718">
        <f>MROUND(VLOOKUP(D718,'CTR Reference'!A:C, 3, FALSE)*C718,1)</f>
        <v>0</v>
      </c>
      <c r="F718">
        <f>MROUND(C718*'CTR Reference'!$C$2,1)</f>
        <v>21</v>
      </c>
      <c r="G718">
        <f t="shared" si="11"/>
        <v>21</v>
      </c>
      <c r="H718" t="str">
        <f>VLOOKUP(D718,'CTR Reference'!A:C, 2, FALSE)</f>
        <v>11 to 20</v>
      </c>
      <c r="I718" t="str">
        <f>VLOOKUP(D718,'CTR Reference'!A:D, 4, FALSE)</f>
        <v>Quick Win</v>
      </c>
    </row>
    <row r="719" spans="1:9" ht="13.2" x14ac:dyDescent="0.25">
      <c r="A719" s="17" t="s">
        <v>816</v>
      </c>
      <c r="B719" s="1" t="s">
        <v>817</v>
      </c>
      <c r="C719" s="1">
        <v>40</v>
      </c>
      <c r="D719" s="1">
        <v>2</v>
      </c>
      <c r="E719">
        <f>MROUND(VLOOKUP(D719,'CTR Reference'!A:C, 3, FALSE)*C719,1)</f>
        <v>4</v>
      </c>
      <c r="F719">
        <f>MROUND(C719*'CTR Reference'!$C$2,1)</f>
        <v>11</v>
      </c>
      <c r="G719">
        <f t="shared" si="11"/>
        <v>7</v>
      </c>
      <c r="H719" t="str">
        <f>VLOOKUP(D719,'CTR Reference'!A:C, 2, FALSE)</f>
        <v>1 to 3</v>
      </c>
      <c r="I719" t="str">
        <f>VLOOKUP(D719,'CTR Reference'!A:D, 4, FALSE)</f>
        <v>Short Term</v>
      </c>
    </row>
    <row r="720" spans="1:9" ht="13.2" x14ac:dyDescent="0.25">
      <c r="A720" s="17" t="s">
        <v>816</v>
      </c>
      <c r="B720" s="1" t="s">
        <v>1056</v>
      </c>
      <c r="C720" s="1">
        <v>30</v>
      </c>
      <c r="D720" s="1">
        <v>3</v>
      </c>
      <c r="E720">
        <f>MROUND(VLOOKUP(D720,'CTR Reference'!A:C, 3, FALSE)*C720,1)</f>
        <v>3</v>
      </c>
      <c r="F720">
        <f>MROUND(C720*'CTR Reference'!$C$2,1)</f>
        <v>8</v>
      </c>
      <c r="G720">
        <f t="shared" si="11"/>
        <v>5</v>
      </c>
      <c r="H720" t="str">
        <f>VLOOKUP(D720,'CTR Reference'!A:C, 2, FALSE)</f>
        <v>1 to 3</v>
      </c>
      <c r="I720" t="str">
        <f>VLOOKUP(D720,'CTR Reference'!A:D, 4, FALSE)</f>
        <v>Short Term</v>
      </c>
    </row>
    <row r="721" spans="1:9" ht="13.2" x14ac:dyDescent="0.25">
      <c r="A721" s="17" t="s">
        <v>1264</v>
      </c>
      <c r="B721" s="1" t="s">
        <v>1265</v>
      </c>
      <c r="C721" s="1">
        <v>250</v>
      </c>
      <c r="D721" s="1">
        <v>7</v>
      </c>
      <c r="E721">
        <f>MROUND(VLOOKUP(D721,'CTR Reference'!A:C, 3, FALSE)*C721,1)</f>
        <v>8</v>
      </c>
      <c r="F721">
        <f>MROUND(C721*'CTR Reference'!$C$2,1)</f>
        <v>67</v>
      </c>
      <c r="G721">
        <f t="shared" si="11"/>
        <v>59</v>
      </c>
      <c r="H721" t="str">
        <f>VLOOKUP(D721,'CTR Reference'!A:C, 2, FALSE)</f>
        <v>7 to 10</v>
      </c>
      <c r="I721" t="str">
        <f>VLOOKUP(D721,'CTR Reference'!A:D, 4, FALSE)</f>
        <v>Quick Win</v>
      </c>
    </row>
    <row r="722" spans="1:9" ht="13.2" x14ac:dyDescent="0.25">
      <c r="A722" s="17" t="s">
        <v>1264</v>
      </c>
      <c r="B722" s="1" t="s">
        <v>1372</v>
      </c>
      <c r="C722" s="1">
        <v>200</v>
      </c>
      <c r="D722" s="1">
        <v>14</v>
      </c>
      <c r="E722">
        <f>MROUND(VLOOKUP(D722,'CTR Reference'!A:C, 3, FALSE)*C722,1)</f>
        <v>1</v>
      </c>
      <c r="F722">
        <f>MROUND(C722*'CTR Reference'!$C$2,1)</f>
        <v>54</v>
      </c>
      <c r="G722">
        <f t="shared" si="11"/>
        <v>53</v>
      </c>
      <c r="H722" t="str">
        <f>VLOOKUP(D722,'CTR Reference'!A:C, 2, FALSE)</f>
        <v>11 to 20</v>
      </c>
      <c r="I722" t="str">
        <f>VLOOKUP(D722,'CTR Reference'!A:D, 4, FALSE)</f>
        <v>Quick Win</v>
      </c>
    </row>
    <row r="723" spans="1:9" ht="13.2" x14ac:dyDescent="0.25">
      <c r="A723" s="17" t="s">
        <v>1168</v>
      </c>
      <c r="B723" s="1" t="s">
        <v>1169</v>
      </c>
      <c r="C723" s="1">
        <v>70</v>
      </c>
      <c r="D723" s="1">
        <v>8</v>
      </c>
      <c r="E723">
        <f>MROUND(VLOOKUP(D723,'CTR Reference'!A:C, 3, FALSE)*C723,1)</f>
        <v>2</v>
      </c>
      <c r="F723">
        <f>MROUND(C723*'CTR Reference'!$C$2,1)</f>
        <v>19</v>
      </c>
      <c r="G723">
        <f t="shared" si="11"/>
        <v>17</v>
      </c>
      <c r="H723" t="str">
        <f>VLOOKUP(D723,'CTR Reference'!A:C, 2, FALSE)</f>
        <v>7 to 10</v>
      </c>
      <c r="I723" t="str">
        <f>VLOOKUP(D723,'CTR Reference'!A:D, 4, FALSE)</f>
        <v>Quick Win</v>
      </c>
    </row>
    <row r="724" spans="1:9" ht="13.2" x14ac:dyDescent="0.25">
      <c r="A724" s="17" t="s">
        <v>982</v>
      </c>
      <c r="B724" s="1" t="s">
        <v>1123</v>
      </c>
      <c r="C724" s="1">
        <v>40</v>
      </c>
      <c r="D724" s="1">
        <v>5</v>
      </c>
      <c r="E724">
        <f>MROUND(VLOOKUP(D724,'CTR Reference'!A:C, 3, FALSE)*C724,1)</f>
        <v>2</v>
      </c>
      <c r="F724">
        <f>MROUND(C724*'CTR Reference'!$C$2,1)</f>
        <v>11</v>
      </c>
      <c r="G724">
        <f t="shared" si="11"/>
        <v>9</v>
      </c>
      <c r="H724" t="str">
        <f>VLOOKUP(D724,'CTR Reference'!A:C, 2, FALSE)</f>
        <v>4 to 6</v>
      </c>
      <c r="I724" t="str">
        <f>VLOOKUP(D724,'CTR Reference'!A:D, 4, FALSE)</f>
        <v>Quick Win</v>
      </c>
    </row>
    <row r="725" spans="1:9" ht="13.2" x14ac:dyDescent="0.25">
      <c r="A725" s="17" t="s">
        <v>982</v>
      </c>
      <c r="B725" s="1" t="s">
        <v>983</v>
      </c>
      <c r="C725" s="1">
        <v>30</v>
      </c>
      <c r="D725" s="1">
        <v>3</v>
      </c>
      <c r="E725">
        <f>MROUND(VLOOKUP(D725,'CTR Reference'!A:C, 3, FALSE)*C725,1)</f>
        <v>3</v>
      </c>
      <c r="F725">
        <f>MROUND(C725*'CTR Reference'!$C$2,1)</f>
        <v>8</v>
      </c>
      <c r="G725">
        <f t="shared" si="11"/>
        <v>5</v>
      </c>
      <c r="H725" t="str">
        <f>VLOOKUP(D725,'CTR Reference'!A:C, 2, FALSE)</f>
        <v>1 to 3</v>
      </c>
      <c r="I725" t="str">
        <f>VLOOKUP(D725,'CTR Reference'!A:D, 4, FALSE)</f>
        <v>Short Term</v>
      </c>
    </row>
    <row r="726" spans="1:9" ht="13.2" x14ac:dyDescent="0.25">
      <c r="A726" s="17" t="s">
        <v>1313</v>
      </c>
      <c r="B726" s="1" t="s">
        <v>1314</v>
      </c>
      <c r="C726" s="1">
        <v>400</v>
      </c>
      <c r="D726" s="1">
        <v>13</v>
      </c>
      <c r="E726">
        <f>MROUND(VLOOKUP(D726,'CTR Reference'!A:C, 3, FALSE)*C726,1)</f>
        <v>2</v>
      </c>
      <c r="F726">
        <f>MROUND(C726*'CTR Reference'!$C$2,1)</f>
        <v>107</v>
      </c>
      <c r="G726">
        <f t="shared" si="11"/>
        <v>105</v>
      </c>
      <c r="H726" t="str">
        <f>VLOOKUP(D726,'CTR Reference'!A:C, 2, FALSE)</f>
        <v>11 to 20</v>
      </c>
      <c r="I726" t="str">
        <f>VLOOKUP(D726,'CTR Reference'!A:D, 4, FALSE)</f>
        <v>Quick Win</v>
      </c>
    </row>
    <row r="727" spans="1:9" ht="13.2" x14ac:dyDescent="0.25">
      <c r="A727" s="17" t="s">
        <v>1465</v>
      </c>
      <c r="B727" s="1" t="s">
        <v>1466</v>
      </c>
      <c r="C727" s="1">
        <v>250</v>
      </c>
      <c r="D727" s="1">
        <v>17</v>
      </c>
      <c r="E727">
        <f>MROUND(VLOOKUP(D727,'CTR Reference'!A:C, 3, FALSE)*C727,1)</f>
        <v>1</v>
      </c>
      <c r="F727">
        <f>MROUND(C727*'CTR Reference'!$C$2,1)</f>
        <v>67</v>
      </c>
      <c r="G727">
        <f t="shared" si="11"/>
        <v>66</v>
      </c>
      <c r="H727" t="str">
        <f>VLOOKUP(D727,'CTR Reference'!A:C, 2, FALSE)</f>
        <v>11 to 20</v>
      </c>
      <c r="I727" t="str">
        <f>VLOOKUP(D727,'CTR Reference'!A:D, 4, FALSE)</f>
        <v>Quick Win</v>
      </c>
    </row>
    <row r="728" spans="1:9" ht="13.2" x14ac:dyDescent="0.25">
      <c r="A728" s="17" t="s">
        <v>1459</v>
      </c>
      <c r="B728" s="1" t="s">
        <v>1460</v>
      </c>
      <c r="C728" s="1">
        <v>500</v>
      </c>
      <c r="D728" s="1">
        <v>20</v>
      </c>
      <c r="E728">
        <f>MROUND(VLOOKUP(D728,'CTR Reference'!A:C, 3, FALSE)*C728,1)</f>
        <v>3</v>
      </c>
      <c r="F728">
        <f>MROUND(C728*'CTR Reference'!$C$2,1)</f>
        <v>134</v>
      </c>
      <c r="G728">
        <f t="shared" si="11"/>
        <v>131</v>
      </c>
      <c r="H728" t="str">
        <f>VLOOKUP(D728,'CTR Reference'!A:C, 2, FALSE)</f>
        <v>11 to 20</v>
      </c>
      <c r="I728" t="str">
        <f>VLOOKUP(D728,'CTR Reference'!A:D, 4, FALSE)</f>
        <v>Medium/Long Term</v>
      </c>
    </row>
    <row r="729" spans="1:9" ht="13.2" x14ac:dyDescent="0.25">
      <c r="A729" s="17" t="s">
        <v>673</v>
      </c>
      <c r="B729" s="1" t="s">
        <v>674</v>
      </c>
      <c r="C729" s="1">
        <v>250</v>
      </c>
      <c r="D729" s="1">
        <v>9</v>
      </c>
      <c r="E729">
        <f>MROUND(VLOOKUP(D729,'CTR Reference'!A:C, 3, FALSE)*C729,1)</f>
        <v>7</v>
      </c>
      <c r="F729">
        <f>MROUND(C729*'CTR Reference'!$C$2,1)</f>
        <v>67</v>
      </c>
      <c r="G729">
        <f t="shared" si="11"/>
        <v>60</v>
      </c>
      <c r="H729" t="str">
        <f>VLOOKUP(D729,'CTR Reference'!A:C, 2, FALSE)</f>
        <v>7 to 10</v>
      </c>
      <c r="I729" t="str">
        <f>VLOOKUP(D729,'CTR Reference'!A:D, 4, FALSE)</f>
        <v>Quick Win</v>
      </c>
    </row>
    <row r="730" spans="1:9" ht="13.2" x14ac:dyDescent="0.25">
      <c r="A730" s="17" t="s">
        <v>1201</v>
      </c>
      <c r="B730" s="1" t="s">
        <v>443</v>
      </c>
      <c r="C730" s="1">
        <v>200</v>
      </c>
      <c r="D730" s="1">
        <v>5</v>
      </c>
      <c r="E730">
        <f>MROUND(VLOOKUP(D730,'CTR Reference'!A:C, 3, FALSE)*C730,1)</f>
        <v>10</v>
      </c>
      <c r="F730">
        <f>MROUND(C730*'CTR Reference'!$C$2,1)</f>
        <v>54</v>
      </c>
      <c r="G730">
        <f t="shared" si="11"/>
        <v>44</v>
      </c>
      <c r="H730" t="str">
        <f>VLOOKUP(D730,'CTR Reference'!A:C, 2, FALSE)</f>
        <v>4 to 6</v>
      </c>
      <c r="I730" t="str">
        <f>VLOOKUP(D730,'CTR Reference'!A:D, 4, FALSE)</f>
        <v>Quick Win</v>
      </c>
    </row>
    <row r="731" spans="1:9" ht="13.2" x14ac:dyDescent="0.25">
      <c r="A731" s="17" t="s">
        <v>1456</v>
      </c>
      <c r="B731" s="1" t="s">
        <v>456</v>
      </c>
      <c r="C731" s="1">
        <v>150</v>
      </c>
      <c r="D731" s="1">
        <v>5</v>
      </c>
      <c r="E731">
        <f>MROUND(VLOOKUP(D731,'CTR Reference'!A:C, 3, FALSE)*C731,1)</f>
        <v>7</v>
      </c>
      <c r="F731">
        <f>MROUND(C731*'CTR Reference'!$C$2,1)</f>
        <v>40</v>
      </c>
      <c r="G731">
        <f t="shared" si="11"/>
        <v>33</v>
      </c>
      <c r="H731" t="str">
        <f>VLOOKUP(D731,'CTR Reference'!A:C, 2, FALSE)</f>
        <v>4 to 6</v>
      </c>
      <c r="I731" t="str">
        <f>VLOOKUP(D731,'CTR Reference'!A:D, 4, FALSE)</f>
        <v>Quick Win</v>
      </c>
    </row>
    <row r="732" spans="1:9" ht="13.2" x14ac:dyDescent="0.25">
      <c r="A732" s="17" t="s">
        <v>1134</v>
      </c>
      <c r="B732" s="1" t="s">
        <v>1135</v>
      </c>
      <c r="C732" s="1">
        <v>40</v>
      </c>
      <c r="D732" s="1">
        <v>1</v>
      </c>
      <c r="E732">
        <f>MROUND(VLOOKUP(D732,'CTR Reference'!A:C, 3, FALSE)*C732,1)</f>
        <v>11</v>
      </c>
      <c r="F732">
        <f>MROUND(C732*'CTR Reference'!$C$2,1)</f>
        <v>11</v>
      </c>
      <c r="G732">
        <f t="shared" si="11"/>
        <v>0</v>
      </c>
      <c r="H732" t="str">
        <f>VLOOKUP(D732,'CTR Reference'!A:C, 2, FALSE)</f>
        <v>1 to 3</v>
      </c>
      <c r="I732" t="str">
        <f>VLOOKUP(D732,'CTR Reference'!A:D, 4, FALSE)</f>
        <v>Maintain</v>
      </c>
    </row>
    <row r="733" spans="1:9" ht="13.2" x14ac:dyDescent="0.25">
      <c r="A733" s="17" t="s">
        <v>1455</v>
      </c>
      <c r="B733" s="1" t="s">
        <v>456</v>
      </c>
      <c r="C733" s="1">
        <v>150</v>
      </c>
      <c r="D733" s="1">
        <v>5</v>
      </c>
      <c r="E733">
        <f>MROUND(VLOOKUP(D733,'CTR Reference'!A:C, 3, FALSE)*C733,1)</f>
        <v>7</v>
      </c>
      <c r="F733">
        <f>MROUND(C733*'CTR Reference'!$C$2,1)</f>
        <v>40</v>
      </c>
      <c r="G733">
        <f t="shared" si="11"/>
        <v>33</v>
      </c>
      <c r="H733" t="str">
        <f>VLOOKUP(D733,'CTR Reference'!A:C, 2, FALSE)</f>
        <v>4 to 6</v>
      </c>
      <c r="I733" t="str">
        <f>VLOOKUP(D733,'CTR Reference'!A:D, 4, FALSE)</f>
        <v>Quick Win</v>
      </c>
    </row>
    <row r="734" spans="1:9" ht="13.2" x14ac:dyDescent="0.25">
      <c r="A734" s="17" t="s">
        <v>778</v>
      </c>
      <c r="B734" s="1" t="s">
        <v>779</v>
      </c>
      <c r="C734" s="1">
        <v>150</v>
      </c>
      <c r="D734" s="1">
        <v>8</v>
      </c>
      <c r="E734">
        <f>MROUND(VLOOKUP(D734,'CTR Reference'!A:C, 3, FALSE)*C734,1)</f>
        <v>4</v>
      </c>
      <c r="F734">
        <f>MROUND(C734*'CTR Reference'!$C$2,1)</f>
        <v>40</v>
      </c>
      <c r="G734">
        <f t="shared" si="11"/>
        <v>36</v>
      </c>
      <c r="H734" t="str">
        <f>VLOOKUP(D734,'CTR Reference'!A:C, 2, FALSE)</f>
        <v>7 to 10</v>
      </c>
      <c r="I734" t="str">
        <f>VLOOKUP(D734,'CTR Reference'!A:D, 4, FALSE)</f>
        <v>Quick Win</v>
      </c>
    </row>
    <row r="735" spans="1:9" ht="13.2" x14ac:dyDescent="0.25">
      <c r="A735" s="17" t="s">
        <v>778</v>
      </c>
      <c r="B735" s="1" t="s">
        <v>940</v>
      </c>
      <c r="C735" s="1">
        <v>150</v>
      </c>
      <c r="D735" s="1">
        <v>10</v>
      </c>
      <c r="E735">
        <f>MROUND(VLOOKUP(D735,'CTR Reference'!A:C, 3, FALSE)*C735,1)</f>
        <v>4</v>
      </c>
      <c r="F735">
        <f>MROUND(C735*'CTR Reference'!$C$2,1)</f>
        <v>40</v>
      </c>
      <c r="G735">
        <f t="shared" si="11"/>
        <v>36</v>
      </c>
      <c r="H735" t="str">
        <f>VLOOKUP(D735,'CTR Reference'!A:C, 2, FALSE)</f>
        <v>7 to 10</v>
      </c>
      <c r="I735" t="str">
        <f>VLOOKUP(D735,'CTR Reference'!A:D, 4, FALSE)</f>
        <v>Quick Win</v>
      </c>
    </row>
    <row r="736" spans="1:9" ht="13.2" x14ac:dyDescent="0.25">
      <c r="A736" s="17" t="s">
        <v>778</v>
      </c>
      <c r="B736" s="1" t="s">
        <v>1229</v>
      </c>
      <c r="C736" s="1">
        <v>100</v>
      </c>
      <c r="D736" s="1">
        <v>11</v>
      </c>
      <c r="E736">
        <f>MROUND(VLOOKUP(D736,'CTR Reference'!A:C, 3, FALSE)*C736,1)</f>
        <v>1</v>
      </c>
      <c r="F736">
        <f>MROUND(C736*'CTR Reference'!$C$2,1)</f>
        <v>27</v>
      </c>
      <c r="G736">
        <f t="shared" si="11"/>
        <v>26</v>
      </c>
      <c r="H736" t="str">
        <f>VLOOKUP(D736,'CTR Reference'!A:C, 2, FALSE)</f>
        <v>11 to 20</v>
      </c>
      <c r="I736" t="str">
        <f>VLOOKUP(D736,'CTR Reference'!A:D, 4, FALSE)</f>
        <v>Quick Win</v>
      </c>
    </row>
    <row r="737" spans="1:9" ht="13.2" x14ac:dyDescent="0.25">
      <c r="A737" s="17" t="s">
        <v>778</v>
      </c>
      <c r="B737" s="1" t="s">
        <v>855</v>
      </c>
      <c r="C737" s="1">
        <v>80</v>
      </c>
      <c r="D737" s="1">
        <v>6</v>
      </c>
      <c r="E737">
        <f>MROUND(VLOOKUP(D737,'CTR Reference'!A:C, 3, FALSE)*C737,1)</f>
        <v>3</v>
      </c>
      <c r="F737">
        <f>MROUND(C737*'CTR Reference'!$C$2,1)</f>
        <v>21</v>
      </c>
      <c r="G737">
        <f t="shared" si="11"/>
        <v>18</v>
      </c>
      <c r="H737" t="str">
        <f>VLOOKUP(D737,'CTR Reference'!A:C, 2, FALSE)</f>
        <v>4 to 6</v>
      </c>
      <c r="I737" t="str">
        <f>VLOOKUP(D737,'CTR Reference'!A:D, 4, FALSE)</f>
        <v>Quick Win</v>
      </c>
    </row>
    <row r="738" spans="1:9" ht="13.2" x14ac:dyDescent="0.25">
      <c r="A738" s="17" t="s">
        <v>778</v>
      </c>
      <c r="B738" s="1" t="s">
        <v>1180</v>
      </c>
      <c r="C738" s="1">
        <v>70</v>
      </c>
      <c r="D738" s="1">
        <v>8</v>
      </c>
      <c r="E738">
        <f>MROUND(VLOOKUP(D738,'CTR Reference'!A:C, 3, FALSE)*C738,1)</f>
        <v>2</v>
      </c>
      <c r="F738">
        <f>MROUND(C738*'CTR Reference'!$C$2,1)</f>
        <v>19</v>
      </c>
      <c r="G738">
        <f t="shared" si="11"/>
        <v>17</v>
      </c>
      <c r="H738" t="str">
        <f>VLOOKUP(D738,'CTR Reference'!A:C, 2, FALSE)</f>
        <v>7 to 10</v>
      </c>
      <c r="I738" t="str">
        <f>VLOOKUP(D738,'CTR Reference'!A:D, 4, FALSE)</f>
        <v>Quick Win</v>
      </c>
    </row>
    <row r="739" spans="1:9" ht="13.2" x14ac:dyDescent="0.25">
      <c r="A739" s="17" t="s">
        <v>974</v>
      </c>
      <c r="B739" s="1" t="s">
        <v>975</v>
      </c>
      <c r="C739" s="1">
        <v>80</v>
      </c>
      <c r="D739" s="1">
        <v>7</v>
      </c>
      <c r="E739">
        <f>MROUND(VLOOKUP(D739,'CTR Reference'!A:C, 3, FALSE)*C739,1)</f>
        <v>3</v>
      </c>
      <c r="F739">
        <f>MROUND(C739*'CTR Reference'!$C$2,1)</f>
        <v>21</v>
      </c>
      <c r="G739">
        <f t="shared" si="11"/>
        <v>18</v>
      </c>
      <c r="H739" t="str">
        <f>VLOOKUP(D739,'CTR Reference'!A:C, 2, FALSE)</f>
        <v>7 to 10</v>
      </c>
      <c r="I739" t="str">
        <f>VLOOKUP(D739,'CTR Reference'!A:D, 4, FALSE)</f>
        <v>Quick Win</v>
      </c>
    </row>
    <row r="740" spans="1:9" ht="13.2" x14ac:dyDescent="0.25">
      <c r="A740" s="17" t="s">
        <v>1299</v>
      </c>
      <c r="B740" s="1" t="s">
        <v>1300</v>
      </c>
      <c r="C740" s="1">
        <v>30</v>
      </c>
      <c r="D740" s="1">
        <v>1</v>
      </c>
      <c r="E740">
        <f>MROUND(VLOOKUP(D740,'CTR Reference'!A:C, 3, FALSE)*C740,1)</f>
        <v>8</v>
      </c>
      <c r="F740">
        <f>MROUND(C740*'CTR Reference'!$C$2,1)</f>
        <v>8</v>
      </c>
      <c r="G740">
        <f t="shared" si="11"/>
        <v>0</v>
      </c>
      <c r="H740" t="str">
        <f>VLOOKUP(D740,'CTR Reference'!A:C, 2, FALSE)</f>
        <v>1 to 3</v>
      </c>
      <c r="I740" t="str">
        <f>VLOOKUP(D740,'CTR Reference'!A:D, 4, FALSE)</f>
        <v>Maintain</v>
      </c>
    </row>
    <row r="741" spans="1:9" ht="13.2" x14ac:dyDescent="0.25">
      <c r="A741" s="17" t="s">
        <v>959</v>
      </c>
      <c r="B741" s="1" t="s">
        <v>960</v>
      </c>
      <c r="C741" s="1">
        <v>150</v>
      </c>
      <c r="D741" s="1">
        <v>2</v>
      </c>
      <c r="E741">
        <f>MROUND(VLOOKUP(D741,'CTR Reference'!A:C, 3, FALSE)*C741,1)</f>
        <v>17</v>
      </c>
      <c r="F741">
        <f>MROUND(C741*'CTR Reference'!$C$2,1)</f>
        <v>40</v>
      </c>
      <c r="G741">
        <f t="shared" si="11"/>
        <v>23</v>
      </c>
      <c r="H741" t="str">
        <f>VLOOKUP(D741,'CTR Reference'!A:C, 2, FALSE)</f>
        <v>1 to 3</v>
      </c>
      <c r="I741" t="str">
        <f>VLOOKUP(D741,'CTR Reference'!A:D, 4, FALSE)</f>
        <v>Short Term</v>
      </c>
    </row>
    <row r="742" spans="1:9" ht="13.2" x14ac:dyDescent="0.25">
      <c r="A742" s="17" t="s">
        <v>1073</v>
      </c>
      <c r="B742" s="1" t="s">
        <v>1074</v>
      </c>
      <c r="C742" s="1">
        <v>300</v>
      </c>
      <c r="D742" s="1">
        <v>14</v>
      </c>
      <c r="E742">
        <f>MROUND(VLOOKUP(D742,'CTR Reference'!A:C, 3, FALSE)*C742,1)</f>
        <v>2</v>
      </c>
      <c r="F742">
        <f>MROUND(C742*'CTR Reference'!$C$2,1)</f>
        <v>80</v>
      </c>
      <c r="G742">
        <f t="shared" si="11"/>
        <v>78</v>
      </c>
      <c r="H742" t="str">
        <f>VLOOKUP(D742,'CTR Reference'!A:C, 2, FALSE)</f>
        <v>11 to 20</v>
      </c>
      <c r="I742" t="str">
        <f>VLOOKUP(D742,'CTR Reference'!A:D, 4, FALSE)</f>
        <v>Quick Win</v>
      </c>
    </row>
    <row r="743" spans="1:9" ht="13.2" x14ac:dyDescent="0.25">
      <c r="A743" s="17" t="s">
        <v>1073</v>
      </c>
      <c r="B743" s="1" t="s">
        <v>1509</v>
      </c>
      <c r="C743" s="1">
        <v>150</v>
      </c>
      <c r="D743" s="1">
        <v>14</v>
      </c>
      <c r="E743">
        <f>MROUND(VLOOKUP(D743,'CTR Reference'!A:C, 3, FALSE)*C743,1)</f>
        <v>1</v>
      </c>
      <c r="F743">
        <f>MROUND(C743*'CTR Reference'!$C$2,1)</f>
        <v>40</v>
      </c>
      <c r="G743">
        <f t="shared" si="11"/>
        <v>39</v>
      </c>
      <c r="H743" t="str">
        <f>VLOOKUP(D743,'CTR Reference'!A:C, 2, FALSE)</f>
        <v>11 to 20</v>
      </c>
      <c r="I743" t="str">
        <f>VLOOKUP(D743,'CTR Reference'!A:D, 4, FALSE)</f>
        <v>Quick Win</v>
      </c>
    </row>
    <row r="744" spans="1:9" ht="13.2" x14ac:dyDescent="0.25">
      <c r="A744" s="17" t="s">
        <v>1428</v>
      </c>
      <c r="B744" s="1" t="s">
        <v>1429</v>
      </c>
      <c r="C744" s="1">
        <v>30</v>
      </c>
      <c r="D744" s="1">
        <v>6</v>
      </c>
      <c r="E744">
        <f>MROUND(VLOOKUP(D744,'CTR Reference'!A:C, 3, FALSE)*C744,1)</f>
        <v>1</v>
      </c>
      <c r="F744">
        <f>MROUND(C744*'CTR Reference'!$C$2,1)</f>
        <v>8</v>
      </c>
      <c r="G744">
        <f t="shared" si="11"/>
        <v>7</v>
      </c>
      <c r="H744" t="str">
        <f>VLOOKUP(D744,'CTR Reference'!A:C, 2, FALSE)</f>
        <v>4 to 6</v>
      </c>
      <c r="I744" t="str">
        <f>VLOOKUP(D744,'CTR Reference'!A:D, 4, FALSE)</f>
        <v>Quick Win</v>
      </c>
    </row>
    <row r="745" spans="1:9" ht="13.2" x14ac:dyDescent="0.25">
      <c r="A745" s="17" t="s">
        <v>1400</v>
      </c>
      <c r="B745" s="1" t="s">
        <v>1401</v>
      </c>
      <c r="C745" s="1">
        <v>150</v>
      </c>
      <c r="D745" s="1">
        <v>13</v>
      </c>
      <c r="E745">
        <f>MROUND(VLOOKUP(D745,'CTR Reference'!A:C, 3, FALSE)*C745,1)</f>
        <v>1</v>
      </c>
      <c r="F745">
        <f>MROUND(C745*'CTR Reference'!$C$2,1)</f>
        <v>40</v>
      </c>
      <c r="G745">
        <f t="shared" si="11"/>
        <v>39</v>
      </c>
      <c r="H745" t="str">
        <f>VLOOKUP(D745,'CTR Reference'!A:C, 2, FALSE)</f>
        <v>11 to 20</v>
      </c>
      <c r="I745" t="str">
        <f>VLOOKUP(D745,'CTR Reference'!A:D, 4, FALSE)</f>
        <v>Quick Win</v>
      </c>
    </row>
    <row r="746" spans="1:9" ht="13.2" x14ac:dyDescent="0.25">
      <c r="A746" s="17" t="s">
        <v>1296</v>
      </c>
      <c r="B746" s="1" t="s">
        <v>1297</v>
      </c>
      <c r="C746" s="1">
        <v>70</v>
      </c>
      <c r="D746" s="1">
        <v>9</v>
      </c>
      <c r="E746">
        <f>MROUND(VLOOKUP(D746,'CTR Reference'!A:C, 3, FALSE)*C746,1)</f>
        <v>2</v>
      </c>
      <c r="F746">
        <f>MROUND(C746*'CTR Reference'!$C$2,1)</f>
        <v>19</v>
      </c>
      <c r="G746">
        <f t="shared" si="11"/>
        <v>17</v>
      </c>
      <c r="H746" t="str">
        <f>VLOOKUP(D746,'CTR Reference'!A:C, 2, FALSE)</f>
        <v>7 to 10</v>
      </c>
      <c r="I746" t="str">
        <f>VLOOKUP(D746,'CTR Reference'!A:D, 4, FALSE)</f>
        <v>Quick Win</v>
      </c>
    </row>
    <row r="747" spans="1:9" ht="13.2" x14ac:dyDescent="0.25">
      <c r="A747" s="17" t="s">
        <v>1081</v>
      </c>
      <c r="B747" s="1" t="s">
        <v>1082</v>
      </c>
      <c r="C747" s="1">
        <v>150</v>
      </c>
      <c r="D747" s="1">
        <v>11</v>
      </c>
      <c r="E747">
        <f>MROUND(VLOOKUP(D747,'CTR Reference'!A:C, 3, FALSE)*C747,1)</f>
        <v>1</v>
      </c>
      <c r="F747">
        <f>MROUND(C747*'CTR Reference'!$C$2,1)</f>
        <v>40</v>
      </c>
      <c r="G747">
        <f t="shared" si="11"/>
        <v>39</v>
      </c>
      <c r="H747" t="str">
        <f>VLOOKUP(D747,'CTR Reference'!A:C, 2, FALSE)</f>
        <v>11 to 20</v>
      </c>
      <c r="I747" t="str">
        <f>VLOOKUP(D747,'CTR Reference'!A:D, 4, FALSE)</f>
        <v>Quick Win</v>
      </c>
    </row>
    <row r="748" spans="1:9" ht="13.2" x14ac:dyDescent="0.25">
      <c r="A748" s="17" t="s">
        <v>967</v>
      </c>
      <c r="B748" s="1" t="s">
        <v>1103</v>
      </c>
      <c r="C748" s="1">
        <v>200</v>
      </c>
      <c r="D748" s="1">
        <v>12</v>
      </c>
      <c r="E748">
        <f>MROUND(VLOOKUP(D748,'CTR Reference'!A:C, 3, FALSE)*C748,1)</f>
        <v>1</v>
      </c>
      <c r="F748">
        <f>MROUND(C748*'CTR Reference'!$C$2,1)</f>
        <v>54</v>
      </c>
      <c r="G748">
        <f t="shared" si="11"/>
        <v>53</v>
      </c>
      <c r="H748" t="str">
        <f>VLOOKUP(D748,'CTR Reference'!A:C, 2, FALSE)</f>
        <v>11 to 20</v>
      </c>
      <c r="I748" t="str">
        <f>VLOOKUP(D748,'CTR Reference'!A:D, 4, FALSE)</f>
        <v>Quick Win</v>
      </c>
    </row>
    <row r="749" spans="1:9" ht="13.2" x14ac:dyDescent="0.25">
      <c r="A749" s="17" t="s">
        <v>967</v>
      </c>
      <c r="B749" s="1" t="s">
        <v>968</v>
      </c>
      <c r="C749" s="1">
        <v>60</v>
      </c>
      <c r="D749" s="1">
        <v>6</v>
      </c>
      <c r="E749">
        <f>MROUND(VLOOKUP(D749,'CTR Reference'!A:C, 3, FALSE)*C749,1)</f>
        <v>2</v>
      </c>
      <c r="F749">
        <f>MROUND(C749*'CTR Reference'!$C$2,1)</f>
        <v>16</v>
      </c>
      <c r="G749">
        <f t="shared" si="11"/>
        <v>14</v>
      </c>
      <c r="H749" t="str">
        <f>VLOOKUP(D749,'CTR Reference'!A:C, 2, FALSE)</f>
        <v>4 to 6</v>
      </c>
      <c r="I749" t="str">
        <f>VLOOKUP(D749,'CTR Reference'!A:D, 4, FALSE)</f>
        <v>Quick Win</v>
      </c>
    </row>
    <row r="750" spans="1:9" ht="13.2" x14ac:dyDescent="0.25">
      <c r="A750" s="17" t="s">
        <v>1421</v>
      </c>
      <c r="B750" s="1" t="s">
        <v>1422</v>
      </c>
      <c r="C750" s="1">
        <v>30</v>
      </c>
      <c r="D750" s="1">
        <v>6</v>
      </c>
      <c r="E750">
        <f>MROUND(VLOOKUP(D750,'CTR Reference'!A:C, 3, FALSE)*C750,1)</f>
        <v>1</v>
      </c>
      <c r="F750">
        <f>MROUND(C750*'CTR Reference'!$C$2,1)</f>
        <v>8</v>
      </c>
      <c r="G750">
        <f t="shared" si="11"/>
        <v>7</v>
      </c>
      <c r="H750" t="str">
        <f>VLOOKUP(D750,'CTR Reference'!A:C, 2, FALSE)</f>
        <v>4 to 6</v>
      </c>
      <c r="I750" t="str">
        <f>VLOOKUP(D750,'CTR Reference'!A:D, 4, FALSE)</f>
        <v>Quick Win</v>
      </c>
    </row>
    <row r="751" spans="1:9" ht="13.2" x14ac:dyDescent="0.25">
      <c r="A751" s="17" t="s">
        <v>1128</v>
      </c>
      <c r="B751" s="1" t="s">
        <v>1129</v>
      </c>
      <c r="C751" s="1">
        <v>100</v>
      </c>
      <c r="D751" s="1">
        <v>9</v>
      </c>
      <c r="E751">
        <f>MROUND(VLOOKUP(D751,'CTR Reference'!A:C, 3, FALSE)*C751,1)</f>
        <v>3</v>
      </c>
      <c r="F751">
        <f>MROUND(C751*'CTR Reference'!$C$2,1)</f>
        <v>27</v>
      </c>
      <c r="G751">
        <f t="shared" si="11"/>
        <v>24</v>
      </c>
      <c r="H751" t="str">
        <f>VLOOKUP(D751,'CTR Reference'!A:C, 2, FALSE)</f>
        <v>7 to 10</v>
      </c>
      <c r="I751" t="str">
        <f>VLOOKUP(D751,'CTR Reference'!A:D, 4, FALSE)</f>
        <v>Quick Win</v>
      </c>
    </row>
    <row r="752" spans="1:9" ht="13.2" x14ac:dyDescent="0.25">
      <c r="A752" s="17" t="s">
        <v>655</v>
      </c>
      <c r="B752" s="1" t="s">
        <v>742</v>
      </c>
      <c r="C752" s="1">
        <v>200</v>
      </c>
      <c r="D752" s="1">
        <v>11</v>
      </c>
      <c r="E752">
        <f>MROUND(VLOOKUP(D752,'CTR Reference'!A:C, 3, FALSE)*C752,1)</f>
        <v>1</v>
      </c>
      <c r="F752">
        <f>MROUND(C752*'CTR Reference'!$C$2,1)</f>
        <v>54</v>
      </c>
      <c r="G752">
        <f t="shared" si="11"/>
        <v>53</v>
      </c>
      <c r="H752" t="str">
        <f>VLOOKUP(D752,'CTR Reference'!A:C, 2, FALSE)</f>
        <v>11 to 20</v>
      </c>
      <c r="I752" t="str">
        <f>VLOOKUP(D752,'CTR Reference'!A:D, 4, FALSE)</f>
        <v>Quick Win</v>
      </c>
    </row>
    <row r="753" spans="1:9" ht="13.2" x14ac:dyDescent="0.25">
      <c r="A753" s="17" t="s">
        <v>655</v>
      </c>
      <c r="B753" s="1" t="s">
        <v>656</v>
      </c>
      <c r="C753" s="1">
        <v>200</v>
      </c>
      <c r="D753" s="1">
        <v>7</v>
      </c>
      <c r="E753">
        <f>MROUND(VLOOKUP(D753,'CTR Reference'!A:C, 3, FALSE)*C753,1)</f>
        <v>7</v>
      </c>
      <c r="F753">
        <f>MROUND(C753*'CTR Reference'!$C$2,1)</f>
        <v>54</v>
      </c>
      <c r="G753">
        <f t="shared" si="11"/>
        <v>47</v>
      </c>
      <c r="H753" t="str">
        <f>VLOOKUP(D753,'CTR Reference'!A:C, 2, FALSE)</f>
        <v>7 to 10</v>
      </c>
      <c r="I753" t="str">
        <f>VLOOKUP(D753,'CTR Reference'!A:D, 4, FALSE)</f>
        <v>Quick Win</v>
      </c>
    </row>
    <row r="754" spans="1:9" ht="13.2" x14ac:dyDescent="0.25">
      <c r="A754" s="17" t="s">
        <v>655</v>
      </c>
      <c r="B754" s="1" t="s">
        <v>663</v>
      </c>
      <c r="C754" s="1">
        <v>150</v>
      </c>
      <c r="D754" s="1">
        <v>6</v>
      </c>
      <c r="E754">
        <f>MROUND(VLOOKUP(D754,'CTR Reference'!A:C, 3, FALSE)*C754,1)</f>
        <v>6</v>
      </c>
      <c r="F754">
        <f>MROUND(C754*'CTR Reference'!$C$2,1)</f>
        <v>40</v>
      </c>
      <c r="G754">
        <f t="shared" si="11"/>
        <v>34</v>
      </c>
      <c r="H754" t="str">
        <f>VLOOKUP(D754,'CTR Reference'!A:C, 2, FALSE)</f>
        <v>4 to 6</v>
      </c>
      <c r="I754" t="str">
        <f>VLOOKUP(D754,'CTR Reference'!A:D, 4, FALSE)</f>
        <v>Quick Win</v>
      </c>
    </row>
    <row r="755" spans="1:9" ht="13.2" x14ac:dyDescent="0.25">
      <c r="A755" s="17" t="s">
        <v>655</v>
      </c>
      <c r="B755" s="1" t="s">
        <v>1139</v>
      </c>
      <c r="C755" s="1">
        <v>150</v>
      </c>
      <c r="D755" s="1">
        <v>11</v>
      </c>
      <c r="E755">
        <f>MROUND(VLOOKUP(D755,'CTR Reference'!A:C, 3, FALSE)*C755,1)</f>
        <v>1</v>
      </c>
      <c r="F755">
        <f>MROUND(C755*'CTR Reference'!$C$2,1)</f>
        <v>40</v>
      </c>
      <c r="G755">
        <f t="shared" si="11"/>
        <v>39</v>
      </c>
      <c r="H755" t="str">
        <f>VLOOKUP(D755,'CTR Reference'!A:C, 2, FALSE)</f>
        <v>11 to 20</v>
      </c>
      <c r="I755" t="str">
        <f>VLOOKUP(D755,'CTR Reference'!A:D, 4, FALSE)</f>
        <v>Quick Win</v>
      </c>
    </row>
    <row r="756" spans="1:9" ht="13.2" x14ac:dyDescent="0.25">
      <c r="A756" s="17" t="s">
        <v>655</v>
      </c>
      <c r="B756" s="1" t="s">
        <v>1044</v>
      </c>
      <c r="C756" s="1">
        <v>150</v>
      </c>
      <c r="D756" s="1">
        <v>10</v>
      </c>
      <c r="E756">
        <f>MROUND(VLOOKUP(D756,'CTR Reference'!A:C, 3, FALSE)*C756,1)</f>
        <v>4</v>
      </c>
      <c r="F756">
        <f>MROUND(C756*'CTR Reference'!$C$2,1)</f>
        <v>40</v>
      </c>
      <c r="G756">
        <f t="shared" si="11"/>
        <v>36</v>
      </c>
      <c r="H756" t="str">
        <f>VLOOKUP(D756,'CTR Reference'!A:C, 2, FALSE)</f>
        <v>7 to 10</v>
      </c>
      <c r="I756" t="str">
        <f>VLOOKUP(D756,'CTR Reference'!A:D, 4, FALSE)</f>
        <v>Quick Win</v>
      </c>
    </row>
    <row r="757" spans="1:9" ht="13.2" x14ac:dyDescent="0.25">
      <c r="A757" s="17" t="s">
        <v>655</v>
      </c>
      <c r="B757" s="1" t="s">
        <v>1390</v>
      </c>
      <c r="C757" s="1">
        <v>90</v>
      </c>
      <c r="D757" s="1">
        <v>11</v>
      </c>
      <c r="E757">
        <f>MROUND(VLOOKUP(D757,'CTR Reference'!A:C, 3, FALSE)*C757,1)</f>
        <v>0</v>
      </c>
      <c r="F757">
        <f>MROUND(C757*'CTR Reference'!$C$2,1)</f>
        <v>24</v>
      </c>
      <c r="G757">
        <f t="shared" si="11"/>
        <v>24</v>
      </c>
      <c r="H757" t="str">
        <f>VLOOKUP(D757,'CTR Reference'!A:C, 2, FALSE)</f>
        <v>11 to 20</v>
      </c>
      <c r="I757" t="str">
        <f>VLOOKUP(D757,'CTR Reference'!A:D, 4, FALSE)</f>
        <v>Quick Win</v>
      </c>
    </row>
    <row r="758" spans="1:9" ht="13.2" x14ac:dyDescent="0.25">
      <c r="A758" s="17" t="s">
        <v>655</v>
      </c>
      <c r="B758" s="1" t="s">
        <v>1492</v>
      </c>
      <c r="C758" s="1">
        <v>80</v>
      </c>
      <c r="D758" s="1">
        <v>11</v>
      </c>
      <c r="E758">
        <f>MROUND(VLOOKUP(D758,'CTR Reference'!A:C, 3, FALSE)*C758,1)</f>
        <v>0</v>
      </c>
      <c r="F758">
        <f>MROUND(C758*'CTR Reference'!$C$2,1)</f>
        <v>21</v>
      </c>
      <c r="G758">
        <f t="shared" si="11"/>
        <v>21</v>
      </c>
      <c r="H758" t="str">
        <f>VLOOKUP(D758,'CTR Reference'!A:C, 2, FALSE)</f>
        <v>11 to 20</v>
      </c>
      <c r="I758" t="str">
        <f>VLOOKUP(D758,'CTR Reference'!A:D, 4, FALSE)</f>
        <v>Quick Win</v>
      </c>
    </row>
    <row r="759" spans="1:9" ht="13.2" x14ac:dyDescent="0.25">
      <c r="A759" s="17" t="s">
        <v>655</v>
      </c>
      <c r="B759" s="1" t="s">
        <v>1470</v>
      </c>
      <c r="C759" s="1">
        <v>70</v>
      </c>
      <c r="D759" s="1">
        <v>10</v>
      </c>
      <c r="E759">
        <f>MROUND(VLOOKUP(D759,'CTR Reference'!A:C, 3, FALSE)*C759,1)</f>
        <v>2</v>
      </c>
      <c r="F759">
        <f>MROUND(C759*'CTR Reference'!$C$2,1)</f>
        <v>19</v>
      </c>
      <c r="G759">
        <f t="shared" si="11"/>
        <v>17</v>
      </c>
      <c r="H759" t="str">
        <f>VLOOKUP(D759,'CTR Reference'!A:C, 2, FALSE)</f>
        <v>7 to 10</v>
      </c>
      <c r="I759" t="str">
        <f>VLOOKUP(D759,'CTR Reference'!A:D, 4, FALSE)</f>
        <v>Quick Win</v>
      </c>
    </row>
    <row r="760" spans="1:9" ht="13.2" x14ac:dyDescent="0.25">
      <c r="A760" s="17" t="s">
        <v>655</v>
      </c>
      <c r="B760" s="1" t="s">
        <v>790</v>
      </c>
      <c r="C760" s="1">
        <v>50</v>
      </c>
      <c r="D760" s="1">
        <v>3</v>
      </c>
      <c r="E760">
        <f>MROUND(VLOOKUP(D760,'CTR Reference'!A:C, 3, FALSE)*C760,1)</f>
        <v>4</v>
      </c>
      <c r="F760">
        <f>MROUND(C760*'CTR Reference'!$C$2,1)</f>
        <v>13</v>
      </c>
      <c r="G760">
        <f t="shared" si="11"/>
        <v>9</v>
      </c>
      <c r="H760" t="str">
        <f>VLOOKUP(D760,'CTR Reference'!A:C, 2, FALSE)</f>
        <v>1 to 3</v>
      </c>
      <c r="I760" t="str">
        <f>VLOOKUP(D760,'CTR Reference'!A:D, 4, FALSE)</f>
        <v>Short Term</v>
      </c>
    </row>
    <row r="761" spans="1:9" ht="13.2" x14ac:dyDescent="0.25">
      <c r="A761" s="17" t="s">
        <v>655</v>
      </c>
      <c r="B761" s="1" t="s">
        <v>790</v>
      </c>
      <c r="C761" s="1">
        <v>50</v>
      </c>
      <c r="D761" s="1">
        <v>1</v>
      </c>
      <c r="E761">
        <f>MROUND(VLOOKUP(D761,'CTR Reference'!A:C, 3, FALSE)*C761,1)</f>
        <v>13</v>
      </c>
      <c r="F761">
        <f>MROUND(C761*'CTR Reference'!$C$2,1)</f>
        <v>13</v>
      </c>
      <c r="G761">
        <f t="shared" si="11"/>
        <v>0</v>
      </c>
      <c r="H761" t="str">
        <f>VLOOKUP(D761,'CTR Reference'!A:C, 2, FALSE)</f>
        <v>1 to 3</v>
      </c>
      <c r="I761" t="str">
        <f>VLOOKUP(D761,'CTR Reference'!A:D, 4, FALSE)</f>
        <v>Maintain</v>
      </c>
    </row>
    <row r="762" spans="1:9" ht="13.2" x14ac:dyDescent="0.25">
      <c r="A762" s="17" t="s">
        <v>655</v>
      </c>
      <c r="B762" s="1" t="s">
        <v>1443</v>
      </c>
      <c r="C762" s="1">
        <v>50</v>
      </c>
      <c r="D762" s="1">
        <v>8</v>
      </c>
      <c r="E762">
        <f>MROUND(VLOOKUP(D762,'CTR Reference'!A:C, 3, FALSE)*C762,1)</f>
        <v>1</v>
      </c>
      <c r="F762">
        <f>MROUND(C762*'CTR Reference'!$C$2,1)</f>
        <v>13</v>
      </c>
      <c r="G762">
        <f t="shared" si="11"/>
        <v>12</v>
      </c>
      <c r="H762" t="str">
        <f>VLOOKUP(D762,'CTR Reference'!A:C, 2, FALSE)</f>
        <v>7 to 10</v>
      </c>
      <c r="I762" t="str">
        <f>VLOOKUP(D762,'CTR Reference'!A:D, 4, FALSE)</f>
        <v>Quick Win</v>
      </c>
    </row>
    <row r="763" spans="1:9" ht="13.2" x14ac:dyDescent="0.25">
      <c r="A763" s="17" t="s">
        <v>1461</v>
      </c>
      <c r="B763" s="1" t="s">
        <v>1462</v>
      </c>
      <c r="C763" s="1">
        <v>30</v>
      </c>
      <c r="D763" s="1">
        <v>1</v>
      </c>
      <c r="E763">
        <f>MROUND(VLOOKUP(D763,'CTR Reference'!A:C, 3, FALSE)*C763,1)</f>
        <v>8</v>
      </c>
      <c r="F763">
        <f>MROUND(C763*'CTR Reference'!$C$2,1)</f>
        <v>8</v>
      </c>
      <c r="G763">
        <f t="shared" si="11"/>
        <v>0</v>
      </c>
      <c r="H763" t="str">
        <f>VLOOKUP(D763,'CTR Reference'!A:C, 2, FALSE)</f>
        <v>1 to 3</v>
      </c>
      <c r="I763" t="str">
        <f>VLOOKUP(D763,'CTR Reference'!A:D, 4, FALSE)</f>
        <v>Maintain</v>
      </c>
    </row>
    <row r="764" spans="1:9" ht="13.2" x14ac:dyDescent="0.25">
      <c r="A764" s="17" t="s">
        <v>589</v>
      </c>
      <c r="B764" s="1" t="s">
        <v>590</v>
      </c>
      <c r="C764" s="1">
        <v>200</v>
      </c>
      <c r="D764" s="1">
        <v>1</v>
      </c>
      <c r="E764">
        <f>MROUND(VLOOKUP(D764,'CTR Reference'!A:C, 3, FALSE)*C764,1)</f>
        <v>54</v>
      </c>
      <c r="F764">
        <f>MROUND(C764*'CTR Reference'!$C$2,1)</f>
        <v>54</v>
      </c>
      <c r="G764">
        <f t="shared" si="11"/>
        <v>0</v>
      </c>
      <c r="H764" t="str">
        <f>VLOOKUP(D764,'CTR Reference'!A:C, 2, FALSE)</f>
        <v>1 to 3</v>
      </c>
      <c r="I764" t="str">
        <f>VLOOKUP(D764,'CTR Reference'!A:D, 4, FALSE)</f>
        <v>Maintain</v>
      </c>
    </row>
    <row r="765" spans="1:9" ht="13.2" x14ac:dyDescent="0.25">
      <c r="A765" s="17" t="s">
        <v>1408</v>
      </c>
      <c r="B765" s="1" t="s">
        <v>1409</v>
      </c>
      <c r="C765" s="1">
        <v>90</v>
      </c>
      <c r="D765" s="1">
        <v>11</v>
      </c>
      <c r="E765">
        <f>MROUND(VLOOKUP(D765,'CTR Reference'!A:C, 3, FALSE)*C765,1)</f>
        <v>0</v>
      </c>
      <c r="F765">
        <f>MROUND(C765*'CTR Reference'!$C$2,1)</f>
        <v>24</v>
      </c>
      <c r="G765">
        <f t="shared" si="11"/>
        <v>24</v>
      </c>
      <c r="H765" t="str">
        <f>VLOOKUP(D765,'CTR Reference'!A:C, 2, FALSE)</f>
        <v>11 to 20</v>
      </c>
      <c r="I765" t="str">
        <f>VLOOKUP(D765,'CTR Reference'!A:D, 4, FALSE)</f>
        <v>Quick Win</v>
      </c>
    </row>
    <row r="766" spans="1:9" ht="13.2" x14ac:dyDescent="0.25">
      <c r="A766" s="17" t="s">
        <v>670</v>
      </c>
      <c r="B766" s="1" t="s">
        <v>617</v>
      </c>
      <c r="C766" s="1">
        <v>70</v>
      </c>
      <c r="D766" s="1">
        <v>3</v>
      </c>
      <c r="E766">
        <f>MROUND(VLOOKUP(D766,'CTR Reference'!A:C, 3, FALSE)*C766,1)</f>
        <v>6</v>
      </c>
      <c r="F766">
        <f>MROUND(C766*'CTR Reference'!$C$2,1)</f>
        <v>19</v>
      </c>
      <c r="G766">
        <f t="shared" si="11"/>
        <v>13</v>
      </c>
      <c r="H766" t="str">
        <f>VLOOKUP(D766,'CTR Reference'!A:C, 2, FALSE)</f>
        <v>1 to 3</v>
      </c>
      <c r="I766" t="str">
        <f>VLOOKUP(D766,'CTR Reference'!A:D, 4, FALSE)</f>
        <v>Short Term</v>
      </c>
    </row>
    <row r="767" spans="1:9" ht="13.2" x14ac:dyDescent="0.25">
      <c r="A767" s="17" t="s">
        <v>616</v>
      </c>
      <c r="B767" s="1" t="s">
        <v>617</v>
      </c>
      <c r="C767" s="1">
        <v>70</v>
      </c>
      <c r="D767" s="1">
        <v>2</v>
      </c>
      <c r="E767">
        <f>MROUND(VLOOKUP(D767,'CTR Reference'!A:C, 3, FALSE)*C767,1)</f>
        <v>8</v>
      </c>
      <c r="F767">
        <f>MROUND(C767*'CTR Reference'!$C$2,1)</f>
        <v>19</v>
      </c>
      <c r="G767">
        <f t="shared" si="11"/>
        <v>11</v>
      </c>
      <c r="H767" t="str">
        <f>VLOOKUP(D767,'CTR Reference'!A:C, 2, FALSE)</f>
        <v>1 to 3</v>
      </c>
      <c r="I767" t="str">
        <f>VLOOKUP(D767,'CTR Reference'!A:D, 4, FALSE)</f>
        <v>Short Term</v>
      </c>
    </row>
    <row r="768" spans="1:9" ht="13.2" x14ac:dyDescent="0.25">
      <c r="A768" s="17" t="s">
        <v>832</v>
      </c>
      <c r="B768" s="1" t="s">
        <v>617</v>
      </c>
      <c r="C768" s="1">
        <v>70</v>
      </c>
      <c r="D768" s="1">
        <v>5</v>
      </c>
      <c r="E768">
        <f>MROUND(VLOOKUP(D768,'CTR Reference'!A:C, 3, FALSE)*C768,1)</f>
        <v>3</v>
      </c>
      <c r="F768">
        <f>MROUND(C768*'CTR Reference'!$C$2,1)</f>
        <v>19</v>
      </c>
      <c r="G768">
        <f t="shared" si="11"/>
        <v>16</v>
      </c>
      <c r="H768" t="str">
        <f>VLOOKUP(D768,'CTR Reference'!A:C, 2, FALSE)</f>
        <v>4 to 6</v>
      </c>
      <c r="I768" t="str">
        <f>VLOOKUP(D768,'CTR Reference'!A:D, 4, FALSE)</f>
        <v>Quick Win</v>
      </c>
    </row>
    <row r="769" spans="1:9" ht="13.2" x14ac:dyDescent="0.25">
      <c r="A769" s="17" t="s">
        <v>832</v>
      </c>
      <c r="B769" s="1" t="s">
        <v>1164</v>
      </c>
      <c r="C769" s="1">
        <v>30</v>
      </c>
      <c r="D769" s="1">
        <v>4</v>
      </c>
      <c r="E769">
        <f>MROUND(VLOOKUP(D769,'CTR Reference'!A:C, 3, FALSE)*C769,1)</f>
        <v>2</v>
      </c>
      <c r="F769">
        <f>MROUND(C769*'CTR Reference'!$C$2,1)</f>
        <v>8</v>
      </c>
      <c r="G769">
        <f t="shared" si="11"/>
        <v>6</v>
      </c>
      <c r="H769" t="str">
        <f>VLOOKUP(D769,'CTR Reference'!A:C, 2, FALSE)</f>
        <v>4 to 6</v>
      </c>
      <c r="I769" t="str">
        <f>VLOOKUP(D769,'CTR Reference'!A:D, 4, FALSE)</f>
        <v>Short Term</v>
      </c>
    </row>
    <row r="770" spans="1:9" ht="13.2" x14ac:dyDescent="0.25">
      <c r="A770" s="17" t="s">
        <v>1334</v>
      </c>
      <c r="B770" s="1" t="s">
        <v>1335</v>
      </c>
      <c r="C770" s="1">
        <v>100</v>
      </c>
      <c r="D770" s="1">
        <v>2</v>
      </c>
      <c r="E770">
        <f>MROUND(VLOOKUP(D770,'CTR Reference'!A:C, 3, FALSE)*C770,1)</f>
        <v>11</v>
      </c>
      <c r="F770">
        <f>MROUND(C770*'CTR Reference'!$C$2,1)</f>
        <v>27</v>
      </c>
      <c r="G770">
        <f t="shared" si="11"/>
        <v>16</v>
      </c>
      <c r="H770" t="str">
        <f>VLOOKUP(D770,'CTR Reference'!A:C, 2, FALSE)</f>
        <v>1 to 3</v>
      </c>
      <c r="I770" t="str">
        <f>VLOOKUP(D770,'CTR Reference'!A:D, 4, FALSE)</f>
        <v>Short Term</v>
      </c>
    </row>
    <row r="771" spans="1:9" ht="13.2" x14ac:dyDescent="0.25">
      <c r="A771" s="17" t="s">
        <v>1334</v>
      </c>
      <c r="B771" s="1" t="s">
        <v>1411</v>
      </c>
      <c r="C771" s="1">
        <v>30</v>
      </c>
      <c r="D771" s="1">
        <v>1</v>
      </c>
      <c r="E771">
        <f>MROUND(VLOOKUP(D771,'CTR Reference'!A:C, 3, FALSE)*C771,1)</f>
        <v>8</v>
      </c>
      <c r="F771">
        <f>MROUND(C771*'CTR Reference'!$C$2,1)</f>
        <v>8</v>
      </c>
      <c r="G771">
        <f t="shared" si="11"/>
        <v>0</v>
      </c>
      <c r="H771" t="str">
        <f>VLOOKUP(D771,'CTR Reference'!A:C, 2, FALSE)</f>
        <v>1 to 3</v>
      </c>
      <c r="I771" t="str">
        <f>VLOOKUP(D771,'CTR Reference'!A:D, 4, FALSE)</f>
        <v>Maintain</v>
      </c>
    </row>
    <row r="772" spans="1:9" ht="13.2" x14ac:dyDescent="0.25">
      <c r="A772" s="17" t="s">
        <v>1379</v>
      </c>
      <c r="B772" s="1" t="s">
        <v>1378</v>
      </c>
      <c r="C772" s="1">
        <v>80</v>
      </c>
      <c r="D772" s="1">
        <v>2</v>
      </c>
      <c r="E772">
        <f>MROUND(VLOOKUP(D772,'CTR Reference'!A:C, 3, FALSE)*C772,1)</f>
        <v>9</v>
      </c>
      <c r="F772">
        <f>MROUND(C772*'CTR Reference'!$C$2,1)</f>
        <v>21</v>
      </c>
      <c r="G772">
        <f t="shared" ref="G772:G835" si="12">F772-E772</f>
        <v>12</v>
      </c>
      <c r="H772" t="str">
        <f>VLOOKUP(D772,'CTR Reference'!A:C, 2, FALSE)</f>
        <v>1 to 3</v>
      </c>
      <c r="I772" t="str">
        <f>VLOOKUP(D772,'CTR Reference'!A:D, 4, FALSE)</f>
        <v>Short Term</v>
      </c>
    </row>
    <row r="773" spans="1:9" ht="13.2" x14ac:dyDescent="0.25">
      <c r="A773" s="17" t="s">
        <v>760</v>
      </c>
      <c r="B773" s="1" t="s">
        <v>761</v>
      </c>
      <c r="C773" s="1">
        <v>70</v>
      </c>
      <c r="D773" s="1">
        <v>4</v>
      </c>
      <c r="E773">
        <f>MROUND(VLOOKUP(D773,'CTR Reference'!A:C, 3, FALSE)*C773,1)</f>
        <v>4</v>
      </c>
      <c r="F773">
        <f>MROUND(C773*'CTR Reference'!$C$2,1)</f>
        <v>19</v>
      </c>
      <c r="G773">
        <f t="shared" si="12"/>
        <v>15</v>
      </c>
      <c r="H773" t="str">
        <f>VLOOKUP(D773,'CTR Reference'!A:C, 2, FALSE)</f>
        <v>4 to 6</v>
      </c>
      <c r="I773" t="str">
        <f>VLOOKUP(D773,'CTR Reference'!A:D, 4, FALSE)</f>
        <v>Short Term</v>
      </c>
    </row>
    <row r="774" spans="1:9" ht="13.2" x14ac:dyDescent="0.25">
      <c r="A774" s="17" t="s">
        <v>1104</v>
      </c>
      <c r="B774" s="1" t="s">
        <v>1105</v>
      </c>
      <c r="C774" s="1">
        <v>100</v>
      </c>
      <c r="D774" s="1">
        <v>9</v>
      </c>
      <c r="E774">
        <f>MROUND(VLOOKUP(D774,'CTR Reference'!A:C, 3, FALSE)*C774,1)</f>
        <v>3</v>
      </c>
      <c r="F774">
        <f>MROUND(C774*'CTR Reference'!$C$2,1)</f>
        <v>27</v>
      </c>
      <c r="G774">
        <f t="shared" si="12"/>
        <v>24</v>
      </c>
      <c r="H774" t="str">
        <f>VLOOKUP(D774,'CTR Reference'!A:C, 2, FALSE)</f>
        <v>7 to 10</v>
      </c>
      <c r="I774" t="str">
        <f>VLOOKUP(D774,'CTR Reference'!A:D, 4, FALSE)</f>
        <v>Quick Win</v>
      </c>
    </row>
    <row r="775" spans="1:9" ht="13.2" x14ac:dyDescent="0.25">
      <c r="A775" s="17" t="s">
        <v>1331</v>
      </c>
      <c r="B775" s="1" t="s">
        <v>1332</v>
      </c>
      <c r="C775" s="1">
        <v>80</v>
      </c>
      <c r="D775" s="1">
        <v>2</v>
      </c>
      <c r="E775">
        <f>MROUND(VLOOKUP(D775,'CTR Reference'!A:C, 3, FALSE)*C775,1)</f>
        <v>9</v>
      </c>
      <c r="F775">
        <f>MROUND(C775*'CTR Reference'!$C$2,1)</f>
        <v>21</v>
      </c>
      <c r="G775">
        <f t="shared" si="12"/>
        <v>12</v>
      </c>
      <c r="H775" t="str">
        <f>VLOOKUP(D775,'CTR Reference'!A:C, 2, FALSE)</f>
        <v>1 to 3</v>
      </c>
      <c r="I775" t="str">
        <f>VLOOKUP(D775,'CTR Reference'!A:D, 4, FALSE)</f>
        <v>Short Term</v>
      </c>
    </row>
    <row r="776" spans="1:9" ht="13.2" x14ac:dyDescent="0.25">
      <c r="A776" s="17" t="s">
        <v>788</v>
      </c>
      <c r="B776" s="1" t="s">
        <v>789</v>
      </c>
      <c r="C776" s="1">
        <v>50</v>
      </c>
      <c r="D776" s="1">
        <v>3</v>
      </c>
      <c r="E776">
        <f>MROUND(VLOOKUP(D776,'CTR Reference'!A:C, 3, FALSE)*C776,1)</f>
        <v>4</v>
      </c>
      <c r="F776">
        <f>MROUND(C776*'CTR Reference'!$C$2,1)</f>
        <v>13</v>
      </c>
      <c r="G776">
        <f t="shared" si="12"/>
        <v>9</v>
      </c>
      <c r="H776" t="str">
        <f>VLOOKUP(D776,'CTR Reference'!A:C, 2, FALSE)</f>
        <v>1 to 3</v>
      </c>
      <c r="I776" t="str">
        <f>VLOOKUP(D776,'CTR Reference'!A:D, 4, FALSE)</f>
        <v>Short Term</v>
      </c>
    </row>
    <row r="777" spans="1:9" ht="13.2" x14ac:dyDescent="0.25">
      <c r="A777" s="17" t="s">
        <v>1283</v>
      </c>
      <c r="B777" s="1" t="s">
        <v>1284</v>
      </c>
      <c r="C777" s="1">
        <v>30</v>
      </c>
      <c r="D777" s="1">
        <v>5</v>
      </c>
      <c r="E777">
        <f>MROUND(VLOOKUP(D777,'CTR Reference'!A:C, 3, FALSE)*C777,1)</f>
        <v>1</v>
      </c>
      <c r="F777">
        <f>MROUND(C777*'CTR Reference'!$C$2,1)</f>
        <v>8</v>
      </c>
      <c r="G777">
        <f t="shared" si="12"/>
        <v>7</v>
      </c>
      <c r="H777" t="str">
        <f>VLOOKUP(D777,'CTR Reference'!A:C, 2, FALSE)</f>
        <v>4 to 6</v>
      </c>
      <c r="I777" t="str">
        <f>VLOOKUP(D777,'CTR Reference'!A:D, 4, FALSE)</f>
        <v>Quick Win</v>
      </c>
    </row>
    <row r="778" spans="1:9" ht="13.2" x14ac:dyDescent="0.25">
      <c r="A778" s="17" t="s">
        <v>786</v>
      </c>
      <c r="B778" s="1" t="s">
        <v>787</v>
      </c>
      <c r="C778" s="1">
        <v>50</v>
      </c>
      <c r="D778" s="1">
        <v>3</v>
      </c>
      <c r="E778">
        <f>MROUND(VLOOKUP(D778,'CTR Reference'!A:C, 3, FALSE)*C778,1)</f>
        <v>4</v>
      </c>
      <c r="F778">
        <f>MROUND(C778*'CTR Reference'!$C$2,1)</f>
        <v>13</v>
      </c>
      <c r="G778">
        <f t="shared" si="12"/>
        <v>9</v>
      </c>
      <c r="H778" t="str">
        <f>VLOOKUP(D778,'CTR Reference'!A:C, 2, FALSE)</f>
        <v>1 to 3</v>
      </c>
      <c r="I778" t="str">
        <f>VLOOKUP(D778,'CTR Reference'!A:D, 4, FALSE)</f>
        <v>Short Term</v>
      </c>
    </row>
    <row r="779" spans="1:9" ht="13.2" x14ac:dyDescent="0.25">
      <c r="A779" s="17" t="s">
        <v>1333</v>
      </c>
      <c r="B779" s="1" t="s">
        <v>1332</v>
      </c>
      <c r="C779" s="1">
        <v>80</v>
      </c>
      <c r="D779" s="1">
        <v>2</v>
      </c>
      <c r="E779">
        <f>MROUND(VLOOKUP(D779,'CTR Reference'!A:C, 3, FALSE)*C779,1)</f>
        <v>9</v>
      </c>
      <c r="F779">
        <f>MROUND(C779*'CTR Reference'!$C$2,1)</f>
        <v>21</v>
      </c>
      <c r="G779">
        <f t="shared" si="12"/>
        <v>12</v>
      </c>
      <c r="H779" t="str">
        <f>VLOOKUP(D779,'CTR Reference'!A:C, 2, FALSE)</f>
        <v>1 to 3</v>
      </c>
      <c r="I779" t="str">
        <f>VLOOKUP(D779,'CTR Reference'!A:D, 4, FALSE)</f>
        <v>Short Term</v>
      </c>
    </row>
    <row r="780" spans="1:9" ht="13.2" x14ac:dyDescent="0.25">
      <c r="A780" s="17" t="s">
        <v>499</v>
      </c>
      <c r="B780" s="1" t="s">
        <v>500</v>
      </c>
      <c r="C780" s="1">
        <v>250</v>
      </c>
      <c r="D780" s="1">
        <v>4</v>
      </c>
      <c r="E780">
        <f>MROUND(VLOOKUP(D780,'CTR Reference'!A:C, 3, FALSE)*C780,1)</f>
        <v>15</v>
      </c>
      <c r="F780">
        <f>MROUND(C780*'CTR Reference'!$C$2,1)</f>
        <v>67</v>
      </c>
      <c r="G780">
        <f t="shared" si="12"/>
        <v>52</v>
      </c>
      <c r="H780" t="str">
        <f>VLOOKUP(D780,'CTR Reference'!A:C, 2, FALSE)</f>
        <v>4 to 6</v>
      </c>
      <c r="I780" t="str">
        <f>VLOOKUP(D780,'CTR Reference'!A:D, 4, FALSE)</f>
        <v>Short Term</v>
      </c>
    </row>
    <row r="781" spans="1:9" ht="13.2" x14ac:dyDescent="0.25">
      <c r="A781" s="17" t="s">
        <v>558</v>
      </c>
      <c r="B781" s="1" t="s">
        <v>559</v>
      </c>
      <c r="C781" s="1">
        <v>250</v>
      </c>
      <c r="D781" s="1">
        <v>6</v>
      </c>
      <c r="E781">
        <f>MROUND(VLOOKUP(D781,'CTR Reference'!A:C, 3, FALSE)*C781,1)</f>
        <v>10</v>
      </c>
      <c r="F781">
        <f>MROUND(C781*'CTR Reference'!$C$2,1)</f>
        <v>67</v>
      </c>
      <c r="G781">
        <f t="shared" si="12"/>
        <v>57</v>
      </c>
      <c r="H781" t="str">
        <f>VLOOKUP(D781,'CTR Reference'!A:C, 2, FALSE)</f>
        <v>4 to 6</v>
      </c>
      <c r="I781" t="str">
        <f>VLOOKUP(D781,'CTR Reference'!A:D, 4, FALSE)</f>
        <v>Quick Win</v>
      </c>
    </row>
    <row r="782" spans="1:9" ht="13.2" x14ac:dyDescent="0.25">
      <c r="A782" s="17" t="s">
        <v>558</v>
      </c>
      <c r="B782" s="1" t="s">
        <v>885</v>
      </c>
      <c r="C782" s="1">
        <v>50</v>
      </c>
      <c r="D782" s="1">
        <v>4</v>
      </c>
      <c r="E782">
        <f>MROUND(VLOOKUP(D782,'CTR Reference'!A:C, 3, FALSE)*C782,1)</f>
        <v>3</v>
      </c>
      <c r="F782">
        <f>MROUND(C782*'CTR Reference'!$C$2,1)</f>
        <v>13</v>
      </c>
      <c r="G782">
        <f t="shared" si="12"/>
        <v>10</v>
      </c>
      <c r="H782" t="str">
        <f>VLOOKUP(D782,'CTR Reference'!A:C, 2, FALSE)</f>
        <v>4 to 6</v>
      </c>
      <c r="I782" t="str">
        <f>VLOOKUP(D782,'CTR Reference'!A:D, 4, FALSE)</f>
        <v>Short Term</v>
      </c>
    </row>
    <row r="783" spans="1:9" ht="13.2" x14ac:dyDescent="0.25">
      <c r="A783" s="17" t="s">
        <v>949</v>
      </c>
      <c r="B783" s="1" t="s">
        <v>950</v>
      </c>
      <c r="C783" s="1">
        <v>100</v>
      </c>
      <c r="D783" s="1">
        <v>8</v>
      </c>
      <c r="E783">
        <f>MROUND(VLOOKUP(D783,'CTR Reference'!A:C, 3, FALSE)*C783,1)</f>
        <v>3</v>
      </c>
      <c r="F783">
        <f>MROUND(C783*'CTR Reference'!$C$2,1)</f>
        <v>27</v>
      </c>
      <c r="G783">
        <f t="shared" si="12"/>
        <v>24</v>
      </c>
      <c r="H783" t="str">
        <f>VLOOKUP(D783,'CTR Reference'!A:C, 2, FALSE)</f>
        <v>7 to 10</v>
      </c>
      <c r="I783" t="str">
        <f>VLOOKUP(D783,'CTR Reference'!A:D, 4, FALSE)</f>
        <v>Quick Win</v>
      </c>
    </row>
    <row r="784" spans="1:9" ht="13.2" x14ac:dyDescent="0.25">
      <c r="A784" s="17" t="s">
        <v>644</v>
      </c>
      <c r="B784" s="1" t="s">
        <v>645</v>
      </c>
      <c r="C784" s="1">
        <v>200</v>
      </c>
      <c r="D784" s="1">
        <v>7</v>
      </c>
      <c r="E784">
        <f>MROUND(VLOOKUP(D784,'CTR Reference'!A:C, 3, FALSE)*C784,1)</f>
        <v>7</v>
      </c>
      <c r="F784">
        <f>MROUND(C784*'CTR Reference'!$C$2,1)</f>
        <v>54</v>
      </c>
      <c r="G784">
        <f t="shared" si="12"/>
        <v>47</v>
      </c>
      <c r="H784" t="str">
        <f>VLOOKUP(D784,'CTR Reference'!A:C, 2, FALSE)</f>
        <v>7 to 10</v>
      </c>
      <c r="I784" t="str">
        <f>VLOOKUP(D784,'CTR Reference'!A:D, 4, FALSE)</f>
        <v>Quick Win</v>
      </c>
    </row>
    <row r="785" spans="1:9" ht="13.2" x14ac:dyDescent="0.25">
      <c r="A785" s="17" t="s">
        <v>1376</v>
      </c>
      <c r="B785" s="1" t="s">
        <v>1377</v>
      </c>
      <c r="C785" s="1">
        <v>20</v>
      </c>
      <c r="D785" s="1">
        <v>4</v>
      </c>
      <c r="E785">
        <f>MROUND(VLOOKUP(D785,'CTR Reference'!A:C, 3, FALSE)*C785,1)</f>
        <v>1</v>
      </c>
      <c r="F785">
        <f>MROUND(C785*'CTR Reference'!$C$2,1)</f>
        <v>5</v>
      </c>
      <c r="G785">
        <f t="shared" si="12"/>
        <v>4</v>
      </c>
      <c r="H785" t="str">
        <f>VLOOKUP(D785,'CTR Reference'!A:C, 2, FALSE)</f>
        <v>4 to 6</v>
      </c>
      <c r="I785" t="str">
        <f>VLOOKUP(D785,'CTR Reference'!A:D, 4, FALSE)</f>
        <v>Short Term</v>
      </c>
    </row>
    <row r="786" spans="1:9" ht="13.2" x14ac:dyDescent="0.25">
      <c r="A786" s="17" t="s">
        <v>1086</v>
      </c>
      <c r="B786" s="1" t="s">
        <v>1467</v>
      </c>
      <c r="C786" s="1">
        <v>200</v>
      </c>
      <c r="D786" s="1">
        <v>17</v>
      </c>
      <c r="E786">
        <f>MROUND(VLOOKUP(D786,'CTR Reference'!A:C, 3, FALSE)*C786,1)</f>
        <v>1</v>
      </c>
      <c r="F786">
        <f>MROUND(C786*'CTR Reference'!$C$2,1)</f>
        <v>54</v>
      </c>
      <c r="G786">
        <f t="shared" si="12"/>
        <v>53</v>
      </c>
      <c r="H786" t="str">
        <f>VLOOKUP(D786,'CTR Reference'!A:C, 2, FALSE)</f>
        <v>11 to 20</v>
      </c>
      <c r="I786" t="str">
        <f>VLOOKUP(D786,'CTR Reference'!A:D, 4, FALSE)</f>
        <v>Quick Win</v>
      </c>
    </row>
    <row r="787" spans="1:9" ht="13.2" x14ac:dyDescent="0.25">
      <c r="A787" s="17" t="s">
        <v>1086</v>
      </c>
      <c r="B787" s="1" t="s">
        <v>1085</v>
      </c>
      <c r="C787" s="1">
        <v>50</v>
      </c>
      <c r="D787" s="1">
        <v>1</v>
      </c>
      <c r="E787">
        <f>MROUND(VLOOKUP(D787,'CTR Reference'!A:C, 3, FALSE)*C787,1)</f>
        <v>13</v>
      </c>
      <c r="F787">
        <f>MROUND(C787*'CTR Reference'!$C$2,1)</f>
        <v>13</v>
      </c>
      <c r="G787">
        <f t="shared" si="12"/>
        <v>0</v>
      </c>
      <c r="H787" t="str">
        <f>VLOOKUP(D787,'CTR Reference'!A:C, 2, FALSE)</f>
        <v>1 to 3</v>
      </c>
      <c r="I787" t="str">
        <f>VLOOKUP(D787,'CTR Reference'!A:D, 4, FALSE)</f>
        <v>Maintain</v>
      </c>
    </row>
    <row r="788" spans="1:9" ht="13.2" x14ac:dyDescent="0.25">
      <c r="A788" s="17" t="s">
        <v>722</v>
      </c>
      <c r="B788" s="1" t="s">
        <v>723</v>
      </c>
      <c r="C788" s="1">
        <v>200</v>
      </c>
      <c r="D788" s="1">
        <v>9</v>
      </c>
      <c r="E788">
        <f>MROUND(VLOOKUP(D788,'CTR Reference'!A:C, 3, FALSE)*C788,1)</f>
        <v>6</v>
      </c>
      <c r="F788">
        <f>MROUND(C788*'CTR Reference'!$C$2,1)</f>
        <v>54</v>
      </c>
      <c r="G788">
        <f t="shared" si="12"/>
        <v>48</v>
      </c>
      <c r="H788" t="str">
        <f>VLOOKUP(D788,'CTR Reference'!A:C, 2, FALSE)</f>
        <v>7 to 10</v>
      </c>
      <c r="I788" t="str">
        <f>VLOOKUP(D788,'CTR Reference'!A:D, 4, FALSE)</f>
        <v>Quick Win</v>
      </c>
    </row>
    <row r="789" spans="1:9" ht="13.2" x14ac:dyDescent="0.25">
      <c r="A789" s="17" t="s">
        <v>722</v>
      </c>
      <c r="B789" s="1" t="s">
        <v>1359</v>
      </c>
      <c r="C789" s="1">
        <v>100</v>
      </c>
      <c r="D789" s="1">
        <v>12</v>
      </c>
      <c r="E789">
        <f>MROUND(VLOOKUP(D789,'CTR Reference'!A:C, 3, FALSE)*C789,1)</f>
        <v>1</v>
      </c>
      <c r="F789">
        <f>MROUND(C789*'CTR Reference'!$C$2,1)</f>
        <v>27</v>
      </c>
      <c r="G789">
        <f t="shared" si="12"/>
        <v>26</v>
      </c>
      <c r="H789" t="str">
        <f>VLOOKUP(D789,'CTR Reference'!A:C, 2, FALSE)</f>
        <v>11 to 20</v>
      </c>
      <c r="I789" t="str">
        <f>VLOOKUP(D789,'CTR Reference'!A:D, 4, FALSE)</f>
        <v>Quick Win</v>
      </c>
    </row>
    <row r="790" spans="1:9" ht="13.2" x14ac:dyDescent="0.25">
      <c r="A790" s="17" t="s">
        <v>722</v>
      </c>
      <c r="B790" s="1" t="s">
        <v>1085</v>
      </c>
      <c r="C790" s="1">
        <v>50</v>
      </c>
      <c r="D790" s="1">
        <v>1</v>
      </c>
      <c r="E790">
        <f>MROUND(VLOOKUP(D790,'CTR Reference'!A:C, 3, FALSE)*C790,1)</f>
        <v>13</v>
      </c>
      <c r="F790">
        <f>MROUND(C790*'CTR Reference'!$C$2,1)</f>
        <v>13</v>
      </c>
      <c r="G790">
        <f t="shared" si="12"/>
        <v>0</v>
      </c>
      <c r="H790" t="str">
        <f>VLOOKUP(D790,'CTR Reference'!A:C, 2, FALSE)</f>
        <v>1 to 3</v>
      </c>
      <c r="I790" t="str">
        <f>VLOOKUP(D790,'CTR Reference'!A:D, 4, FALSE)</f>
        <v>Maintain</v>
      </c>
    </row>
    <row r="791" spans="1:9" ht="13.2" x14ac:dyDescent="0.25">
      <c r="A791" s="17" t="s">
        <v>1262</v>
      </c>
      <c r="B791" s="1" t="s">
        <v>1263</v>
      </c>
      <c r="C791" s="1">
        <v>450</v>
      </c>
      <c r="D791" s="1">
        <v>16</v>
      </c>
      <c r="E791">
        <f>MROUND(VLOOKUP(D791,'CTR Reference'!A:C, 3, FALSE)*C791,1)</f>
        <v>2</v>
      </c>
      <c r="F791">
        <f>MROUND(C791*'CTR Reference'!$C$2,1)</f>
        <v>120</v>
      </c>
      <c r="G791">
        <f t="shared" si="12"/>
        <v>118</v>
      </c>
      <c r="H791" t="str">
        <f>VLOOKUP(D791,'CTR Reference'!A:C, 2, FALSE)</f>
        <v>11 to 20</v>
      </c>
      <c r="I791" t="str">
        <f>VLOOKUP(D791,'CTR Reference'!A:D, 4, FALSE)</f>
        <v>Quick Win</v>
      </c>
    </row>
    <row r="792" spans="1:9" ht="13.2" x14ac:dyDescent="0.25">
      <c r="A792" s="17" t="s">
        <v>1287</v>
      </c>
      <c r="B792" s="1" t="s">
        <v>1288</v>
      </c>
      <c r="C792" s="1">
        <v>1100</v>
      </c>
      <c r="D792" s="1">
        <v>17</v>
      </c>
      <c r="E792">
        <f>MROUND(VLOOKUP(D792,'CTR Reference'!A:C, 3, FALSE)*C792,1)</f>
        <v>6</v>
      </c>
      <c r="F792">
        <f>MROUND(C792*'CTR Reference'!$C$2,1)</f>
        <v>294</v>
      </c>
      <c r="G792">
        <f t="shared" si="12"/>
        <v>288</v>
      </c>
      <c r="H792" t="str">
        <f>VLOOKUP(D792,'CTR Reference'!A:C, 2, FALSE)</f>
        <v>11 to 20</v>
      </c>
      <c r="I792" t="str">
        <f>VLOOKUP(D792,'CTR Reference'!A:D, 4, FALSE)</f>
        <v>Quick Win</v>
      </c>
    </row>
    <row r="793" spans="1:9" ht="13.2" x14ac:dyDescent="0.25">
      <c r="A793" s="17" t="s">
        <v>515</v>
      </c>
      <c r="B793" s="1" t="s">
        <v>516</v>
      </c>
      <c r="C793" s="1">
        <v>150</v>
      </c>
      <c r="D793" s="1">
        <v>3</v>
      </c>
      <c r="E793">
        <f>MROUND(VLOOKUP(D793,'CTR Reference'!A:C, 3, FALSE)*C793,1)</f>
        <v>13</v>
      </c>
      <c r="F793">
        <f>MROUND(C793*'CTR Reference'!$C$2,1)</f>
        <v>40</v>
      </c>
      <c r="G793">
        <f t="shared" si="12"/>
        <v>27</v>
      </c>
      <c r="H793" t="str">
        <f>VLOOKUP(D793,'CTR Reference'!A:C, 2, FALSE)</f>
        <v>1 to 3</v>
      </c>
      <c r="I793" t="str">
        <f>VLOOKUP(D793,'CTR Reference'!A:D, 4, FALSE)</f>
        <v>Short Term</v>
      </c>
    </row>
    <row r="794" spans="1:9" ht="13.2" x14ac:dyDescent="0.25">
      <c r="A794" s="17" t="s">
        <v>561</v>
      </c>
      <c r="B794" s="1" t="s">
        <v>562</v>
      </c>
      <c r="C794" s="1">
        <v>450</v>
      </c>
      <c r="D794" s="1">
        <v>11</v>
      </c>
      <c r="E794">
        <f>MROUND(VLOOKUP(D794,'CTR Reference'!A:C, 3, FALSE)*C794,1)</f>
        <v>2</v>
      </c>
      <c r="F794">
        <f>MROUND(C794*'CTR Reference'!$C$2,1)</f>
        <v>120</v>
      </c>
      <c r="G794">
        <f t="shared" si="12"/>
        <v>118</v>
      </c>
      <c r="H794" t="str">
        <f>VLOOKUP(D794,'CTR Reference'!A:C, 2, FALSE)</f>
        <v>11 to 20</v>
      </c>
      <c r="I794" t="str">
        <f>VLOOKUP(D794,'CTR Reference'!A:D, 4, FALSE)</f>
        <v>Quick Win</v>
      </c>
    </row>
    <row r="795" spans="1:9" ht="13.2" x14ac:dyDescent="0.25">
      <c r="A795" s="17" t="s">
        <v>561</v>
      </c>
      <c r="B795" s="1" t="s">
        <v>605</v>
      </c>
      <c r="C795" s="1">
        <v>300</v>
      </c>
      <c r="D795" s="1">
        <v>8</v>
      </c>
      <c r="E795">
        <f>MROUND(VLOOKUP(D795,'CTR Reference'!A:C, 3, FALSE)*C795,1)</f>
        <v>9</v>
      </c>
      <c r="F795">
        <f>MROUND(C795*'CTR Reference'!$C$2,1)</f>
        <v>80</v>
      </c>
      <c r="G795">
        <f t="shared" si="12"/>
        <v>71</v>
      </c>
      <c r="H795" t="str">
        <f>VLOOKUP(D795,'CTR Reference'!A:C, 2, FALSE)</f>
        <v>7 to 10</v>
      </c>
      <c r="I795" t="str">
        <f>VLOOKUP(D795,'CTR Reference'!A:D, 4, FALSE)</f>
        <v>Quick Win</v>
      </c>
    </row>
    <row r="796" spans="1:9" ht="13.2" x14ac:dyDescent="0.25">
      <c r="A796" s="17" t="s">
        <v>561</v>
      </c>
      <c r="B796" s="1" t="s">
        <v>605</v>
      </c>
      <c r="C796" s="1">
        <v>300</v>
      </c>
      <c r="D796" s="1">
        <v>13</v>
      </c>
      <c r="E796">
        <f>MROUND(VLOOKUP(D796,'CTR Reference'!A:C, 3, FALSE)*C796,1)</f>
        <v>2</v>
      </c>
      <c r="F796">
        <f>MROUND(C796*'CTR Reference'!$C$2,1)</f>
        <v>80</v>
      </c>
      <c r="G796">
        <f t="shared" si="12"/>
        <v>78</v>
      </c>
      <c r="H796" t="str">
        <f>VLOOKUP(D796,'CTR Reference'!A:C, 2, FALSE)</f>
        <v>11 to 20</v>
      </c>
      <c r="I796" t="str">
        <f>VLOOKUP(D796,'CTR Reference'!A:D, 4, FALSE)</f>
        <v>Quick Win</v>
      </c>
    </row>
    <row r="797" spans="1:9" ht="13.2" x14ac:dyDescent="0.25">
      <c r="A797" s="17" t="s">
        <v>897</v>
      </c>
      <c r="B797" s="1" t="s">
        <v>562</v>
      </c>
      <c r="C797" s="1">
        <v>450</v>
      </c>
      <c r="D797" s="1">
        <v>16</v>
      </c>
      <c r="E797">
        <f>MROUND(VLOOKUP(D797,'CTR Reference'!A:C, 3, FALSE)*C797,1)</f>
        <v>2</v>
      </c>
      <c r="F797">
        <f>MROUND(C797*'CTR Reference'!$C$2,1)</f>
        <v>120</v>
      </c>
      <c r="G797">
        <f t="shared" si="12"/>
        <v>118</v>
      </c>
      <c r="H797" t="str">
        <f>VLOOKUP(D797,'CTR Reference'!A:C, 2, FALSE)</f>
        <v>11 to 20</v>
      </c>
      <c r="I797" t="str">
        <f>VLOOKUP(D797,'CTR Reference'!A:D, 4, FALSE)</f>
        <v>Quick Win</v>
      </c>
    </row>
    <row r="798" spans="1:9" ht="13.2" x14ac:dyDescent="0.25">
      <c r="A798" s="17" t="s">
        <v>828</v>
      </c>
      <c r="B798" s="1" t="s">
        <v>739</v>
      </c>
      <c r="C798" s="1">
        <v>100</v>
      </c>
      <c r="D798" s="1">
        <v>7</v>
      </c>
      <c r="E798">
        <f>MROUND(VLOOKUP(D798,'CTR Reference'!A:C, 3, FALSE)*C798,1)</f>
        <v>3</v>
      </c>
      <c r="F798">
        <f>MROUND(C798*'CTR Reference'!$C$2,1)</f>
        <v>27</v>
      </c>
      <c r="G798">
        <f t="shared" si="12"/>
        <v>24</v>
      </c>
      <c r="H798" t="str">
        <f>VLOOKUP(D798,'CTR Reference'!A:C, 2, FALSE)</f>
        <v>7 to 10</v>
      </c>
      <c r="I798" t="str">
        <f>VLOOKUP(D798,'CTR Reference'!A:D, 4, FALSE)</f>
        <v>Quick Win</v>
      </c>
    </row>
    <row r="799" spans="1:9" ht="13.2" x14ac:dyDescent="0.25">
      <c r="A799" s="17" t="s">
        <v>738</v>
      </c>
      <c r="B799" s="1" t="s">
        <v>739</v>
      </c>
      <c r="C799" s="1">
        <v>100</v>
      </c>
      <c r="D799" s="1">
        <v>1</v>
      </c>
      <c r="E799">
        <f>MROUND(VLOOKUP(D799,'CTR Reference'!A:C, 3, FALSE)*C799,1)</f>
        <v>27</v>
      </c>
      <c r="F799">
        <f>MROUND(C799*'CTR Reference'!$C$2,1)</f>
        <v>27</v>
      </c>
      <c r="G799">
        <f t="shared" si="12"/>
        <v>0</v>
      </c>
      <c r="H799" t="str">
        <f>VLOOKUP(D799,'CTR Reference'!A:C, 2, FALSE)</f>
        <v>1 to 3</v>
      </c>
      <c r="I799" t="str">
        <f>VLOOKUP(D799,'CTR Reference'!A:D, 4, FALSE)</f>
        <v>Maintain</v>
      </c>
    </row>
    <row r="800" spans="1:9" ht="13.2" x14ac:dyDescent="0.25">
      <c r="A800" s="17" t="s">
        <v>738</v>
      </c>
      <c r="B800" s="1" t="s">
        <v>739</v>
      </c>
      <c r="C800" s="1">
        <v>100</v>
      </c>
      <c r="D800" s="1">
        <v>6</v>
      </c>
      <c r="E800">
        <f>MROUND(VLOOKUP(D800,'CTR Reference'!A:C, 3, FALSE)*C800,1)</f>
        <v>4</v>
      </c>
      <c r="F800">
        <f>MROUND(C800*'CTR Reference'!$C$2,1)</f>
        <v>27</v>
      </c>
      <c r="G800">
        <f t="shared" si="12"/>
        <v>23</v>
      </c>
      <c r="H800" t="str">
        <f>VLOOKUP(D800,'CTR Reference'!A:C, 2, FALSE)</f>
        <v>4 to 6</v>
      </c>
      <c r="I800" t="str">
        <f>VLOOKUP(D800,'CTR Reference'!A:D, 4, FALSE)</f>
        <v>Quick Win</v>
      </c>
    </row>
    <row r="801" spans="1:9" ht="13.2" x14ac:dyDescent="0.25">
      <c r="A801" s="17" t="s">
        <v>738</v>
      </c>
      <c r="B801" s="1" t="s">
        <v>1507</v>
      </c>
      <c r="C801" s="1">
        <v>30</v>
      </c>
      <c r="D801" s="1">
        <v>1</v>
      </c>
      <c r="E801">
        <f>MROUND(VLOOKUP(D801,'CTR Reference'!A:C, 3, FALSE)*C801,1)</f>
        <v>8</v>
      </c>
      <c r="F801">
        <f>MROUND(C801*'CTR Reference'!$C$2,1)</f>
        <v>8</v>
      </c>
      <c r="G801">
        <f t="shared" si="12"/>
        <v>0</v>
      </c>
      <c r="H801" t="str">
        <f>VLOOKUP(D801,'CTR Reference'!A:C, 2, FALSE)</f>
        <v>1 to 3</v>
      </c>
      <c r="I801" t="str">
        <f>VLOOKUP(D801,'CTR Reference'!A:D, 4, FALSE)</f>
        <v>Maintain</v>
      </c>
    </row>
    <row r="802" spans="1:9" ht="13.2" x14ac:dyDescent="0.25">
      <c r="A802" s="17" t="s">
        <v>1362</v>
      </c>
      <c r="B802" s="1" t="s">
        <v>1363</v>
      </c>
      <c r="C802" s="1">
        <v>50</v>
      </c>
      <c r="D802" s="1">
        <v>8</v>
      </c>
      <c r="E802">
        <f>MROUND(VLOOKUP(D802,'CTR Reference'!A:C, 3, FALSE)*C802,1)</f>
        <v>1</v>
      </c>
      <c r="F802">
        <f>MROUND(C802*'CTR Reference'!$C$2,1)</f>
        <v>13</v>
      </c>
      <c r="G802">
        <f t="shared" si="12"/>
        <v>12</v>
      </c>
      <c r="H802" t="str">
        <f>VLOOKUP(D802,'CTR Reference'!A:C, 2, FALSE)</f>
        <v>7 to 10</v>
      </c>
      <c r="I802" t="str">
        <f>VLOOKUP(D802,'CTR Reference'!A:D, 4, FALSE)</f>
        <v>Quick Win</v>
      </c>
    </row>
    <row r="803" spans="1:9" ht="13.2" x14ac:dyDescent="0.25">
      <c r="A803" s="17" t="s">
        <v>1048</v>
      </c>
      <c r="B803" s="1" t="s">
        <v>1049</v>
      </c>
      <c r="C803" s="1">
        <v>500</v>
      </c>
      <c r="D803" s="1">
        <v>6</v>
      </c>
      <c r="E803">
        <f>MROUND(VLOOKUP(D803,'CTR Reference'!A:C, 3, FALSE)*C803,1)</f>
        <v>20</v>
      </c>
      <c r="F803">
        <f>MROUND(C803*'CTR Reference'!$C$2,1)</f>
        <v>134</v>
      </c>
      <c r="G803">
        <f t="shared" si="12"/>
        <v>114</v>
      </c>
      <c r="H803" t="str">
        <f>VLOOKUP(D803,'CTR Reference'!A:C, 2, FALSE)</f>
        <v>4 to 6</v>
      </c>
      <c r="I803" t="str">
        <f>VLOOKUP(D803,'CTR Reference'!A:D, 4, FALSE)</f>
        <v>Quick Win</v>
      </c>
    </row>
    <row r="804" spans="1:9" ht="13.2" x14ac:dyDescent="0.25">
      <c r="A804" s="17" t="s">
        <v>911</v>
      </c>
      <c r="B804" s="1" t="s">
        <v>912</v>
      </c>
      <c r="C804" s="1">
        <v>50</v>
      </c>
      <c r="D804" s="1">
        <v>4</v>
      </c>
      <c r="E804">
        <f>MROUND(VLOOKUP(D804,'CTR Reference'!A:C, 3, FALSE)*C804,1)</f>
        <v>3</v>
      </c>
      <c r="F804">
        <f>MROUND(C804*'CTR Reference'!$C$2,1)</f>
        <v>13</v>
      </c>
      <c r="G804">
        <f t="shared" si="12"/>
        <v>10</v>
      </c>
      <c r="H804" t="str">
        <f>VLOOKUP(D804,'CTR Reference'!A:C, 2, FALSE)</f>
        <v>4 to 6</v>
      </c>
      <c r="I804" t="str">
        <f>VLOOKUP(D804,'CTR Reference'!A:D, 4, FALSE)</f>
        <v>Short Term</v>
      </c>
    </row>
    <row r="805" spans="1:9" ht="13.2" x14ac:dyDescent="0.25">
      <c r="A805" s="17" t="s">
        <v>829</v>
      </c>
      <c r="B805" s="1" t="s">
        <v>830</v>
      </c>
      <c r="C805" s="1">
        <v>100</v>
      </c>
      <c r="D805" s="1">
        <v>1</v>
      </c>
      <c r="E805">
        <f>MROUND(VLOOKUP(D805,'CTR Reference'!A:C, 3, FALSE)*C805,1)</f>
        <v>27</v>
      </c>
      <c r="F805">
        <f>MROUND(C805*'CTR Reference'!$C$2,1)</f>
        <v>27</v>
      </c>
      <c r="G805">
        <f t="shared" si="12"/>
        <v>0</v>
      </c>
      <c r="H805" t="str">
        <f>VLOOKUP(D805,'CTR Reference'!A:C, 2, FALSE)</f>
        <v>1 to 3</v>
      </c>
      <c r="I805" t="str">
        <f>VLOOKUP(D805,'CTR Reference'!A:D, 4, FALSE)</f>
        <v>Maintain</v>
      </c>
    </row>
    <row r="806" spans="1:9" ht="13.2" x14ac:dyDescent="0.25">
      <c r="A806" s="17" t="s">
        <v>899</v>
      </c>
      <c r="B806" s="1" t="s">
        <v>808</v>
      </c>
      <c r="C806" s="1">
        <v>100</v>
      </c>
      <c r="D806" s="1">
        <v>8</v>
      </c>
      <c r="E806">
        <f>MROUND(VLOOKUP(D806,'CTR Reference'!A:C, 3, FALSE)*C806,1)</f>
        <v>3</v>
      </c>
      <c r="F806">
        <f>MROUND(C806*'CTR Reference'!$C$2,1)</f>
        <v>27</v>
      </c>
      <c r="G806">
        <f t="shared" si="12"/>
        <v>24</v>
      </c>
      <c r="H806" t="str">
        <f>VLOOKUP(D806,'CTR Reference'!A:C, 2, FALSE)</f>
        <v>7 to 10</v>
      </c>
      <c r="I806" t="str">
        <f>VLOOKUP(D806,'CTR Reference'!A:D, 4, FALSE)</f>
        <v>Quick Win</v>
      </c>
    </row>
    <row r="807" spans="1:9" ht="13.2" x14ac:dyDescent="0.25">
      <c r="A807" s="17" t="s">
        <v>807</v>
      </c>
      <c r="B807" s="1" t="s">
        <v>808</v>
      </c>
      <c r="C807" s="1">
        <v>100</v>
      </c>
      <c r="D807" s="1">
        <v>7</v>
      </c>
      <c r="E807">
        <f>MROUND(VLOOKUP(D807,'CTR Reference'!A:C, 3, FALSE)*C807,1)</f>
        <v>3</v>
      </c>
      <c r="F807">
        <f>MROUND(C807*'CTR Reference'!$C$2,1)</f>
        <v>27</v>
      </c>
      <c r="G807">
        <f t="shared" si="12"/>
        <v>24</v>
      </c>
      <c r="H807" t="str">
        <f>VLOOKUP(D807,'CTR Reference'!A:C, 2, FALSE)</f>
        <v>7 to 10</v>
      </c>
      <c r="I807" t="str">
        <f>VLOOKUP(D807,'CTR Reference'!A:D, 4, FALSE)</f>
        <v>Quick Win</v>
      </c>
    </row>
    <row r="808" spans="1:9" ht="13.2" x14ac:dyDescent="0.25">
      <c r="A808" s="17" t="s">
        <v>1205</v>
      </c>
      <c r="B808" s="1" t="s">
        <v>1206</v>
      </c>
      <c r="C808" s="1">
        <v>250</v>
      </c>
      <c r="D808" s="1">
        <v>15</v>
      </c>
      <c r="E808">
        <f>MROUND(VLOOKUP(D808,'CTR Reference'!A:C, 3, FALSE)*C808,1)</f>
        <v>1</v>
      </c>
      <c r="F808">
        <f>MROUND(C808*'CTR Reference'!$C$2,1)</f>
        <v>67</v>
      </c>
      <c r="G808">
        <f t="shared" si="12"/>
        <v>66</v>
      </c>
      <c r="H808" t="str">
        <f>VLOOKUP(D808,'CTR Reference'!A:C, 2, FALSE)</f>
        <v>11 to 20</v>
      </c>
      <c r="I808" t="str">
        <f>VLOOKUP(D808,'CTR Reference'!A:D, 4, FALSE)</f>
        <v>Quick Win</v>
      </c>
    </row>
    <row r="809" spans="1:9" ht="13.2" x14ac:dyDescent="0.25">
      <c r="A809" s="17" t="s">
        <v>1483</v>
      </c>
      <c r="B809" s="1" t="s">
        <v>1484</v>
      </c>
      <c r="C809" s="1">
        <v>80</v>
      </c>
      <c r="D809" s="1">
        <v>11</v>
      </c>
      <c r="E809">
        <f>MROUND(VLOOKUP(D809,'CTR Reference'!A:C, 3, FALSE)*C809,1)</f>
        <v>0</v>
      </c>
      <c r="F809">
        <f>MROUND(C809*'CTR Reference'!$C$2,1)</f>
        <v>21</v>
      </c>
      <c r="G809">
        <f t="shared" si="12"/>
        <v>21</v>
      </c>
      <c r="H809" t="str">
        <f>VLOOKUP(D809,'CTR Reference'!A:C, 2, FALSE)</f>
        <v>11 to 20</v>
      </c>
      <c r="I809" t="str">
        <f>VLOOKUP(D809,'CTR Reference'!A:D, 4, FALSE)</f>
        <v>Quick Win</v>
      </c>
    </row>
    <row r="810" spans="1:9" ht="13.2" x14ac:dyDescent="0.25">
      <c r="A810" s="17" t="s">
        <v>1249</v>
      </c>
      <c r="B810" s="1" t="s">
        <v>1250</v>
      </c>
      <c r="C810" s="1">
        <v>150</v>
      </c>
      <c r="D810" s="1">
        <v>4</v>
      </c>
      <c r="E810">
        <f>MROUND(VLOOKUP(D810,'CTR Reference'!A:C, 3, FALSE)*C810,1)</f>
        <v>9</v>
      </c>
      <c r="F810">
        <f>MROUND(C810*'CTR Reference'!$C$2,1)</f>
        <v>40</v>
      </c>
      <c r="G810">
        <f t="shared" si="12"/>
        <v>31</v>
      </c>
      <c r="H810" t="str">
        <f>VLOOKUP(D810,'CTR Reference'!A:C, 2, FALSE)</f>
        <v>4 to 6</v>
      </c>
      <c r="I810" t="str">
        <f>VLOOKUP(D810,'CTR Reference'!A:D, 4, FALSE)</f>
        <v>Short Term</v>
      </c>
    </row>
    <row r="811" spans="1:9" ht="13.2" x14ac:dyDescent="0.25">
      <c r="A811" s="17" t="s">
        <v>1413</v>
      </c>
      <c r="B811" s="1" t="s">
        <v>1414</v>
      </c>
      <c r="C811" s="1">
        <v>150</v>
      </c>
      <c r="D811" s="1">
        <v>13</v>
      </c>
      <c r="E811">
        <f>MROUND(VLOOKUP(D811,'CTR Reference'!A:C, 3, FALSE)*C811,1)</f>
        <v>1</v>
      </c>
      <c r="F811">
        <f>MROUND(C811*'CTR Reference'!$C$2,1)</f>
        <v>40</v>
      </c>
      <c r="G811">
        <f t="shared" si="12"/>
        <v>39</v>
      </c>
      <c r="H811" t="str">
        <f>VLOOKUP(D811,'CTR Reference'!A:C, 2, FALSE)</f>
        <v>11 to 20</v>
      </c>
      <c r="I811" t="str">
        <f>VLOOKUP(D811,'CTR Reference'!A:D, 4, FALSE)</f>
        <v>Quick Win</v>
      </c>
    </row>
    <row r="812" spans="1:9" ht="13.2" x14ac:dyDescent="0.25">
      <c r="A812" s="17" t="s">
        <v>1107</v>
      </c>
      <c r="B812" s="1" t="s">
        <v>983</v>
      </c>
      <c r="C812" s="1">
        <v>30</v>
      </c>
      <c r="D812" s="1">
        <v>4</v>
      </c>
      <c r="E812">
        <f>MROUND(VLOOKUP(D812,'CTR Reference'!A:C, 3, FALSE)*C812,1)</f>
        <v>2</v>
      </c>
      <c r="F812">
        <f>MROUND(C812*'CTR Reference'!$C$2,1)</f>
        <v>8</v>
      </c>
      <c r="G812">
        <f t="shared" si="12"/>
        <v>6</v>
      </c>
      <c r="H812" t="str">
        <f>VLOOKUP(D812,'CTR Reference'!A:C, 2, FALSE)</f>
        <v>4 to 6</v>
      </c>
      <c r="I812" t="str">
        <f>VLOOKUP(D812,'CTR Reference'!A:D, 4, FALSE)</f>
        <v>Short Term</v>
      </c>
    </row>
    <row r="813" spans="1:9" ht="13.2" x14ac:dyDescent="0.25">
      <c r="A813" s="17" t="s">
        <v>879</v>
      </c>
      <c r="B813" s="1" t="s">
        <v>880</v>
      </c>
      <c r="C813" s="1">
        <v>150</v>
      </c>
      <c r="D813" s="1">
        <v>9</v>
      </c>
      <c r="E813">
        <f>MROUND(VLOOKUP(D813,'CTR Reference'!A:C, 3, FALSE)*C813,1)</f>
        <v>4</v>
      </c>
      <c r="F813">
        <f>MROUND(C813*'CTR Reference'!$C$2,1)</f>
        <v>40</v>
      </c>
      <c r="G813">
        <f t="shared" si="12"/>
        <v>36</v>
      </c>
      <c r="H813" t="str">
        <f>VLOOKUP(D813,'CTR Reference'!A:C, 2, FALSE)</f>
        <v>7 to 10</v>
      </c>
      <c r="I813" t="str">
        <f>VLOOKUP(D813,'CTR Reference'!A:D, 4, FALSE)</f>
        <v>Quick Win</v>
      </c>
    </row>
    <row r="814" spans="1:9" ht="13.2" x14ac:dyDescent="0.25">
      <c r="A814" s="17" t="s">
        <v>879</v>
      </c>
      <c r="B814" s="1" t="s">
        <v>908</v>
      </c>
      <c r="C814" s="1">
        <v>150</v>
      </c>
      <c r="D814" s="1">
        <v>9</v>
      </c>
      <c r="E814">
        <f>MROUND(VLOOKUP(D814,'CTR Reference'!A:C, 3, FALSE)*C814,1)</f>
        <v>4</v>
      </c>
      <c r="F814">
        <f>MROUND(C814*'CTR Reference'!$C$2,1)</f>
        <v>40</v>
      </c>
      <c r="G814">
        <f t="shared" si="12"/>
        <v>36</v>
      </c>
      <c r="H814" t="str">
        <f>VLOOKUP(D814,'CTR Reference'!A:C, 2, FALSE)</f>
        <v>7 to 10</v>
      </c>
      <c r="I814" t="str">
        <f>VLOOKUP(D814,'CTR Reference'!A:D, 4, FALSE)</f>
        <v>Quick Win</v>
      </c>
    </row>
    <row r="815" spans="1:9" ht="13.2" x14ac:dyDescent="0.25">
      <c r="A815" s="17" t="s">
        <v>879</v>
      </c>
      <c r="B815" s="1" t="s">
        <v>969</v>
      </c>
      <c r="C815" s="1">
        <v>60</v>
      </c>
      <c r="D815" s="1">
        <v>6</v>
      </c>
      <c r="E815">
        <f>MROUND(VLOOKUP(D815,'CTR Reference'!A:C, 3, FALSE)*C815,1)</f>
        <v>2</v>
      </c>
      <c r="F815">
        <f>MROUND(C815*'CTR Reference'!$C$2,1)</f>
        <v>16</v>
      </c>
      <c r="G815">
        <f t="shared" si="12"/>
        <v>14</v>
      </c>
      <c r="H815" t="str">
        <f>VLOOKUP(D815,'CTR Reference'!A:C, 2, FALSE)</f>
        <v>4 to 6</v>
      </c>
      <c r="I815" t="str">
        <f>VLOOKUP(D815,'CTR Reference'!A:D, 4, FALSE)</f>
        <v>Quick Win</v>
      </c>
    </row>
    <row r="816" spans="1:9" ht="13.2" x14ac:dyDescent="0.25">
      <c r="A816" s="17" t="s">
        <v>879</v>
      </c>
      <c r="B816" s="1" t="s">
        <v>1138</v>
      </c>
      <c r="C816" s="1">
        <v>30</v>
      </c>
      <c r="D816" s="1">
        <v>4</v>
      </c>
      <c r="E816">
        <f>MROUND(VLOOKUP(D816,'CTR Reference'!A:C, 3, FALSE)*C816,1)</f>
        <v>2</v>
      </c>
      <c r="F816">
        <f>MROUND(C816*'CTR Reference'!$C$2,1)</f>
        <v>8</v>
      </c>
      <c r="G816">
        <f t="shared" si="12"/>
        <v>6</v>
      </c>
      <c r="H816" t="str">
        <f>VLOOKUP(D816,'CTR Reference'!A:C, 2, FALSE)</f>
        <v>4 to 6</v>
      </c>
      <c r="I816" t="str">
        <f>VLOOKUP(D816,'CTR Reference'!A:D, 4, FALSE)</f>
        <v>Short Term</v>
      </c>
    </row>
    <row r="817" spans="1:9" ht="13.2" x14ac:dyDescent="0.25">
      <c r="A817" s="17" t="s">
        <v>799</v>
      </c>
      <c r="B817" s="1" t="s">
        <v>800</v>
      </c>
      <c r="C817" s="1">
        <v>1000</v>
      </c>
      <c r="D817" s="1">
        <v>9</v>
      </c>
      <c r="E817">
        <f>MROUND(VLOOKUP(D817,'CTR Reference'!A:C, 3, FALSE)*C817,1)</f>
        <v>28</v>
      </c>
      <c r="F817">
        <f>MROUND(C817*'CTR Reference'!$C$2,1)</f>
        <v>268</v>
      </c>
      <c r="G817">
        <f t="shared" si="12"/>
        <v>240</v>
      </c>
      <c r="H817" t="str">
        <f>VLOOKUP(D817,'CTR Reference'!A:C, 2, FALSE)</f>
        <v>7 to 10</v>
      </c>
      <c r="I817" t="str">
        <f>VLOOKUP(D817,'CTR Reference'!A:D, 4, FALSE)</f>
        <v>Quick Win</v>
      </c>
    </row>
    <row r="818" spans="1:9" ht="13.2" x14ac:dyDescent="0.25">
      <c r="A818" s="17" t="s">
        <v>757</v>
      </c>
      <c r="B818" s="1" t="s">
        <v>758</v>
      </c>
      <c r="C818" s="1">
        <v>80</v>
      </c>
      <c r="D818" s="1">
        <v>5</v>
      </c>
      <c r="E818">
        <f>MROUND(VLOOKUP(D818,'CTR Reference'!A:C, 3, FALSE)*C818,1)</f>
        <v>4</v>
      </c>
      <c r="F818">
        <f>MROUND(C818*'CTR Reference'!$C$2,1)</f>
        <v>21</v>
      </c>
      <c r="G818">
        <f t="shared" si="12"/>
        <v>17</v>
      </c>
      <c r="H818" t="str">
        <f>VLOOKUP(D818,'CTR Reference'!A:C, 2, FALSE)</f>
        <v>4 to 6</v>
      </c>
      <c r="I818" t="str">
        <f>VLOOKUP(D818,'CTR Reference'!A:D, 4, FALSE)</f>
        <v>Quick Win</v>
      </c>
    </row>
    <row r="819" spans="1:9" ht="13.2" x14ac:dyDescent="0.25">
      <c r="A819" s="17" t="s">
        <v>757</v>
      </c>
      <c r="B819" s="1" t="s">
        <v>996</v>
      </c>
      <c r="C819" s="1">
        <v>50</v>
      </c>
      <c r="D819" s="1">
        <v>5</v>
      </c>
      <c r="E819">
        <f>MROUND(VLOOKUP(D819,'CTR Reference'!A:C, 3, FALSE)*C819,1)</f>
        <v>2</v>
      </c>
      <c r="F819">
        <f>MROUND(C819*'CTR Reference'!$C$2,1)</f>
        <v>13</v>
      </c>
      <c r="G819">
        <f t="shared" si="12"/>
        <v>11</v>
      </c>
      <c r="H819" t="str">
        <f>VLOOKUP(D819,'CTR Reference'!A:C, 2, FALSE)</f>
        <v>4 to 6</v>
      </c>
      <c r="I819" t="str">
        <f>VLOOKUP(D819,'CTR Reference'!A:D, 4, FALSE)</f>
        <v>Quick Win</v>
      </c>
    </row>
    <row r="820" spans="1:9" ht="13.2" x14ac:dyDescent="0.25">
      <c r="A820" s="17" t="s">
        <v>856</v>
      </c>
      <c r="B820" s="1" t="s">
        <v>857</v>
      </c>
      <c r="C820" s="1">
        <v>700</v>
      </c>
      <c r="D820" s="1">
        <v>6</v>
      </c>
      <c r="E820">
        <f>MROUND(VLOOKUP(D820,'CTR Reference'!A:C, 3, FALSE)*C820,1)</f>
        <v>28</v>
      </c>
      <c r="F820">
        <f>MROUND(C820*'CTR Reference'!$C$2,1)</f>
        <v>187</v>
      </c>
      <c r="G820">
        <f t="shared" si="12"/>
        <v>159</v>
      </c>
      <c r="H820" t="str">
        <f>VLOOKUP(D820,'CTR Reference'!A:C, 2, FALSE)</f>
        <v>4 to 6</v>
      </c>
      <c r="I820" t="str">
        <f>VLOOKUP(D820,'CTR Reference'!A:D, 4, FALSE)</f>
        <v>Quick Win</v>
      </c>
    </row>
    <row r="821" spans="1:9" ht="13.2" x14ac:dyDescent="0.25">
      <c r="A821" s="17" t="s">
        <v>1369</v>
      </c>
      <c r="B821" s="1" t="s">
        <v>1370</v>
      </c>
      <c r="C821" s="1">
        <v>40</v>
      </c>
      <c r="D821" s="1">
        <v>7</v>
      </c>
      <c r="E821">
        <f>MROUND(VLOOKUP(D821,'CTR Reference'!A:C, 3, FALSE)*C821,1)</f>
        <v>1</v>
      </c>
      <c r="F821">
        <f>MROUND(C821*'CTR Reference'!$C$2,1)</f>
        <v>11</v>
      </c>
      <c r="G821">
        <f t="shared" si="12"/>
        <v>10</v>
      </c>
      <c r="H821" t="str">
        <f>VLOOKUP(D821,'CTR Reference'!A:C, 2, FALSE)</f>
        <v>7 to 10</v>
      </c>
      <c r="I821" t="str">
        <f>VLOOKUP(D821,'CTR Reference'!A:D, 4, FALSE)</f>
        <v>Quick Win</v>
      </c>
    </row>
    <row r="822" spans="1:9" ht="13.2" x14ac:dyDescent="0.25">
      <c r="A822" s="17" t="s">
        <v>1000</v>
      </c>
      <c r="B822" s="1" t="s">
        <v>1070</v>
      </c>
      <c r="C822" s="1">
        <v>250</v>
      </c>
      <c r="D822" s="1">
        <v>5</v>
      </c>
      <c r="E822">
        <f>MROUND(VLOOKUP(D822,'CTR Reference'!A:C, 3, FALSE)*C822,1)</f>
        <v>12</v>
      </c>
      <c r="F822">
        <f>MROUND(C822*'CTR Reference'!$C$2,1)</f>
        <v>67</v>
      </c>
      <c r="G822">
        <f t="shared" si="12"/>
        <v>55</v>
      </c>
      <c r="H822" t="str">
        <f>VLOOKUP(D822,'CTR Reference'!A:C, 2, FALSE)</f>
        <v>4 to 6</v>
      </c>
      <c r="I822" t="str">
        <f>VLOOKUP(D822,'CTR Reference'!A:D, 4, FALSE)</f>
        <v>Quick Win</v>
      </c>
    </row>
    <row r="823" spans="1:9" ht="13.2" x14ac:dyDescent="0.25">
      <c r="A823" s="17" t="s">
        <v>1000</v>
      </c>
      <c r="B823" s="1" t="s">
        <v>1070</v>
      </c>
      <c r="C823" s="1">
        <v>250</v>
      </c>
      <c r="D823" s="1">
        <v>15</v>
      </c>
      <c r="E823">
        <f>MROUND(VLOOKUP(D823,'CTR Reference'!A:C, 3, FALSE)*C823,1)</f>
        <v>1</v>
      </c>
      <c r="F823">
        <f>MROUND(C823*'CTR Reference'!$C$2,1)</f>
        <v>67</v>
      </c>
      <c r="G823">
        <f t="shared" si="12"/>
        <v>66</v>
      </c>
      <c r="H823" t="str">
        <f>VLOOKUP(D823,'CTR Reference'!A:C, 2, FALSE)</f>
        <v>11 to 20</v>
      </c>
      <c r="I823" t="str">
        <f>VLOOKUP(D823,'CTR Reference'!A:D, 4, FALSE)</f>
        <v>Quick Win</v>
      </c>
    </row>
    <row r="824" spans="1:9" ht="13.2" x14ac:dyDescent="0.25">
      <c r="A824" s="17" t="s">
        <v>1000</v>
      </c>
      <c r="B824" s="1" t="s">
        <v>1227</v>
      </c>
      <c r="C824" s="1">
        <v>150</v>
      </c>
      <c r="D824" s="1">
        <v>12</v>
      </c>
      <c r="E824">
        <f>MROUND(VLOOKUP(D824,'CTR Reference'!A:C, 3, FALSE)*C824,1)</f>
        <v>1</v>
      </c>
      <c r="F824">
        <f>MROUND(C824*'CTR Reference'!$C$2,1)</f>
        <v>40</v>
      </c>
      <c r="G824">
        <f t="shared" si="12"/>
        <v>39</v>
      </c>
      <c r="H824" t="str">
        <f>VLOOKUP(D824,'CTR Reference'!A:C, 2, FALSE)</f>
        <v>11 to 20</v>
      </c>
      <c r="I824" t="str">
        <f>VLOOKUP(D824,'CTR Reference'!A:D, 4, FALSE)</f>
        <v>Quick Win</v>
      </c>
    </row>
    <row r="825" spans="1:9" ht="13.2" x14ac:dyDescent="0.25">
      <c r="A825" s="17" t="s">
        <v>1000</v>
      </c>
      <c r="B825" s="1" t="s">
        <v>1001</v>
      </c>
      <c r="C825" s="1">
        <v>40</v>
      </c>
      <c r="D825" s="1">
        <v>4</v>
      </c>
      <c r="E825">
        <f>MROUND(VLOOKUP(D825,'CTR Reference'!A:C, 3, FALSE)*C825,1)</f>
        <v>2</v>
      </c>
      <c r="F825">
        <f>MROUND(C825*'CTR Reference'!$C$2,1)</f>
        <v>11</v>
      </c>
      <c r="G825">
        <f t="shared" si="12"/>
        <v>9</v>
      </c>
      <c r="H825" t="str">
        <f>VLOOKUP(D825,'CTR Reference'!A:C, 2, FALSE)</f>
        <v>4 to 6</v>
      </c>
      <c r="I825" t="str">
        <f>VLOOKUP(D825,'CTR Reference'!A:D, 4, FALSE)</f>
        <v>Short Term</v>
      </c>
    </row>
    <row r="826" spans="1:9" ht="13.2" x14ac:dyDescent="0.25">
      <c r="A826" s="17" t="s">
        <v>1000</v>
      </c>
      <c r="B826" s="1" t="s">
        <v>1024</v>
      </c>
      <c r="C826" s="1">
        <v>40</v>
      </c>
      <c r="D826" s="1">
        <v>4</v>
      </c>
      <c r="E826">
        <f>MROUND(VLOOKUP(D826,'CTR Reference'!A:C, 3, FALSE)*C826,1)</f>
        <v>2</v>
      </c>
      <c r="F826">
        <f>MROUND(C826*'CTR Reference'!$C$2,1)</f>
        <v>11</v>
      </c>
      <c r="G826">
        <f t="shared" si="12"/>
        <v>9</v>
      </c>
      <c r="H826" t="str">
        <f>VLOOKUP(D826,'CTR Reference'!A:C, 2, FALSE)</f>
        <v>4 to 6</v>
      </c>
      <c r="I826" t="str">
        <f>VLOOKUP(D826,'CTR Reference'!A:D, 4, FALSE)</f>
        <v>Short Term</v>
      </c>
    </row>
    <row r="827" spans="1:9" ht="13.2" x14ac:dyDescent="0.25">
      <c r="A827" s="17" t="s">
        <v>1416</v>
      </c>
      <c r="B827" s="1" t="s">
        <v>1417</v>
      </c>
      <c r="C827" s="1">
        <v>40</v>
      </c>
      <c r="D827" s="1">
        <v>7</v>
      </c>
      <c r="E827">
        <f>MROUND(VLOOKUP(D827,'CTR Reference'!A:C, 3, FALSE)*C827,1)</f>
        <v>1</v>
      </c>
      <c r="F827">
        <f>MROUND(C827*'CTR Reference'!$C$2,1)</f>
        <v>11</v>
      </c>
      <c r="G827">
        <f t="shared" si="12"/>
        <v>10</v>
      </c>
      <c r="H827" t="str">
        <f>VLOOKUP(D827,'CTR Reference'!A:C, 2, FALSE)</f>
        <v>7 to 10</v>
      </c>
      <c r="I827" t="str">
        <f>VLOOKUP(D827,'CTR Reference'!A:D, 4, FALSE)</f>
        <v>Quick Win</v>
      </c>
    </row>
    <row r="828" spans="1:9" ht="13.2" x14ac:dyDescent="0.25">
      <c r="A828" s="17" t="s">
        <v>1233</v>
      </c>
      <c r="B828" s="1" t="s">
        <v>1234</v>
      </c>
      <c r="C828" s="1">
        <v>40</v>
      </c>
      <c r="D828" s="1">
        <v>1</v>
      </c>
      <c r="E828">
        <f>MROUND(VLOOKUP(D828,'CTR Reference'!A:C, 3, FALSE)*C828,1)</f>
        <v>11</v>
      </c>
      <c r="F828">
        <f>MROUND(C828*'CTR Reference'!$C$2,1)</f>
        <v>11</v>
      </c>
      <c r="G828">
        <f t="shared" si="12"/>
        <v>0</v>
      </c>
      <c r="H828" t="str">
        <f>VLOOKUP(D828,'CTR Reference'!A:C, 2, FALSE)</f>
        <v>1 to 3</v>
      </c>
      <c r="I828" t="str">
        <f>VLOOKUP(D828,'CTR Reference'!A:D, 4, FALSE)</f>
        <v>Maintain</v>
      </c>
    </row>
    <row r="829" spans="1:9" ht="13.2" x14ac:dyDescent="0.25">
      <c r="A829" s="17" t="s">
        <v>1233</v>
      </c>
      <c r="B829" s="1" t="s">
        <v>1234</v>
      </c>
      <c r="C829" s="1">
        <v>40</v>
      </c>
      <c r="D829" s="1">
        <v>6</v>
      </c>
      <c r="E829">
        <f>MROUND(VLOOKUP(D829,'CTR Reference'!A:C, 3, FALSE)*C829,1)</f>
        <v>2</v>
      </c>
      <c r="F829">
        <f>MROUND(C829*'CTR Reference'!$C$2,1)</f>
        <v>11</v>
      </c>
      <c r="G829">
        <f t="shared" si="12"/>
        <v>9</v>
      </c>
      <c r="H829" t="str">
        <f>VLOOKUP(D829,'CTR Reference'!A:C, 2, FALSE)</f>
        <v>4 to 6</v>
      </c>
      <c r="I829" t="str">
        <f>VLOOKUP(D829,'CTR Reference'!A:D, 4, FALSE)</f>
        <v>Quick Win</v>
      </c>
    </row>
    <row r="830" spans="1:9" ht="13.2" x14ac:dyDescent="0.25">
      <c r="A830" s="17" t="s">
        <v>1364</v>
      </c>
      <c r="B830" s="1" t="s">
        <v>1234</v>
      </c>
      <c r="C830" s="1">
        <v>40</v>
      </c>
      <c r="D830" s="1">
        <v>7</v>
      </c>
      <c r="E830">
        <f>MROUND(VLOOKUP(D830,'CTR Reference'!A:C, 3, FALSE)*C830,1)</f>
        <v>1</v>
      </c>
      <c r="F830">
        <f>MROUND(C830*'CTR Reference'!$C$2,1)</f>
        <v>11</v>
      </c>
      <c r="G830">
        <f t="shared" si="12"/>
        <v>10</v>
      </c>
      <c r="H830" t="str">
        <f>VLOOKUP(D830,'CTR Reference'!A:C, 2, FALSE)</f>
        <v>7 to 10</v>
      </c>
      <c r="I830" t="str">
        <f>VLOOKUP(D830,'CTR Reference'!A:D, 4, FALSE)</f>
        <v>Quick Win</v>
      </c>
    </row>
    <row r="831" spans="1:9" ht="13.2" x14ac:dyDescent="0.25">
      <c r="A831" s="17" t="s">
        <v>1386</v>
      </c>
      <c r="B831" s="1" t="s">
        <v>1383</v>
      </c>
      <c r="C831" s="1">
        <v>100</v>
      </c>
      <c r="D831" s="1">
        <v>3</v>
      </c>
      <c r="E831">
        <f>MROUND(VLOOKUP(D831,'CTR Reference'!A:C, 3, FALSE)*C831,1)</f>
        <v>8</v>
      </c>
      <c r="F831">
        <f>MROUND(C831*'CTR Reference'!$C$2,1)</f>
        <v>27</v>
      </c>
      <c r="G831">
        <f t="shared" si="12"/>
        <v>19</v>
      </c>
      <c r="H831" t="str">
        <f>VLOOKUP(D831,'CTR Reference'!A:C, 2, FALSE)</f>
        <v>1 to 3</v>
      </c>
      <c r="I831" t="str">
        <f>VLOOKUP(D831,'CTR Reference'!A:D, 4, FALSE)</f>
        <v>Short Term</v>
      </c>
    </row>
    <row r="832" spans="1:9" ht="13.2" x14ac:dyDescent="0.25">
      <c r="A832" s="17" t="s">
        <v>1382</v>
      </c>
      <c r="B832" s="1" t="s">
        <v>1383</v>
      </c>
      <c r="C832" s="1">
        <v>100</v>
      </c>
      <c r="D832" s="1">
        <v>11</v>
      </c>
      <c r="E832">
        <f>MROUND(VLOOKUP(D832,'CTR Reference'!A:C, 3, FALSE)*C832,1)</f>
        <v>1</v>
      </c>
      <c r="F832">
        <f>MROUND(C832*'CTR Reference'!$C$2,1)</f>
        <v>27</v>
      </c>
      <c r="G832">
        <f t="shared" si="12"/>
        <v>26</v>
      </c>
      <c r="H832" t="str">
        <f>VLOOKUP(D832,'CTR Reference'!A:C, 2, FALSE)</f>
        <v>11 to 20</v>
      </c>
      <c r="I832" t="str">
        <f>VLOOKUP(D832,'CTR Reference'!A:D, 4, FALSE)</f>
        <v>Quick Win</v>
      </c>
    </row>
    <row r="833" spans="1:9" ht="13.2" x14ac:dyDescent="0.25">
      <c r="A833" s="17" t="s">
        <v>1366</v>
      </c>
      <c r="B833" s="1" t="s">
        <v>1238</v>
      </c>
      <c r="C833" s="1">
        <v>40</v>
      </c>
      <c r="D833" s="1">
        <v>7</v>
      </c>
      <c r="E833">
        <f>MROUND(VLOOKUP(D833,'CTR Reference'!A:C, 3, FALSE)*C833,1)</f>
        <v>1</v>
      </c>
      <c r="F833">
        <f>MROUND(C833*'CTR Reference'!$C$2,1)</f>
        <v>11</v>
      </c>
      <c r="G833">
        <f t="shared" si="12"/>
        <v>10</v>
      </c>
      <c r="H833" t="str">
        <f>VLOOKUP(D833,'CTR Reference'!A:C, 2, FALSE)</f>
        <v>7 to 10</v>
      </c>
      <c r="I833" t="str">
        <f>VLOOKUP(D833,'CTR Reference'!A:D, 4, FALSE)</f>
        <v>Quick Win</v>
      </c>
    </row>
    <row r="834" spans="1:9" ht="13.2" x14ac:dyDescent="0.25">
      <c r="A834" s="17" t="s">
        <v>777</v>
      </c>
      <c r="B834" s="1" t="s">
        <v>502</v>
      </c>
      <c r="C834" s="1">
        <v>600</v>
      </c>
      <c r="D834" s="1">
        <v>6</v>
      </c>
      <c r="E834">
        <f>MROUND(VLOOKUP(D834,'CTR Reference'!A:C, 3, FALSE)*C834,1)</f>
        <v>24</v>
      </c>
      <c r="F834">
        <f>MROUND(C834*'CTR Reference'!$C$2,1)</f>
        <v>161</v>
      </c>
      <c r="G834">
        <f t="shared" si="12"/>
        <v>137</v>
      </c>
      <c r="H834" t="str">
        <f>VLOOKUP(D834,'CTR Reference'!A:C, 2, FALSE)</f>
        <v>4 to 6</v>
      </c>
      <c r="I834" t="str">
        <f>VLOOKUP(D834,'CTR Reference'!A:D, 4, FALSE)</f>
        <v>Quick Win</v>
      </c>
    </row>
    <row r="835" spans="1:9" ht="13.2" x14ac:dyDescent="0.25">
      <c r="A835" s="17" t="s">
        <v>520</v>
      </c>
      <c r="B835" s="1" t="s">
        <v>502</v>
      </c>
      <c r="C835" s="1">
        <v>600</v>
      </c>
      <c r="D835" s="1">
        <v>9</v>
      </c>
      <c r="E835">
        <f>MROUND(VLOOKUP(D835,'CTR Reference'!A:C, 3, FALSE)*C835,1)</f>
        <v>17</v>
      </c>
      <c r="F835">
        <f>MROUND(C835*'CTR Reference'!$C$2,1)</f>
        <v>161</v>
      </c>
      <c r="G835">
        <f t="shared" si="12"/>
        <v>144</v>
      </c>
      <c r="H835" t="str">
        <f>VLOOKUP(D835,'CTR Reference'!A:C, 2, FALSE)</f>
        <v>7 to 10</v>
      </c>
      <c r="I835" t="str">
        <f>VLOOKUP(D835,'CTR Reference'!A:D, 4, FALSE)</f>
        <v>Quick Win</v>
      </c>
    </row>
    <row r="836" spans="1:9" ht="13.2" x14ac:dyDescent="0.25">
      <c r="A836" s="17" t="s">
        <v>520</v>
      </c>
      <c r="B836" s="1" t="s">
        <v>713</v>
      </c>
      <c r="C836" s="1">
        <v>90</v>
      </c>
      <c r="D836" s="1">
        <v>6</v>
      </c>
      <c r="E836">
        <f>MROUND(VLOOKUP(D836,'CTR Reference'!A:C, 3, FALSE)*C836,1)</f>
        <v>4</v>
      </c>
      <c r="F836">
        <f>MROUND(C836*'CTR Reference'!$C$2,1)</f>
        <v>24</v>
      </c>
      <c r="G836">
        <f t="shared" ref="G836:G899" si="13">F836-E836</f>
        <v>20</v>
      </c>
      <c r="H836" t="str">
        <f>VLOOKUP(D836,'CTR Reference'!A:C, 2, FALSE)</f>
        <v>4 to 6</v>
      </c>
      <c r="I836" t="str">
        <f>VLOOKUP(D836,'CTR Reference'!A:D, 4, FALSE)</f>
        <v>Quick Win</v>
      </c>
    </row>
    <row r="837" spans="1:9" ht="13.2" x14ac:dyDescent="0.25">
      <c r="A837" s="17" t="s">
        <v>520</v>
      </c>
      <c r="B837" s="1" t="s">
        <v>1071</v>
      </c>
      <c r="C837" s="1">
        <v>70</v>
      </c>
      <c r="D837" s="1">
        <v>8</v>
      </c>
      <c r="E837">
        <f>MROUND(VLOOKUP(D837,'CTR Reference'!A:C, 3, FALSE)*C837,1)</f>
        <v>2</v>
      </c>
      <c r="F837">
        <f>MROUND(C837*'CTR Reference'!$C$2,1)</f>
        <v>19</v>
      </c>
      <c r="G837">
        <f t="shared" si="13"/>
        <v>17</v>
      </c>
      <c r="H837" t="str">
        <f>VLOOKUP(D837,'CTR Reference'!A:C, 2, FALSE)</f>
        <v>7 to 10</v>
      </c>
      <c r="I837" t="str">
        <f>VLOOKUP(D837,'CTR Reference'!A:D, 4, FALSE)</f>
        <v>Quick Win</v>
      </c>
    </row>
    <row r="838" spans="1:9" ht="13.2" x14ac:dyDescent="0.25">
      <c r="A838" s="17" t="s">
        <v>520</v>
      </c>
      <c r="B838" s="1" t="s">
        <v>1435</v>
      </c>
      <c r="C838" s="1">
        <v>50</v>
      </c>
      <c r="D838" s="1">
        <v>8</v>
      </c>
      <c r="E838">
        <f>MROUND(VLOOKUP(D838,'CTR Reference'!A:C, 3, FALSE)*C838,1)</f>
        <v>1</v>
      </c>
      <c r="F838">
        <f>MROUND(C838*'CTR Reference'!$C$2,1)</f>
        <v>13</v>
      </c>
      <c r="G838">
        <f t="shared" si="13"/>
        <v>12</v>
      </c>
      <c r="H838" t="str">
        <f>VLOOKUP(D838,'CTR Reference'!A:C, 2, FALSE)</f>
        <v>7 to 10</v>
      </c>
      <c r="I838" t="str">
        <f>VLOOKUP(D838,'CTR Reference'!A:D, 4, FALSE)</f>
        <v>Quick Win</v>
      </c>
    </row>
    <row r="839" spans="1:9" ht="13.2" x14ac:dyDescent="0.25">
      <c r="A839" s="17" t="s">
        <v>520</v>
      </c>
      <c r="B839" s="1" t="s">
        <v>1193</v>
      </c>
      <c r="C839" s="1">
        <v>30</v>
      </c>
      <c r="D839" s="1">
        <v>6</v>
      </c>
      <c r="E839">
        <f>MROUND(VLOOKUP(D839,'CTR Reference'!A:C, 3, FALSE)*C839,1)</f>
        <v>1</v>
      </c>
      <c r="F839">
        <f>MROUND(C839*'CTR Reference'!$C$2,1)</f>
        <v>8</v>
      </c>
      <c r="G839">
        <f t="shared" si="13"/>
        <v>7</v>
      </c>
      <c r="H839" t="str">
        <f>VLOOKUP(D839,'CTR Reference'!A:C, 2, FALSE)</f>
        <v>4 to 6</v>
      </c>
      <c r="I839" t="str">
        <f>VLOOKUP(D839,'CTR Reference'!A:D, 4, FALSE)</f>
        <v>Quick Win</v>
      </c>
    </row>
    <row r="840" spans="1:9" ht="13.2" x14ac:dyDescent="0.25">
      <c r="A840" s="17" t="s">
        <v>1406</v>
      </c>
      <c r="B840" s="1" t="s">
        <v>1405</v>
      </c>
      <c r="C840" s="1">
        <v>150</v>
      </c>
      <c r="D840" s="1">
        <v>5</v>
      </c>
      <c r="E840">
        <f>MROUND(VLOOKUP(D840,'CTR Reference'!A:C, 3, FALSE)*C840,1)</f>
        <v>7</v>
      </c>
      <c r="F840">
        <f>MROUND(C840*'CTR Reference'!$C$2,1)</f>
        <v>40</v>
      </c>
      <c r="G840">
        <f t="shared" si="13"/>
        <v>33</v>
      </c>
      <c r="H840" t="str">
        <f>VLOOKUP(D840,'CTR Reference'!A:C, 2, FALSE)</f>
        <v>4 to 6</v>
      </c>
      <c r="I840" t="str">
        <f>VLOOKUP(D840,'CTR Reference'!A:D, 4, FALSE)</f>
        <v>Quick Win</v>
      </c>
    </row>
    <row r="841" spans="1:9" ht="13.2" x14ac:dyDescent="0.25">
      <c r="A841" s="17" t="s">
        <v>1404</v>
      </c>
      <c r="B841" s="1" t="s">
        <v>1405</v>
      </c>
      <c r="C841" s="1">
        <v>150</v>
      </c>
      <c r="D841" s="1">
        <v>5</v>
      </c>
      <c r="E841">
        <f>MROUND(VLOOKUP(D841,'CTR Reference'!A:C, 3, FALSE)*C841,1)</f>
        <v>7</v>
      </c>
      <c r="F841">
        <f>MROUND(C841*'CTR Reference'!$C$2,1)</f>
        <v>40</v>
      </c>
      <c r="G841">
        <f t="shared" si="13"/>
        <v>33</v>
      </c>
      <c r="H841" t="str">
        <f>VLOOKUP(D841,'CTR Reference'!A:C, 2, FALSE)</f>
        <v>4 to 6</v>
      </c>
      <c r="I841" t="str">
        <f>VLOOKUP(D841,'CTR Reference'!A:D, 4, FALSE)</f>
        <v>Quick Win</v>
      </c>
    </row>
    <row r="842" spans="1:9" ht="13.2" x14ac:dyDescent="0.25">
      <c r="A842" s="17" t="s">
        <v>447</v>
      </c>
      <c r="B842" s="1" t="s">
        <v>445</v>
      </c>
      <c r="C842" s="1">
        <v>2000</v>
      </c>
      <c r="D842" s="1">
        <v>2</v>
      </c>
      <c r="E842">
        <f>MROUND(VLOOKUP(D842,'CTR Reference'!A:C, 3, FALSE)*C842,1)</f>
        <v>224</v>
      </c>
      <c r="F842">
        <f>MROUND(C842*'CTR Reference'!$C$2,1)</f>
        <v>535</v>
      </c>
      <c r="G842">
        <f t="shared" si="13"/>
        <v>311</v>
      </c>
      <c r="H842" t="str">
        <f>VLOOKUP(D842,'CTR Reference'!A:C, 2, FALSE)</f>
        <v>1 to 3</v>
      </c>
      <c r="I842" t="str">
        <f>VLOOKUP(D842,'CTR Reference'!A:D, 4, FALSE)</f>
        <v>Short Term</v>
      </c>
    </row>
    <row r="843" spans="1:9" ht="13.2" x14ac:dyDescent="0.25">
      <c r="A843" s="17" t="s">
        <v>444</v>
      </c>
      <c r="B843" s="1" t="s">
        <v>445</v>
      </c>
      <c r="C843" s="1">
        <v>2000</v>
      </c>
      <c r="D843" s="1">
        <v>2</v>
      </c>
      <c r="E843">
        <f>MROUND(VLOOKUP(D843,'CTR Reference'!A:C, 3, FALSE)*C843,1)</f>
        <v>224</v>
      </c>
      <c r="F843">
        <f>MROUND(C843*'CTR Reference'!$C$2,1)</f>
        <v>535</v>
      </c>
      <c r="G843">
        <f t="shared" si="13"/>
        <v>311</v>
      </c>
      <c r="H843" t="str">
        <f>VLOOKUP(D843,'CTR Reference'!A:C, 2, FALSE)</f>
        <v>1 to 3</v>
      </c>
      <c r="I843" t="str">
        <f>VLOOKUP(D843,'CTR Reference'!A:D, 4, FALSE)</f>
        <v>Short Term</v>
      </c>
    </row>
    <row r="844" spans="1:9" ht="13.2" x14ac:dyDescent="0.25">
      <c r="A844" s="17" t="s">
        <v>444</v>
      </c>
      <c r="B844" s="1" t="s">
        <v>445</v>
      </c>
      <c r="C844" s="1">
        <v>2000</v>
      </c>
      <c r="D844" s="1">
        <v>2</v>
      </c>
      <c r="E844">
        <f>MROUND(VLOOKUP(D844,'CTR Reference'!A:C, 3, FALSE)*C844,1)</f>
        <v>224</v>
      </c>
      <c r="F844">
        <f>MROUND(C844*'CTR Reference'!$C$2,1)</f>
        <v>535</v>
      </c>
      <c r="G844">
        <f t="shared" si="13"/>
        <v>311</v>
      </c>
      <c r="H844" t="str">
        <f>VLOOKUP(D844,'CTR Reference'!A:C, 2, FALSE)</f>
        <v>1 to 3</v>
      </c>
      <c r="I844" t="str">
        <f>VLOOKUP(D844,'CTR Reference'!A:D, 4, FALSE)</f>
        <v>Short Term</v>
      </c>
    </row>
    <row r="845" spans="1:9" ht="13.2" x14ac:dyDescent="0.25">
      <c r="A845" s="17" t="s">
        <v>444</v>
      </c>
      <c r="B845" s="1" t="s">
        <v>1405</v>
      </c>
      <c r="C845" s="1">
        <v>150</v>
      </c>
      <c r="D845" s="1">
        <v>5</v>
      </c>
      <c r="E845">
        <f>MROUND(VLOOKUP(D845,'CTR Reference'!A:C, 3, FALSE)*C845,1)</f>
        <v>7</v>
      </c>
      <c r="F845">
        <f>MROUND(C845*'CTR Reference'!$C$2,1)</f>
        <v>40</v>
      </c>
      <c r="G845">
        <f t="shared" si="13"/>
        <v>33</v>
      </c>
      <c r="H845" t="str">
        <f>VLOOKUP(D845,'CTR Reference'!A:C, 2, FALSE)</f>
        <v>4 to 6</v>
      </c>
      <c r="I845" t="str">
        <f>VLOOKUP(D845,'CTR Reference'!A:D, 4, FALSE)</f>
        <v>Quick Win</v>
      </c>
    </row>
    <row r="846" spans="1:9" ht="13.2" x14ac:dyDescent="0.25">
      <c r="A846" s="17" t="s">
        <v>444</v>
      </c>
      <c r="B846" s="1" t="s">
        <v>1347</v>
      </c>
      <c r="C846" s="1">
        <v>80</v>
      </c>
      <c r="D846" s="1">
        <v>2</v>
      </c>
      <c r="E846">
        <f>MROUND(VLOOKUP(D846,'CTR Reference'!A:C, 3, FALSE)*C846,1)</f>
        <v>9</v>
      </c>
      <c r="F846">
        <f>MROUND(C846*'CTR Reference'!$C$2,1)</f>
        <v>21</v>
      </c>
      <c r="G846">
        <f t="shared" si="13"/>
        <v>12</v>
      </c>
      <c r="H846" t="str">
        <f>VLOOKUP(D846,'CTR Reference'!A:C, 2, FALSE)</f>
        <v>1 to 3</v>
      </c>
      <c r="I846" t="str">
        <f>VLOOKUP(D846,'CTR Reference'!A:D, 4, FALSE)</f>
        <v>Short Term</v>
      </c>
    </row>
    <row r="847" spans="1:9" ht="13.2" x14ac:dyDescent="0.25">
      <c r="A847" s="17" t="s">
        <v>1093</v>
      </c>
      <c r="B847" s="1" t="s">
        <v>1094</v>
      </c>
      <c r="C847" s="1">
        <v>150</v>
      </c>
      <c r="D847" s="1">
        <v>10</v>
      </c>
      <c r="E847">
        <f>MROUND(VLOOKUP(D847,'CTR Reference'!A:C, 3, FALSE)*C847,1)</f>
        <v>4</v>
      </c>
      <c r="F847">
        <f>MROUND(C847*'CTR Reference'!$C$2,1)</f>
        <v>40</v>
      </c>
      <c r="G847">
        <f t="shared" si="13"/>
        <v>36</v>
      </c>
      <c r="H847" t="str">
        <f>VLOOKUP(D847,'CTR Reference'!A:C, 2, FALSE)</f>
        <v>7 to 10</v>
      </c>
      <c r="I847" t="str">
        <f>VLOOKUP(D847,'CTR Reference'!A:D, 4, FALSE)</f>
        <v>Quick Win</v>
      </c>
    </row>
    <row r="848" spans="1:9" ht="13.2" x14ac:dyDescent="0.25">
      <c r="A848" s="17" t="s">
        <v>1275</v>
      </c>
      <c r="B848" s="1" t="s">
        <v>817</v>
      </c>
      <c r="C848" s="1">
        <v>40</v>
      </c>
      <c r="D848" s="1">
        <v>1</v>
      </c>
      <c r="E848">
        <f>MROUND(VLOOKUP(D848,'CTR Reference'!A:C, 3, FALSE)*C848,1)</f>
        <v>11</v>
      </c>
      <c r="F848">
        <f>MROUND(C848*'CTR Reference'!$C$2,1)</f>
        <v>11</v>
      </c>
      <c r="G848">
        <f t="shared" si="13"/>
        <v>0</v>
      </c>
      <c r="H848" t="str">
        <f>VLOOKUP(D848,'CTR Reference'!A:C, 2, FALSE)</f>
        <v>1 to 3</v>
      </c>
      <c r="I848" t="str">
        <f>VLOOKUP(D848,'CTR Reference'!A:D, 4, FALSE)</f>
        <v>Maintain</v>
      </c>
    </row>
    <row r="849" spans="1:9" ht="13.2" x14ac:dyDescent="0.25">
      <c r="A849" s="17" t="s">
        <v>1276</v>
      </c>
      <c r="B849" s="1" t="s">
        <v>817</v>
      </c>
      <c r="C849" s="1">
        <v>40</v>
      </c>
      <c r="D849" s="1">
        <v>1</v>
      </c>
      <c r="E849">
        <f>MROUND(VLOOKUP(D849,'CTR Reference'!A:C, 3, FALSE)*C849,1)</f>
        <v>11</v>
      </c>
      <c r="F849">
        <f>MROUND(C849*'CTR Reference'!$C$2,1)</f>
        <v>11</v>
      </c>
      <c r="G849">
        <f t="shared" si="13"/>
        <v>0</v>
      </c>
      <c r="H849" t="str">
        <f>VLOOKUP(D849,'CTR Reference'!A:C, 2, FALSE)</f>
        <v>1 to 3</v>
      </c>
      <c r="I849" t="str">
        <f>VLOOKUP(D849,'CTR Reference'!A:D, 4, FALSE)</f>
        <v>Maintain</v>
      </c>
    </row>
    <row r="850" spans="1:9" ht="13.2" x14ac:dyDescent="0.25">
      <c r="A850" s="17" t="s">
        <v>1075</v>
      </c>
      <c r="B850" s="1" t="s">
        <v>1076</v>
      </c>
      <c r="C850" s="1">
        <v>200</v>
      </c>
      <c r="D850" s="1">
        <v>5</v>
      </c>
      <c r="E850">
        <f>MROUND(VLOOKUP(D850,'CTR Reference'!A:C, 3, FALSE)*C850,1)</f>
        <v>10</v>
      </c>
      <c r="F850">
        <f>MROUND(C850*'CTR Reference'!$C$2,1)</f>
        <v>54</v>
      </c>
      <c r="G850">
        <f t="shared" si="13"/>
        <v>44</v>
      </c>
      <c r="H850" t="str">
        <f>VLOOKUP(D850,'CTR Reference'!A:C, 2, FALSE)</f>
        <v>4 to 6</v>
      </c>
      <c r="I850" t="str">
        <f>VLOOKUP(D850,'CTR Reference'!A:D, 4, FALSE)</f>
        <v>Quick Win</v>
      </c>
    </row>
    <row r="851" spans="1:9" ht="13.2" x14ac:dyDescent="0.25">
      <c r="A851" s="17" t="s">
        <v>1030</v>
      </c>
      <c r="B851" s="1" t="s">
        <v>1031</v>
      </c>
      <c r="C851" s="1">
        <v>30</v>
      </c>
      <c r="D851" s="1">
        <v>3</v>
      </c>
      <c r="E851">
        <f>MROUND(VLOOKUP(D851,'CTR Reference'!A:C, 3, FALSE)*C851,1)</f>
        <v>3</v>
      </c>
      <c r="F851">
        <f>MROUND(C851*'CTR Reference'!$C$2,1)</f>
        <v>8</v>
      </c>
      <c r="G851">
        <f t="shared" si="13"/>
        <v>5</v>
      </c>
      <c r="H851" t="str">
        <f>VLOOKUP(D851,'CTR Reference'!A:C, 2, FALSE)</f>
        <v>1 to 3</v>
      </c>
      <c r="I851" t="str">
        <f>VLOOKUP(D851,'CTR Reference'!A:D, 4, FALSE)</f>
        <v>Short Term</v>
      </c>
    </row>
    <row r="852" spans="1:9" ht="13.2" x14ac:dyDescent="0.25">
      <c r="A852" s="17" t="s">
        <v>1030</v>
      </c>
      <c r="B852" s="1" t="s">
        <v>1031</v>
      </c>
      <c r="C852" s="1">
        <v>30</v>
      </c>
      <c r="D852" s="1">
        <v>1</v>
      </c>
      <c r="E852">
        <f>MROUND(VLOOKUP(D852,'CTR Reference'!A:C, 3, FALSE)*C852,1)</f>
        <v>8</v>
      </c>
      <c r="F852">
        <f>MROUND(C852*'CTR Reference'!$C$2,1)</f>
        <v>8</v>
      </c>
      <c r="G852">
        <f t="shared" si="13"/>
        <v>0</v>
      </c>
      <c r="H852" t="str">
        <f>VLOOKUP(D852,'CTR Reference'!A:C, 2, FALSE)</f>
        <v>1 to 3</v>
      </c>
      <c r="I852" t="str">
        <f>VLOOKUP(D852,'CTR Reference'!A:D, 4, FALSE)</f>
        <v>Maintain</v>
      </c>
    </row>
    <row r="853" spans="1:9" ht="13.2" x14ac:dyDescent="0.25">
      <c r="A853" s="17" t="s">
        <v>1059</v>
      </c>
      <c r="B853" s="1" t="s">
        <v>1060</v>
      </c>
      <c r="C853" s="1">
        <v>70</v>
      </c>
      <c r="D853" s="1">
        <v>7</v>
      </c>
      <c r="E853">
        <f>MROUND(VLOOKUP(D853,'CTR Reference'!A:C, 3, FALSE)*C853,1)</f>
        <v>2</v>
      </c>
      <c r="F853">
        <f>MROUND(C853*'CTR Reference'!$C$2,1)</f>
        <v>19</v>
      </c>
      <c r="G853">
        <f t="shared" si="13"/>
        <v>17</v>
      </c>
      <c r="H853" t="str">
        <f>VLOOKUP(D853,'CTR Reference'!A:C, 2, FALSE)</f>
        <v>7 to 10</v>
      </c>
      <c r="I853" t="str">
        <f>VLOOKUP(D853,'CTR Reference'!A:D, 4, FALSE)</f>
        <v>Quick Win</v>
      </c>
    </row>
    <row r="854" spans="1:9" ht="13.2" x14ac:dyDescent="0.25">
      <c r="A854" s="17" t="s">
        <v>1273</v>
      </c>
      <c r="B854" s="1" t="s">
        <v>1021</v>
      </c>
      <c r="C854" s="1">
        <v>1100</v>
      </c>
      <c r="D854" s="1">
        <v>14</v>
      </c>
      <c r="E854">
        <f>MROUND(VLOOKUP(D854,'CTR Reference'!A:C, 3, FALSE)*C854,1)</f>
        <v>6</v>
      </c>
      <c r="F854">
        <f>MROUND(C854*'CTR Reference'!$C$2,1)</f>
        <v>294</v>
      </c>
      <c r="G854">
        <f t="shared" si="13"/>
        <v>288</v>
      </c>
      <c r="H854" t="str">
        <f>VLOOKUP(D854,'CTR Reference'!A:C, 2, FALSE)</f>
        <v>11 to 20</v>
      </c>
      <c r="I854" t="str">
        <f>VLOOKUP(D854,'CTR Reference'!A:D, 4, FALSE)</f>
        <v>Quick Win</v>
      </c>
    </row>
    <row r="855" spans="1:9" ht="13.2" x14ac:dyDescent="0.25">
      <c r="A855" s="17" t="s">
        <v>1184</v>
      </c>
      <c r="B855" s="1" t="s">
        <v>1185</v>
      </c>
      <c r="C855" s="1">
        <v>150</v>
      </c>
      <c r="D855" s="1">
        <v>12</v>
      </c>
      <c r="E855">
        <f>MROUND(VLOOKUP(D855,'CTR Reference'!A:C, 3, FALSE)*C855,1)</f>
        <v>1</v>
      </c>
      <c r="F855">
        <f>MROUND(C855*'CTR Reference'!$C$2,1)</f>
        <v>40</v>
      </c>
      <c r="G855">
        <f t="shared" si="13"/>
        <v>39</v>
      </c>
      <c r="H855" t="str">
        <f>VLOOKUP(D855,'CTR Reference'!A:C, 2, FALSE)</f>
        <v>11 to 20</v>
      </c>
      <c r="I855" t="str">
        <f>VLOOKUP(D855,'CTR Reference'!A:D, 4, FALSE)</f>
        <v>Quick Win</v>
      </c>
    </row>
    <row r="856" spans="1:9" ht="13.2" x14ac:dyDescent="0.25">
      <c r="A856" s="17" t="s">
        <v>610</v>
      </c>
      <c r="B856" s="1" t="s">
        <v>611</v>
      </c>
      <c r="C856" s="1">
        <v>200</v>
      </c>
      <c r="D856" s="1">
        <v>6</v>
      </c>
      <c r="E856">
        <f>MROUND(VLOOKUP(D856,'CTR Reference'!A:C, 3, FALSE)*C856,1)</f>
        <v>8</v>
      </c>
      <c r="F856">
        <f>MROUND(C856*'CTR Reference'!$C$2,1)</f>
        <v>54</v>
      </c>
      <c r="G856">
        <f t="shared" si="13"/>
        <v>46</v>
      </c>
      <c r="H856" t="str">
        <f>VLOOKUP(D856,'CTR Reference'!A:C, 2, FALSE)</f>
        <v>4 to 6</v>
      </c>
      <c r="I856" t="str">
        <f>VLOOKUP(D856,'CTR Reference'!A:D, 4, FALSE)</f>
        <v>Quick Win</v>
      </c>
    </row>
    <row r="857" spans="1:9" ht="13.2" x14ac:dyDescent="0.25">
      <c r="A857" s="17" t="s">
        <v>610</v>
      </c>
      <c r="B857" s="1" t="s">
        <v>686</v>
      </c>
      <c r="C857" s="1">
        <v>150</v>
      </c>
      <c r="D857" s="1">
        <v>7</v>
      </c>
      <c r="E857">
        <f>MROUND(VLOOKUP(D857,'CTR Reference'!A:C, 3, FALSE)*C857,1)</f>
        <v>5</v>
      </c>
      <c r="F857">
        <f>MROUND(C857*'CTR Reference'!$C$2,1)</f>
        <v>40</v>
      </c>
      <c r="G857">
        <f t="shared" si="13"/>
        <v>35</v>
      </c>
      <c r="H857" t="str">
        <f>VLOOKUP(D857,'CTR Reference'!A:C, 2, FALSE)</f>
        <v>7 to 10</v>
      </c>
      <c r="I857" t="str">
        <f>VLOOKUP(D857,'CTR Reference'!A:D, 4, FALSE)</f>
        <v>Quick Win</v>
      </c>
    </row>
    <row r="858" spans="1:9" ht="13.2" x14ac:dyDescent="0.25">
      <c r="A858" s="17" t="s">
        <v>1252</v>
      </c>
      <c r="B858" s="1" t="s">
        <v>1253</v>
      </c>
      <c r="C858" s="1">
        <v>200</v>
      </c>
      <c r="D858" s="1">
        <v>13</v>
      </c>
      <c r="E858">
        <f>MROUND(VLOOKUP(D858,'CTR Reference'!A:C, 3, FALSE)*C858,1)</f>
        <v>1</v>
      </c>
      <c r="F858">
        <f>MROUND(C858*'CTR Reference'!$C$2,1)</f>
        <v>54</v>
      </c>
      <c r="G858">
        <f t="shared" si="13"/>
        <v>53</v>
      </c>
      <c r="H858" t="str">
        <f>VLOOKUP(D858,'CTR Reference'!A:C, 2, FALSE)</f>
        <v>11 to 20</v>
      </c>
      <c r="I858" t="str">
        <f>VLOOKUP(D858,'CTR Reference'!A:D, 4, FALSE)</f>
        <v>Quick Win</v>
      </c>
    </row>
    <row r="859" spans="1:9" ht="13.2" x14ac:dyDescent="0.25">
      <c r="A859" s="17" t="s">
        <v>705</v>
      </c>
      <c r="B859" s="1" t="s">
        <v>706</v>
      </c>
      <c r="C859" s="1">
        <v>250</v>
      </c>
      <c r="D859" s="1">
        <v>10</v>
      </c>
      <c r="E859">
        <f>MROUND(VLOOKUP(D859,'CTR Reference'!A:C, 3, FALSE)*C859,1)</f>
        <v>7</v>
      </c>
      <c r="F859">
        <f>MROUND(C859*'CTR Reference'!$C$2,1)</f>
        <v>67</v>
      </c>
      <c r="G859">
        <f t="shared" si="13"/>
        <v>60</v>
      </c>
      <c r="H859" t="str">
        <f>VLOOKUP(D859,'CTR Reference'!A:C, 2, FALSE)</f>
        <v>7 to 10</v>
      </c>
      <c r="I859" t="str">
        <f>VLOOKUP(D859,'CTR Reference'!A:D, 4, FALSE)</f>
        <v>Quick Win</v>
      </c>
    </row>
    <row r="860" spans="1:9" ht="13.2" x14ac:dyDescent="0.25">
      <c r="A860" s="17" t="s">
        <v>705</v>
      </c>
      <c r="B860" s="1" t="s">
        <v>1216</v>
      </c>
      <c r="C860" s="1">
        <v>150</v>
      </c>
      <c r="D860" s="1">
        <v>11</v>
      </c>
      <c r="E860">
        <f>MROUND(VLOOKUP(D860,'CTR Reference'!A:C, 3, FALSE)*C860,1)</f>
        <v>1</v>
      </c>
      <c r="F860">
        <f>MROUND(C860*'CTR Reference'!$C$2,1)</f>
        <v>40</v>
      </c>
      <c r="G860">
        <f t="shared" si="13"/>
        <v>39</v>
      </c>
      <c r="H860" t="str">
        <f>VLOOKUP(D860,'CTR Reference'!A:C, 2, FALSE)</f>
        <v>11 to 20</v>
      </c>
      <c r="I860" t="str">
        <f>VLOOKUP(D860,'CTR Reference'!A:D, 4, FALSE)</f>
        <v>Quick Win</v>
      </c>
    </row>
    <row r="861" spans="1:9" ht="13.2" x14ac:dyDescent="0.25">
      <c r="A861" s="17" t="s">
        <v>705</v>
      </c>
      <c r="B861" s="1" t="s">
        <v>1375</v>
      </c>
      <c r="C861" s="1">
        <v>80</v>
      </c>
      <c r="D861" s="1">
        <v>10</v>
      </c>
      <c r="E861">
        <f>MROUND(VLOOKUP(D861,'CTR Reference'!A:C, 3, FALSE)*C861,1)</f>
        <v>2</v>
      </c>
      <c r="F861">
        <f>MROUND(C861*'CTR Reference'!$C$2,1)</f>
        <v>21</v>
      </c>
      <c r="G861">
        <f t="shared" si="13"/>
        <v>19</v>
      </c>
      <c r="H861" t="str">
        <f>VLOOKUP(D861,'CTR Reference'!A:C, 2, FALSE)</f>
        <v>7 to 10</v>
      </c>
      <c r="I861" t="str">
        <f>VLOOKUP(D861,'CTR Reference'!A:D, 4, FALSE)</f>
        <v>Quick Win</v>
      </c>
    </row>
    <row r="862" spans="1:9" ht="13.2" x14ac:dyDescent="0.25">
      <c r="A862" s="17" t="s">
        <v>705</v>
      </c>
      <c r="B862" s="1" t="s">
        <v>1207</v>
      </c>
      <c r="C862" s="1">
        <v>70</v>
      </c>
      <c r="D862" s="1">
        <v>8</v>
      </c>
      <c r="E862">
        <f>MROUND(VLOOKUP(D862,'CTR Reference'!A:C, 3, FALSE)*C862,1)</f>
        <v>2</v>
      </c>
      <c r="F862">
        <f>MROUND(C862*'CTR Reference'!$C$2,1)</f>
        <v>19</v>
      </c>
      <c r="G862">
        <f t="shared" si="13"/>
        <v>17</v>
      </c>
      <c r="H862" t="str">
        <f>VLOOKUP(D862,'CTR Reference'!A:C, 2, FALSE)</f>
        <v>7 to 10</v>
      </c>
      <c r="I862" t="str">
        <f>VLOOKUP(D862,'CTR Reference'!A:D, 4, FALSE)</f>
        <v>Quick Win</v>
      </c>
    </row>
    <row r="863" spans="1:9" ht="13.2" x14ac:dyDescent="0.25">
      <c r="A863" s="17" t="s">
        <v>826</v>
      </c>
      <c r="B863" s="1" t="s">
        <v>827</v>
      </c>
      <c r="C863" s="1">
        <v>150</v>
      </c>
      <c r="D863" s="1">
        <v>9</v>
      </c>
      <c r="E863">
        <f>MROUND(VLOOKUP(D863,'CTR Reference'!A:C, 3, FALSE)*C863,1)</f>
        <v>4</v>
      </c>
      <c r="F863">
        <f>MROUND(C863*'CTR Reference'!$C$2,1)</f>
        <v>40</v>
      </c>
      <c r="G863">
        <f t="shared" si="13"/>
        <v>36</v>
      </c>
      <c r="H863" t="str">
        <f>VLOOKUP(D863,'CTR Reference'!A:C, 2, FALSE)</f>
        <v>7 to 10</v>
      </c>
      <c r="I863" t="str">
        <f>VLOOKUP(D863,'CTR Reference'!A:D, 4, FALSE)</f>
        <v>Quick Win</v>
      </c>
    </row>
    <row r="864" spans="1:9" ht="13.2" x14ac:dyDescent="0.25">
      <c r="A864" s="17" t="s">
        <v>1087</v>
      </c>
      <c r="B864" s="1" t="s">
        <v>1088</v>
      </c>
      <c r="C864" s="1">
        <v>400</v>
      </c>
      <c r="D864" s="1">
        <v>15</v>
      </c>
      <c r="E864">
        <f>MROUND(VLOOKUP(D864,'CTR Reference'!A:C, 3, FALSE)*C864,1)</f>
        <v>2</v>
      </c>
      <c r="F864">
        <f>MROUND(C864*'CTR Reference'!$C$2,1)</f>
        <v>107</v>
      </c>
      <c r="G864">
        <f t="shared" si="13"/>
        <v>105</v>
      </c>
      <c r="H864" t="str">
        <f>VLOOKUP(D864,'CTR Reference'!A:C, 2, FALSE)</f>
        <v>11 to 20</v>
      </c>
      <c r="I864" t="str">
        <f>VLOOKUP(D864,'CTR Reference'!A:D, 4, FALSE)</f>
        <v>Quick Win</v>
      </c>
    </row>
    <row r="865" spans="1:9" ht="13.2" x14ac:dyDescent="0.25">
      <c r="A865" s="17" t="s">
        <v>1087</v>
      </c>
      <c r="B865" s="1" t="s">
        <v>1088</v>
      </c>
      <c r="C865" s="1">
        <v>400</v>
      </c>
      <c r="D865" s="1">
        <v>9</v>
      </c>
      <c r="E865">
        <f>MROUND(VLOOKUP(D865,'CTR Reference'!A:C, 3, FALSE)*C865,1)</f>
        <v>11</v>
      </c>
      <c r="F865">
        <f>MROUND(C865*'CTR Reference'!$C$2,1)</f>
        <v>107</v>
      </c>
      <c r="G865">
        <f t="shared" si="13"/>
        <v>96</v>
      </c>
      <c r="H865" t="str">
        <f>VLOOKUP(D865,'CTR Reference'!A:C, 2, FALSE)</f>
        <v>7 to 10</v>
      </c>
      <c r="I865" t="str">
        <f>VLOOKUP(D865,'CTR Reference'!A:D, 4, FALSE)</f>
        <v>Quick Win</v>
      </c>
    </row>
    <row r="866" spans="1:9" ht="13.2" x14ac:dyDescent="0.25">
      <c r="A866" s="17" t="s">
        <v>1367</v>
      </c>
      <c r="B866" s="1" t="s">
        <v>1368</v>
      </c>
      <c r="C866" s="1">
        <v>40</v>
      </c>
      <c r="D866" s="1">
        <v>7</v>
      </c>
      <c r="E866">
        <f>MROUND(VLOOKUP(D866,'CTR Reference'!A:C, 3, FALSE)*C866,1)</f>
        <v>1</v>
      </c>
      <c r="F866">
        <f>MROUND(C866*'CTR Reference'!$C$2,1)</f>
        <v>11</v>
      </c>
      <c r="G866">
        <f t="shared" si="13"/>
        <v>10</v>
      </c>
      <c r="H866" t="str">
        <f>VLOOKUP(D866,'CTR Reference'!A:C, 2, FALSE)</f>
        <v>7 to 10</v>
      </c>
      <c r="I866" t="str">
        <f>VLOOKUP(D866,'CTR Reference'!A:D, 4, FALSE)</f>
        <v>Quick Win</v>
      </c>
    </row>
    <row r="867" spans="1:9" ht="13.2" x14ac:dyDescent="0.25">
      <c r="A867" s="17" t="s">
        <v>1247</v>
      </c>
      <c r="B867" s="1" t="s">
        <v>1248</v>
      </c>
      <c r="C867" s="1">
        <v>50</v>
      </c>
      <c r="D867" s="1">
        <v>1</v>
      </c>
      <c r="E867">
        <f>MROUND(VLOOKUP(D867,'CTR Reference'!A:C, 3, FALSE)*C867,1)</f>
        <v>13</v>
      </c>
      <c r="F867">
        <f>MROUND(C867*'CTR Reference'!$C$2,1)</f>
        <v>13</v>
      </c>
      <c r="G867">
        <f t="shared" si="13"/>
        <v>0</v>
      </c>
      <c r="H867" t="str">
        <f>VLOOKUP(D867,'CTR Reference'!A:C, 2, FALSE)</f>
        <v>1 to 3</v>
      </c>
      <c r="I867" t="str">
        <f>VLOOKUP(D867,'CTR Reference'!A:D, 4, FALSE)</f>
        <v>Maintain</v>
      </c>
    </row>
    <row r="868" spans="1:9" ht="13.2" x14ac:dyDescent="0.25">
      <c r="A868" s="17" t="s">
        <v>718</v>
      </c>
      <c r="B868" s="1" t="s">
        <v>719</v>
      </c>
      <c r="C868" s="1">
        <v>90</v>
      </c>
      <c r="D868" s="1">
        <v>5</v>
      </c>
      <c r="E868">
        <f>MROUND(VLOOKUP(D868,'CTR Reference'!A:C, 3, FALSE)*C868,1)</f>
        <v>4</v>
      </c>
      <c r="F868">
        <f>MROUND(C868*'CTR Reference'!$C$2,1)</f>
        <v>24</v>
      </c>
      <c r="G868">
        <f t="shared" si="13"/>
        <v>20</v>
      </c>
      <c r="H868" t="str">
        <f>VLOOKUP(D868,'CTR Reference'!A:C, 2, FALSE)</f>
        <v>4 to 6</v>
      </c>
      <c r="I868" t="str">
        <f>VLOOKUP(D868,'CTR Reference'!A:D, 4, FALSE)</f>
        <v>Quick Win</v>
      </c>
    </row>
    <row r="869" spans="1:9" ht="13.2" x14ac:dyDescent="0.25">
      <c r="A869" s="17" t="s">
        <v>718</v>
      </c>
      <c r="B869" s="1" t="s">
        <v>719</v>
      </c>
      <c r="C869" s="1">
        <v>90</v>
      </c>
      <c r="D869" s="1">
        <v>1</v>
      </c>
      <c r="E869">
        <f>MROUND(VLOOKUP(D869,'CTR Reference'!A:C, 3, FALSE)*C869,1)</f>
        <v>24</v>
      </c>
      <c r="F869">
        <f>MROUND(C869*'CTR Reference'!$C$2,1)</f>
        <v>24</v>
      </c>
      <c r="G869">
        <f t="shared" si="13"/>
        <v>0</v>
      </c>
      <c r="H869" t="str">
        <f>VLOOKUP(D869,'CTR Reference'!A:C, 2, FALSE)</f>
        <v>1 to 3</v>
      </c>
      <c r="I869" t="str">
        <f>VLOOKUP(D869,'CTR Reference'!A:D, 4, FALSE)</f>
        <v>Maintain</v>
      </c>
    </row>
    <row r="870" spans="1:9" ht="13.2" x14ac:dyDescent="0.25">
      <c r="A870" s="17" t="s">
        <v>736</v>
      </c>
      <c r="B870" s="1" t="s">
        <v>665</v>
      </c>
      <c r="C870" s="1">
        <v>100</v>
      </c>
      <c r="D870" s="1">
        <v>1</v>
      </c>
      <c r="E870">
        <f>MROUND(VLOOKUP(D870,'CTR Reference'!A:C, 3, FALSE)*C870,1)</f>
        <v>27</v>
      </c>
      <c r="F870">
        <f>MROUND(C870*'CTR Reference'!$C$2,1)</f>
        <v>27</v>
      </c>
      <c r="G870">
        <f t="shared" si="13"/>
        <v>0</v>
      </c>
      <c r="H870" t="str">
        <f>VLOOKUP(D870,'CTR Reference'!A:C, 2, FALSE)</f>
        <v>1 to 3</v>
      </c>
      <c r="I870" t="str">
        <f>VLOOKUP(D870,'CTR Reference'!A:D, 4, FALSE)</f>
        <v>Maintain</v>
      </c>
    </row>
    <row r="871" spans="1:9" ht="13.2" x14ac:dyDescent="0.25">
      <c r="A871" s="17" t="s">
        <v>737</v>
      </c>
      <c r="B871" s="1" t="s">
        <v>665</v>
      </c>
      <c r="C871" s="1">
        <v>100</v>
      </c>
      <c r="D871" s="1">
        <v>1</v>
      </c>
      <c r="E871">
        <f>MROUND(VLOOKUP(D871,'CTR Reference'!A:C, 3, FALSE)*C871,1)</f>
        <v>27</v>
      </c>
      <c r="F871">
        <f>MROUND(C871*'CTR Reference'!$C$2,1)</f>
        <v>27</v>
      </c>
      <c r="G871">
        <f t="shared" si="13"/>
        <v>0</v>
      </c>
      <c r="H871" t="str">
        <f>VLOOKUP(D871,'CTR Reference'!A:C, 2, FALSE)</f>
        <v>1 to 3</v>
      </c>
      <c r="I871" t="str">
        <f>VLOOKUP(D871,'CTR Reference'!A:D, 4, FALSE)</f>
        <v>Maintain</v>
      </c>
    </row>
    <row r="872" spans="1:9" ht="13.2" x14ac:dyDescent="0.25">
      <c r="A872" s="17" t="s">
        <v>664</v>
      </c>
      <c r="B872" s="1" t="s">
        <v>665</v>
      </c>
      <c r="C872" s="1">
        <v>100</v>
      </c>
      <c r="D872" s="1">
        <v>5</v>
      </c>
      <c r="E872">
        <f>MROUND(VLOOKUP(D872,'CTR Reference'!A:C, 3, FALSE)*C872,1)</f>
        <v>5</v>
      </c>
      <c r="F872">
        <f>MROUND(C872*'CTR Reference'!$C$2,1)</f>
        <v>27</v>
      </c>
      <c r="G872">
        <f t="shared" si="13"/>
        <v>22</v>
      </c>
      <c r="H872" t="str">
        <f>VLOOKUP(D872,'CTR Reference'!A:C, 2, FALSE)</f>
        <v>4 to 6</v>
      </c>
      <c r="I872" t="str">
        <f>VLOOKUP(D872,'CTR Reference'!A:D, 4, FALSE)</f>
        <v>Quick Win</v>
      </c>
    </row>
    <row r="873" spans="1:9" ht="13.2" x14ac:dyDescent="0.25">
      <c r="A873" s="17" t="s">
        <v>755</v>
      </c>
      <c r="B873" s="1" t="s">
        <v>756</v>
      </c>
      <c r="C873" s="1">
        <v>100</v>
      </c>
      <c r="D873" s="1">
        <v>1</v>
      </c>
      <c r="E873">
        <f>MROUND(VLOOKUP(D873,'CTR Reference'!A:C, 3, FALSE)*C873,1)</f>
        <v>27</v>
      </c>
      <c r="F873">
        <f>MROUND(C873*'CTR Reference'!$C$2,1)</f>
        <v>27</v>
      </c>
      <c r="G873">
        <f t="shared" si="13"/>
        <v>0</v>
      </c>
      <c r="H873" t="str">
        <f>VLOOKUP(D873,'CTR Reference'!A:C, 2, FALSE)</f>
        <v>1 to 3</v>
      </c>
      <c r="I873" t="str">
        <f>VLOOKUP(D873,'CTR Reference'!A:D, 4, FALSE)</f>
        <v>Maintain</v>
      </c>
    </row>
    <row r="874" spans="1:9" ht="13.2" x14ac:dyDescent="0.25">
      <c r="A874" s="17" t="s">
        <v>957</v>
      </c>
      <c r="B874" s="1" t="s">
        <v>683</v>
      </c>
      <c r="C874" s="1">
        <v>300</v>
      </c>
      <c r="D874" s="1">
        <v>14</v>
      </c>
      <c r="E874">
        <f>MROUND(VLOOKUP(D874,'CTR Reference'!A:C, 3, FALSE)*C874,1)</f>
        <v>2</v>
      </c>
      <c r="F874">
        <f>MROUND(C874*'CTR Reference'!$C$2,1)</f>
        <v>80</v>
      </c>
      <c r="G874">
        <f t="shared" si="13"/>
        <v>78</v>
      </c>
      <c r="H874" t="str">
        <f>VLOOKUP(D874,'CTR Reference'!A:C, 2, FALSE)</f>
        <v>11 to 20</v>
      </c>
      <c r="I874" t="str">
        <f>VLOOKUP(D874,'CTR Reference'!A:D, 4, FALSE)</f>
        <v>Quick Win</v>
      </c>
    </row>
    <row r="875" spans="1:9" ht="13.2" x14ac:dyDescent="0.25">
      <c r="A875" s="17" t="s">
        <v>682</v>
      </c>
      <c r="B875" s="1" t="s">
        <v>683</v>
      </c>
      <c r="C875" s="1">
        <v>300</v>
      </c>
      <c r="D875" s="1">
        <v>11</v>
      </c>
      <c r="E875">
        <f>MROUND(VLOOKUP(D875,'CTR Reference'!A:C, 3, FALSE)*C875,1)</f>
        <v>2</v>
      </c>
      <c r="F875">
        <f>MROUND(C875*'CTR Reference'!$C$2,1)</f>
        <v>80</v>
      </c>
      <c r="G875">
        <f t="shared" si="13"/>
        <v>78</v>
      </c>
      <c r="H875" t="str">
        <f>VLOOKUP(D875,'CTR Reference'!A:C, 2, FALSE)</f>
        <v>11 to 20</v>
      </c>
      <c r="I875" t="str">
        <f>VLOOKUP(D875,'CTR Reference'!A:D, 4, FALSE)</f>
        <v>Quick Win</v>
      </c>
    </row>
    <row r="876" spans="1:9" ht="13.2" x14ac:dyDescent="0.25">
      <c r="A876" s="17" t="s">
        <v>682</v>
      </c>
      <c r="B876" s="1" t="s">
        <v>683</v>
      </c>
      <c r="C876" s="1">
        <v>300</v>
      </c>
      <c r="D876" s="1">
        <v>8</v>
      </c>
      <c r="E876">
        <f>MROUND(VLOOKUP(D876,'CTR Reference'!A:C, 3, FALSE)*C876,1)</f>
        <v>9</v>
      </c>
      <c r="F876">
        <f>MROUND(C876*'CTR Reference'!$C$2,1)</f>
        <v>80</v>
      </c>
      <c r="G876">
        <f t="shared" si="13"/>
        <v>71</v>
      </c>
      <c r="H876" t="str">
        <f>VLOOKUP(D876,'CTR Reference'!A:C, 2, FALSE)</f>
        <v>7 to 10</v>
      </c>
      <c r="I876" t="str">
        <f>VLOOKUP(D876,'CTR Reference'!A:D, 4, FALSE)</f>
        <v>Quick Win</v>
      </c>
    </row>
    <row r="877" spans="1:9" ht="13.2" x14ac:dyDescent="0.25">
      <c r="A877" s="17" t="s">
        <v>740</v>
      </c>
      <c r="B877" s="1" t="s">
        <v>741</v>
      </c>
      <c r="C877" s="1">
        <v>350</v>
      </c>
      <c r="D877" s="1">
        <v>12</v>
      </c>
      <c r="E877">
        <f>MROUND(VLOOKUP(D877,'CTR Reference'!A:C, 3, FALSE)*C877,1)</f>
        <v>2</v>
      </c>
      <c r="F877">
        <f>MROUND(C877*'CTR Reference'!$C$2,1)</f>
        <v>94</v>
      </c>
      <c r="G877">
        <f t="shared" si="13"/>
        <v>92</v>
      </c>
      <c r="H877" t="str">
        <f>VLOOKUP(D877,'CTR Reference'!A:C, 2, FALSE)</f>
        <v>11 to 20</v>
      </c>
      <c r="I877" t="str">
        <f>VLOOKUP(D877,'CTR Reference'!A:D, 4, FALSE)</f>
        <v>Quick Win</v>
      </c>
    </row>
    <row r="878" spans="1:9" ht="13.2" x14ac:dyDescent="0.25">
      <c r="A878" s="17" t="s">
        <v>1457</v>
      </c>
      <c r="B878" s="1" t="s">
        <v>1458</v>
      </c>
      <c r="C878" s="1">
        <v>1000</v>
      </c>
      <c r="D878" s="1">
        <v>13</v>
      </c>
      <c r="E878">
        <f>MROUND(VLOOKUP(D878,'CTR Reference'!A:C, 3, FALSE)*C878,1)</f>
        <v>5</v>
      </c>
      <c r="F878">
        <f>MROUND(C878*'CTR Reference'!$C$2,1)</f>
        <v>268</v>
      </c>
      <c r="G878">
        <f t="shared" si="13"/>
        <v>263</v>
      </c>
      <c r="H878" t="str">
        <f>VLOOKUP(D878,'CTR Reference'!A:C, 2, FALSE)</f>
        <v>11 to 20</v>
      </c>
      <c r="I878" t="str">
        <f>VLOOKUP(D878,'CTR Reference'!A:D, 4, FALSE)</f>
        <v>Quick Win</v>
      </c>
    </row>
    <row r="879" spans="1:9" ht="13.2" x14ac:dyDescent="0.25">
      <c r="A879" s="17" t="s">
        <v>1199</v>
      </c>
      <c r="B879" s="1" t="s">
        <v>1200</v>
      </c>
      <c r="C879" s="1">
        <v>80</v>
      </c>
      <c r="D879" s="1">
        <v>9</v>
      </c>
      <c r="E879">
        <f>MROUND(VLOOKUP(D879,'CTR Reference'!A:C, 3, FALSE)*C879,1)</f>
        <v>2</v>
      </c>
      <c r="F879">
        <f>MROUND(C879*'CTR Reference'!$C$2,1)</f>
        <v>21</v>
      </c>
      <c r="G879">
        <f t="shared" si="13"/>
        <v>19</v>
      </c>
      <c r="H879" t="str">
        <f>VLOOKUP(D879,'CTR Reference'!A:C, 2, FALSE)</f>
        <v>7 to 10</v>
      </c>
      <c r="I879" t="str">
        <f>VLOOKUP(D879,'CTR Reference'!A:D, 4, FALSE)</f>
        <v>Quick Win</v>
      </c>
    </row>
    <row r="880" spans="1:9" ht="13.2" x14ac:dyDescent="0.25">
      <c r="A880" s="17" t="s">
        <v>1446</v>
      </c>
      <c r="B880" s="1" t="s">
        <v>1447</v>
      </c>
      <c r="C880" s="1">
        <v>100</v>
      </c>
      <c r="D880" s="1">
        <v>12</v>
      </c>
      <c r="E880">
        <f>MROUND(VLOOKUP(D880,'CTR Reference'!A:C, 3, FALSE)*C880,1)</f>
        <v>1</v>
      </c>
      <c r="F880">
        <f>MROUND(C880*'CTR Reference'!$C$2,1)</f>
        <v>27</v>
      </c>
      <c r="G880">
        <f t="shared" si="13"/>
        <v>26</v>
      </c>
      <c r="H880" t="str">
        <f>VLOOKUP(D880,'CTR Reference'!A:C, 2, FALSE)</f>
        <v>11 to 20</v>
      </c>
      <c r="I880" t="str">
        <f>VLOOKUP(D880,'CTR Reference'!A:D, 4, FALSE)</f>
        <v>Quick Win</v>
      </c>
    </row>
    <row r="881" spans="1:9" ht="13.2" x14ac:dyDescent="0.25">
      <c r="A881" s="17" t="s">
        <v>1242</v>
      </c>
      <c r="B881" s="1" t="s">
        <v>1243</v>
      </c>
      <c r="C881" s="1">
        <v>50</v>
      </c>
      <c r="D881" s="1">
        <v>1</v>
      </c>
      <c r="E881">
        <f>MROUND(VLOOKUP(D881,'CTR Reference'!A:C, 3, FALSE)*C881,1)</f>
        <v>13</v>
      </c>
      <c r="F881">
        <f>MROUND(C881*'CTR Reference'!$C$2,1)</f>
        <v>13</v>
      </c>
      <c r="G881">
        <f t="shared" si="13"/>
        <v>0</v>
      </c>
      <c r="H881" t="str">
        <f>VLOOKUP(D881,'CTR Reference'!A:C, 2, FALSE)</f>
        <v>1 to 3</v>
      </c>
      <c r="I881" t="str">
        <f>VLOOKUP(D881,'CTR Reference'!A:D, 4, FALSE)</f>
        <v>Maintain</v>
      </c>
    </row>
    <row r="882" spans="1:9" ht="13.2" x14ac:dyDescent="0.25">
      <c r="A882" s="17" t="s">
        <v>1320</v>
      </c>
      <c r="B882" s="1" t="s">
        <v>1321</v>
      </c>
      <c r="C882" s="1">
        <v>150</v>
      </c>
      <c r="D882" s="1">
        <v>5</v>
      </c>
      <c r="E882">
        <f>MROUND(VLOOKUP(D882,'CTR Reference'!A:C, 3, FALSE)*C882,1)</f>
        <v>7</v>
      </c>
      <c r="F882">
        <f>MROUND(C882*'CTR Reference'!$C$2,1)</f>
        <v>40</v>
      </c>
      <c r="G882">
        <f t="shared" si="13"/>
        <v>33</v>
      </c>
      <c r="H882" t="str">
        <f>VLOOKUP(D882,'CTR Reference'!A:C, 2, FALSE)</f>
        <v>4 to 6</v>
      </c>
      <c r="I882" t="str">
        <f>VLOOKUP(D882,'CTR Reference'!A:D, 4, FALSE)</f>
        <v>Quick Win</v>
      </c>
    </row>
    <row r="883" spans="1:9" ht="13.2" x14ac:dyDescent="0.25">
      <c r="A883" s="17" t="s">
        <v>1402</v>
      </c>
      <c r="B883" s="1" t="s">
        <v>1403</v>
      </c>
      <c r="C883" s="1">
        <v>30</v>
      </c>
      <c r="D883" s="1">
        <v>1</v>
      </c>
      <c r="E883">
        <f>MROUND(VLOOKUP(D883,'CTR Reference'!A:C, 3, FALSE)*C883,1)</f>
        <v>8</v>
      </c>
      <c r="F883">
        <f>MROUND(C883*'CTR Reference'!$C$2,1)</f>
        <v>8</v>
      </c>
      <c r="G883">
        <f t="shared" si="13"/>
        <v>0</v>
      </c>
      <c r="H883" t="str">
        <f>VLOOKUP(D883,'CTR Reference'!A:C, 2, FALSE)</f>
        <v>1 to 3</v>
      </c>
      <c r="I883" t="str">
        <f>VLOOKUP(D883,'CTR Reference'!A:D, 4, FALSE)</f>
        <v>Maintain</v>
      </c>
    </row>
    <row r="884" spans="1:9" ht="13.2" x14ac:dyDescent="0.25">
      <c r="A884" s="17" t="s">
        <v>1109</v>
      </c>
      <c r="B884" s="1" t="s">
        <v>1110</v>
      </c>
      <c r="C884" s="1">
        <v>60</v>
      </c>
      <c r="D884" s="1">
        <v>7</v>
      </c>
      <c r="E884">
        <f>MROUND(VLOOKUP(D884,'CTR Reference'!A:C, 3, FALSE)*C884,1)</f>
        <v>2</v>
      </c>
      <c r="F884">
        <f>MROUND(C884*'CTR Reference'!$C$2,1)</f>
        <v>16</v>
      </c>
      <c r="G884">
        <f t="shared" si="13"/>
        <v>14</v>
      </c>
      <c r="H884" t="str">
        <f>VLOOKUP(D884,'CTR Reference'!A:C, 2, FALSE)</f>
        <v>7 to 10</v>
      </c>
      <c r="I884" t="str">
        <f>VLOOKUP(D884,'CTR Reference'!A:D, 4, FALSE)</f>
        <v>Quick Win</v>
      </c>
    </row>
    <row r="885" spans="1:9" ht="13.2" x14ac:dyDescent="0.25">
      <c r="A885" s="17" t="s">
        <v>1116</v>
      </c>
      <c r="B885" s="1" t="s">
        <v>1117</v>
      </c>
      <c r="C885" s="1">
        <v>50</v>
      </c>
      <c r="D885" s="1">
        <v>6</v>
      </c>
      <c r="E885">
        <f>MROUND(VLOOKUP(D885,'CTR Reference'!A:C, 3, FALSE)*C885,1)</f>
        <v>2</v>
      </c>
      <c r="F885">
        <f>MROUND(C885*'CTR Reference'!$C$2,1)</f>
        <v>13</v>
      </c>
      <c r="G885">
        <f t="shared" si="13"/>
        <v>11</v>
      </c>
      <c r="H885" t="str">
        <f>VLOOKUP(D885,'CTR Reference'!A:C, 2, FALSE)</f>
        <v>4 to 6</v>
      </c>
      <c r="I885" t="str">
        <f>VLOOKUP(D885,'CTR Reference'!A:D, 4, FALSE)</f>
        <v>Quick Win</v>
      </c>
    </row>
    <row r="886" spans="1:9" ht="13.2" x14ac:dyDescent="0.25">
      <c r="A886" s="17" t="s">
        <v>1118</v>
      </c>
      <c r="B886" s="1" t="s">
        <v>1119</v>
      </c>
      <c r="C886" s="1">
        <v>40</v>
      </c>
      <c r="D886" s="1">
        <v>5</v>
      </c>
      <c r="E886">
        <f>MROUND(VLOOKUP(D886,'CTR Reference'!A:C, 3, FALSE)*C886,1)</f>
        <v>2</v>
      </c>
      <c r="F886">
        <f>MROUND(C886*'CTR Reference'!$C$2,1)</f>
        <v>11</v>
      </c>
      <c r="G886">
        <f t="shared" si="13"/>
        <v>9</v>
      </c>
      <c r="H886" t="str">
        <f>VLOOKUP(D886,'CTR Reference'!A:C, 2, FALSE)</f>
        <v>4 to 6</v>
      </c>
      <c r="I886" t="str">
        <f>VLOOKUP(D886,'CTR Reference'!A:D, 4, FALSE)</f>
        <v>Quick Win</v>
      </c>
    </row>
    <row r="887" spans="1:9" ht="13.2" x14ac:dyDescent="0.25">
      <c r="A887" s="17" t="s">
        <v>994</v>
      </c>
      <c r="B887" s="1" t="s">
        <v>995</v>
      </c>
      <c r="C887" s="1">
        <v>50</v>
      </c>
      <c r="D887" s="1">
        <v>5</v>
      </c>
      <c r="E887">
        <f>MROUND(VLOOKUP(D887,'CTR Reference'!A:C, 3, FALSE)*C887,1)</f>
        <v>2</v>
      </c>
      <c r="F887">
        <f>MROUND(C887*'CTR Reference'!$C$2,1)</f>
        <v>13</v>
      </c>
      <c r="G887">
        <f t="shared" si="13"/>
        <v>11</v>
      </c>
      <c r="H887" t="str">
        <f>VLOOKUP(D887,'CTR Reference'!A:C, 2, FALSE)</f>
        <v>4 to 6</v>
      </c>
      <c r="I887" t="str">
        <f>VLOOKUP(D887,'CTR Reference'!A:D, 4, FALSE)</f>
        <v>Quick Win</v>
      </c>
    </row>
    <row r="888" spans="1:9" ht="13.2" x14ac:dyDescent="0.25">
      <c r="A888" s="17" t="s">
        <v>905</v>
      </c>
      <c r="B888" s="1" t="s">
        <v>906</v>
      </c>
      <c r="C888" s="1">
        <v>40</v>
      </c>
      <c r="D888" s="1">
        <v>3</v>
      </c>
      <c r="E888">
        <f>MROUND(VLOOKUP(D888,'CTR Reference'!A:C, 3, FALSE)*C888,1)</f>
        <v>3</v>
      </c>
      <c r="F888">
        <f>MROUND(C888*'CTR Reference'!$C$2,1)</f>
        <v>11</v>
      </c>
      <c r="G888">
        <f t="shared" si="13"/>
        <v>8</v>
      </c>
      <c r="H888" t="str">
        <f>VLOOKUP(D888,'CTR Reference'!A:C, 2, FALSE)</f>
        <v>1 to 3</v>
      </c>
      <c r="I888" t="str">
        <f>VLOOKUP(D888,'CTR Reference'!A:D, 4, FALSE)</f>
        <v>Short Term</v>
      </c>
    </row>
    <row r="889" spans="1:9" ht="13.2" x14ac:dyDescent="0.25">
      <c r="A889" s="17" t="s">
        <v>953</v>
      </c>
      <c r="B889" s="1" t="s">
        <v>679</v>
      </c>
      <c r="C889" s="1">
        <v>1600</v>
      </c>
      <c r="D889" s="1">
        <v>13</v>
      </c>
      <c r="E889">
        <f>MROUND(VLOOKUP(D889,'CTR Reference'!A:C, 3, FALSE)*C889,1)</f>
        <v>8</v>
      </c>
      <c r="F889">
        <f>MROUND(C889*'CTR Reference'!$C$2,1)</f>
        <v>428</v>
      </c>
      <c r="G889">
        <f t="shared" si="13"/>
        <v>420</v>
      </c>
      <c r="H889" t="str">
        <f>VLOOKUP(D889,'CTR Reference'!A:C, 2, FALSE)</f>
        <v>11 to 20</v>
      </c>
      <c r="I889" t="str">
        <f>VLOOKUP(D889,'CTR Reference'!A:D, 4, FALSE)</f>
        <v>Quick Win</v>
      </c>
    </row>
    <row r="890" spans="1:9" ht="13.2" x14ac:dyDescent="0.25">
      <c r="A890" s="17" t="s">
        <v>1004</v>
      </c>
      <c r="B890" s="1" t="s">
        <v>1257</v>
      </c>
      <c r="C890" s="1">
        <v>150</v>
      </c>
      <c r="D890" s="1">
        <v>13</v>
      </c>
      <c r="E890">
        <f>MROUND(VLOOKUP(D890,'CTR Reference'!A:C, 3, FALSE)*C890,1)</f>
        <v>1</v>
      </c>
      <c r="F890">
        <f>MROUND(C890*'CTR Reference'!$C$2,1)</f>
        <v>40</v>
      </c>
      <c r="G890">
        <f t="shared" si="13"/>
        <v>39</v>
      </c>
      <c r="H890" t="str">
        <f>VLOOKUP(D890,'CTR Reference'!A:C, 2, FALSE)</f>
        <v>11 to 20</v>
      </c>
      <c r="I890" t="str">
        <f>VLOOKUP(D890,'CTR Reference'!A:D, 4, FALSE)</f>
        <v>Quick Win</v>
      </c>
    </row>
    <row r="891" spans="1:9" ht="13.2" x14ac:dyDescent="0.25">
      <c r="A891" s="17" t="s">
        <v>1004</v>
      </c>
      <c r="B891" s="1" t="s">
        <v>894</v>
      </c>
      <c r="C891" s="1">
        <v>80</v>
      </c>
      <c r="D891" s="1">
        <v>7</v>
      </c>
      <c r="E891">
        <f>MROUND(VLOOKUP(D891,'CTR Reference'!A:C, 3, FALSE)*C891,1)</f>
        <v>3</v>
      </c>
      <c r="F891">
        <f>MROUND(C891*'CTR Reference'!$C$2,1)</f>
        <v>21</v>
      </c>
      <c r="G891">
        <f t="shared" si="13"/>
        <v>18</v>
      </c>
      <c r="H891" t="str">
        <f>VLOOKUP(D891,'CTR Reference'!A:C, 2, FALSE)</f>
        <v>7 to 10</v>
      </c>
      <c r="I891" t="str">
        <f>VLOOKUP(D891,'CTR Reference'!A:D, 4, FALSE)</f>
        <v>Quick Win</v>
      </c>
    </row>
    <row r="892" spans="1:9" ht="13.2" x14ac:dyDescent="0.25">
      <c r="A892" s="17" t="s">
        <v>1488</v>
      </c>
      <c r="B892" s="1" t="s">
        <v>1489</v>
      </c>
      <c r="C892" s="1">
        <v>70</v>
      </c>
      <c r="D892" s="1">
        <v>10</v>
      </c>
      <c r="E892">
        <f>MROUND(VLOOKUP(D892,'CTR Reference'!A:C, 3, FALSE)*C892,1)</f>
        <v>2</v>
      </c>
      <c r="F892">
        <f>MROUND(C892*'CTR Reference'!$C$2,1)</f>
        <v>19</v>
      </c>
      <c r="G892">
        <f t="shared" si="13"/>
        <v>17</v>
      </c>
      <c r="H892" t="str">
        <f>VLOOKUP(D892,'CTR Reference'!A:C, 2, FALSE)</f>
        <v>7 to 10</v>
      </c>
      <c r="I892" t="str">
        <f>VLOOKUP(D892,'CTR Reference'!A:D, 4, FALSE)</f>
        <v>Quick Win</v>
      </c>
    </row>
    <row r="893" spans="1:9" ht="13.2" x14ac:dyDescent="0.25">
      <c r="A893" s="17" t="s">
        <v>728</v>
      </c>
      <c r="B893" s="1" t="s">
        <v>729</v>
      </c>
      <c r="C893" s="1">
        <v>200</v>
      </c>
      <c r="D893" s="1">
        <v>8</v>
      </c>
      <c r="E893">
        <f>MROUND(VLOOKUP(D893,'CTR Reference'!A:C, 3, FALSE)*C893,1)</f>
        <v>6</v>
      </c>
      <c r="F893">
        <f>MROUND(C893*'CTR Reference'!$C$2,1)</f>
        <v>54</v>
      </c>
      <c r="G893">
        <f t="shared" si="13"/>
        <v>48</v>
      </c>
      <c r="H893" t="str">
        <f>VLOOKUP(D893,'CTR Reference'!A:C, 2, FALSE)</f>
        <v>7 to 10</v>
      </c>
      <c r="I893" t="str">
        <f>VLOOKUP(D893,'CTR Reference'!A:D, 4, FALSE)</f>
        <v>Quick Win</v>
      </c>
    </row>
    <row r="894" spans="1:9" ht="13.2" x14ac:dyDescent="0.25">
      <c r="A894" s="17" t="s">
        <v>728</v>
      </c>
      <c r="B894" s="1" t="s">
        <v>729</v>
      </c>
      <c r="C894" s="1">
        <v>200</v>
      </c>
      <c r="D894" s="1">
        <v>6</v>
      </c>
      <c r="E894">
        <f>MROUND(VLOOKUP(D894,'CTR Reference'!A:C, 3, FALSE)*C894,1)</f>
        <v>8</v>
      </c>
      <c r="F894">
        <f>MROUND(C894*'CTR Reference'!$C$2,1)</f>
        <v>54</v>
      </c>
      <c r="G894">
        <f t="shared" si="13"/>
        <v>46</v>
      </c>
      <c r="H894" t="str">
        <f>VLOOKUP(D894,'CTR Reference'!A:C, 2, FALSE)</f>
        <v>4 to 6</v>
      </c>
      <c r="I894" t="str">
        <f>VLOOKUP(D894,'CTR Reference'!A:D, 4, FALSE)</f>
        <v>Quick Win</v>
      </c>
    </row>
    <row r="895" spans="1:9" ht="13.2" x14ac:dyDescent="0.25">
      <c r="A895" s="17" t="s">
        <v>1225</v>
      </c>
      <c r="B895" s="1" t="s">
        <v>1226</v>
      </c>
      <c r="C895" s="1">
        <v>100</v>
      </c>
      <c r="D895" s="1">
        <v>11</v>
      </c>
      <c r="E895">
        <f>MROUND(VLOOKUP(D895,'CTR Reference'!A:C, 3, FALSE)*C895,1)</f>
        <v>1</v>
      </c>
      <c r="F895">
        <f>MROUND(C895*'CTR Reference'!$C$2,1)</f>
        <v>27</v>
      </c>
      <c r="G895">
        <f t="shared" si="13"/>
        <v>26</v>
      </c>
      <c r="H895" t="str">
        <f>VLOOKUP(D895,'CTR Reference'!A:C, 2, FALSE)</f>
        <v>11 to 20</v>
      </c>
      <c r="I895" t="str">
        <f>VLOOKUP(D895,'CTR Reference'!A:D, 4, FALSE)</f>
        <v>Quick Win</v>
      </c>
    </row>
    <row r="896" spans="1:9" ht="13.2" x14ac:dyDescent="0.25">
      <c r="A896" s="17" t="s">
        <v>1225</v>
      </c>
      <c r="B896" s="1" t="s">
        <v>1226</v>
      </c>
      <c r="C896" s="1">
        <v>100</v>
      </c>
      <c r="D896" s="1">
        <v>4</v>
      </c>
      <c r="E896">
        <f>MROUND(VLOOKUP(D896,'CTR Reference'!A:C, 3, FALSE)*C896,1)</f>
        <v>6</v>
      </c>
      <c r="F896">
        <f>MROUND(C896*'CTR Reference'!$C$2,1)</f>
        <v>27</v>
      </c>
      <c r="G896">
        <f t="shared" si="13"/>
        <v>21</v>
      </c>
      <c r="H896" t="str">
        <f>VLOOKUP(D896,'CTR Reference'!A:C, 2, FALSE)</f>
        <v>4 to 6</v>
      </c>
      <c r="I896" t="str">
        <f>VLOOKUP(D896,'CTR Reference'!A:D, 4, FALSE)</f>
        <v>Short Term</v>
      </c>
    </row>
    <row r="897" spans="1:9" ht="13.2" x14ac:dyDescent="0.25">
      <c r="A897" s="17" t="s">
        <v>801</v>
      </c>
      <c r="B897" s="1" t="s">
        <v>802</v>
      </c>
      <c r="C897" s="1">
        <v>400</v>
      </c>
      <c r="D897" s="1">
        <v>13</v>
      </c>
      <c r="E897">
        <f>MROUND(VLOOKUP(D897,'CTR Reference'!A:C, 3, FALSE)*C897,1)</f>
        <v>2</v>
      </c>
      <c r="F897">
        <f>MROUND(C897*'CTR Reference'!$C$2,1)</f>
        <v>107</v>
      </c>
      <c r="G897">
        <f t="shared" si="13"/>
        <v>105</v>
      </c>
      <c r="H897" t="str">
        <f>VLOOKUP(D897,'CTR Reference'!A:C, 2, FALSE)</f>
        <v>11 to 20</v>
      </c>
      <c r="I897" t="str">
        <f>VLOOKUP(D897,'CTR Reference'!A:D, 4, FALSE)</f>
        <v>Quick Win</v>
      </c>
    </row>
    <row r="898" spans="1:9" ht="13.2" x14ac:dyDescent="0.25">
      <c r="A898" s="17" t="s">
        <v>801</v>
      </c>
      <c r="B898" s="1" t="s">
        <v>1342</v>
      </c>
      <c r="C898" s="1">
        <v>70</v>
      </c>
      <c r="D898" s="1">
        <v>9</v>
      </c>
      <c r="E898">
        <f>MROUND(VLOOKUP(D898,'CTR Reference'!A:C, 3, FALSE)*C898,1)</f>
        <v>2</v>
      </c>
      <c r="F898">
        <f>MROUND(C898*'CTR Reference'!$C$2,1)</f>
        <v>19</v>
      </c>
      <c r="G898">
        <f t="shared" si="13"/>
        <v>17</v>
      </c>
      <c r="H898" t="str">
        <f>VLOOKUP(D898,'CTR Reference'!A:C, 2, FALSE)</f>
        <v>7 to 10</v>
      </c>
      <c r="I898" t="str">
        <f>VLOOKUP(D898,'CTR Reference'!A:D, 4, FALSE)</f>
        <v>Quick Win</v>
      </c>
    </row>
    <row r="899" spans="1:9" ht="13.2" x14ac:dyDescent="0.25">
      <c r="A899" s="17" t="s">
        <v>726</v>
      </c>
      <c r="B899" s="1" t="s">
        <v>727</v>
      </c>
      <c r="C899" s="1">
        <v>200</v>
      </c>
      <c r="D899" s="1">
        <v>8</v>
      </c>
      <c r="E899">
        <f>MROUND(VLOOKUP(D899,'CTR Reference'!A:C, 3, FALSE)*C899,1)</f>
        <v>6</v>
      </c>
      <c r="F899">
        <f>MROUND(C899*'CTR Reference'!$C$2,1)</f>
        <v>54</v>
      </c>
      <c r="G899">
        <f t="shared" si="13"/>
        <v>48</v>
      </c>
      <c r="H899" t="str">
        <f>VLOOKUP(D899,'CTR Reference'!A:C, 2, FALSE)</f>
        <v>7 to 10</v>
      </c>
      <c r="I899" t="str">
        <f>VLOOKUP(D899,'CTR Reference'!A:D, 4, FALSE)</f>
        <v>Quick Win</v>
      </c>
    </row>
    <row r="900" spans="1:9" ht="13.2" x14ac:dyDescent="0.25">
      <c r="A900" s="17" t="s">
        <v>1147</v>
      </c>
      <c r="B900" s="1" t="s">
        <v>1148</v>
      </c>
      <c r="C900" s="1">
        <v>100</v>
      </c>
      <c r="D900" s="1">
        <v>10</v>
      </c>
      <c r="E900">
        <f>MROUND(VLOOKUP(D900,'CTR Reference'!A:C, 3, FALSE)*C900,1)</f>
        <v>3</v>
      </c>
      <c r="F900">
        <f>MROUND(C900*'CTR Reference'!$C$2,1)</f>
        <v>27</v>
      </c>
      <c r="G900">
        <f t="shared" ref="G900:G963" si="14">F900-E900</f>
        <v>24</v>
      </c>
      <c r="H900" t="str">
        <f>VLOOKUP(D900,'CTR Reference'!A:C, 2, FALSE)</f>
        <v>7 to 10</v>
      </c>
      <c r="I900" t="str">
        <f>VLOOKUP(D900,'CTR Reference'!A:D, 4, FALSE)</f>
        <v>Quick Win</v>
      </c>
    </row>
    <row r="901" spans="1:9" ht="13.2" x14ac:dyDescent="0.25">
      <c r="A901" s="17" t="s">
        <v>1424</v>
      </c>
      <c r="B901" s="1" t="s">
        <v>1425</v>
      </c>
      <c r="C901" s="1">
        <v>30</v>
      </c>
      <c r="D901" s="1">
        <v>6</v>
      </c>
      <c r="E901">
        <f>MROUND(VLOOKUP(D901,'CTR Reference'!A:C, 3, FALSE)*C901,1)</f>
        <v>1</v>
      </c>
      <c r="F901">
        <f>MROUND(C901*'CTR Reference'!$C$2,1)</f>
        <v>8</v>
      </c>
      <c r="G901">
        <f t="shared" si="14"/>
        <v>7</v>
      </c>
      <c r="H901" t="str">
        <f>VLOOKUP(D901,'CTR Reference'!A:C, 2, FALSE)</f>
        <v>4 to 6</v>
      </c>
      <c r="I901" t="str">
        <f>VLOOKUP(D901,'CTR Reference'!A:D, 4, FALSE)</f>
        <v>Quick Win</v>
      </c>
    </row>
    <row r="902" spans="1:9" ht="13.2" x14ac:dyDescent="0.25">
      <c r="A902" s="17" t="s">
        <v>1323</v>
      </c>
      <c r="B902" s="1" t="s">
        <v>1324</v>
      </c>
      <c r="C902" s="1">
        <v>40</v>
      </c>
      <c r="D902" s="1">
        <v>1</v>
      </c>
      <c r="E902">
        <f>MROUND(VLOOKUP(D902,'CTR Reference'!A:C, 3, FALSE)*C902,1)</f>
        <v>11</v>
      </c>
      <c r="F902">
        <f>MROUND(C902*'CTR Reference'!$C$2,1)</f>
        <v>11</v>
      </c>
      <c r="G902">
        <f t="shared" si="14"/>
        <v>0</v>
      </c>
      <c r="H902" t="str">
        <f>VLOOKUP(D902,'CTR Reference'!A:C, 2, FALSE)</f>
        <v>1 to 3</v>
      </c>
      <c r="I902" t="str">
        <f>VLOOKUP(D902,'CTR Reference'!A:D, 4, FALSE)</f>
        <v>Maintain</v>
      </c>
    </row>
    <row r="903" spans="1:9" ht="13.2" x14ac:dyDescent="0.25">
      <c r="A903" s="17" t="s">
        <v>1394</v>
      </c>
      <c r="B903" s="1" t="s">
        <v>1395</v>
      </c>
      <c r="C903" s="1">
        <v>100</v>
      </c>
      <c r="D903" s="1">
        <v>12</v>
      </c>
      <c r="E903">
        <f>MROUND(VLOOKUP(D903,'CTR Reference'!A:C, 3, FALSE)*C903,1)</f>
        <v>1</v>
      </c>
      <c r="F903">
        <f>MROUND(C903*'CTR Reference'!$C$2,1)</f>
        <v>27</v>
      </c>
      <c r="G903">
        <f t="shared" si="14"/>
        <v>26</v>
      </c>
      <c r="H903" t="str">
        <f>VLOOKUP(D903,'CTR Reference'!A:C, 2, FALSE)</f>
        <v>11 to 20</v>
      </c>
      <c r="I903" t="str">
        <f>VLOOKUP(D903,'CTR Reference'!A:D, 4, FALSE)</f>
        <v>Quick Win</v>
      </c>
    </row>
    <row r="904" spans="1:9" ht="13.2" x14ac:dyDescent="0.25">
      <c r="A904" s="17" t="s">
        <v>1482</v>
      </c>
      <c r="B904" s="1" t="s">
        <v>1481</v>
      </c>
      <c r="C904" s="1">
        <v>70</v>
      </c>
      <c r="D904" s="1">
        <v>2</v>
      </c>
      <c r="E904">
        <f>MROUND(VLOOKUP(D904,'CTR Reference'!A:C, 3, FALSE)*C904,1)</f>
        <v>8</v>
      </c>
      <c r="F904">
        <f>MROUND(C904*'CTR Reference'!$C$2,1)</f>
        <v>19</v>
      </c>
      <c r="G904">
        <f t="shared" si="14"/>
        <v>11</v>
      </c>
      <c r="H904" t="str">
        <f>VLOOKUP(D904,'CTR Reference'!A:C, 2, FALSE)</f>
        <v>1 to 3</v>
      </c>
      <c r="I904" t="str">
        <f>VLOOKUP(D904,'CTR Reference'!A:D, 4, FALSE)</f>
        <v>Short Term</v>
      </c>
    </row>
    <row r="905" spans="1:9" ht="13.2" x14ac:dyDescent="0.25">
      <c r="A905" s="17" t="s">
        <v>917</v>
      </c>
      <c r="B905" s="1" t="s">
        <v>918</v>
      </c>
      <c r="C905" s="1">
        <v>30</v>
      </c>
      <c r="D905" s="1">
        <v>2</v>
      </c>
      <c r="E905">
        <f>MROUND(VLOOKUP(D905,'CTR Reference'!A:C, 3, FALSE)*C905,1)</f>
        <v>3</v>
      </c>
      <c r="F905">
        <f>MROUND(C905*'CTR Reference'!$C$2,1)</f>
        <v>8</v>
      </c>
      <c r="G905">
        <f t="shared" si="14"/>
        <v>5</v>
      </c>
      <c r="H905" t="str">
        <f>VLOOKUP(D905,'CTR Reference'!A:C, 2, FALSE)</f>
        <v>1 to 3</v>
      </c>
      <c r="I905" t="str">
        <f>VLOOKUP(D905,'CTR Reference'!A:D, 4, FALSE)</f>
        <v>Short Term</v>
      </c>
    </row>
    <row r="906" spans="1:9" ht="13.2" x14ac:dyDescent="0.25">
      <c r="A906" s="17" t="s">
        <v>646</v>
      </c>
      <c r="B906" s="1" t="s">
        <v>647</v>
      </c>
      <c r="C906" s="1">
        <v>100</v>
      </c>
      <c r="D906" s="1">
        <v>4</v>
      </c>
      <c r="E906">
        <f>MROUND(VLOOKUP(D906,'CTR Reference'!A:C, 3, FALSE)*C906,1)</f>
        <v>6</v>
      </c>
      <c r="F906">
        <f>MROUND(C906*'CTR Reference'!$C$2,1)</f>
        <v>27</v>
      </c>
      <c r="G906">
        <f t="shared" si="14"/>
        <v>21</v>
      </c>
      <c r="H906" t="str">
        <f>VLOOKUP(D906,'CTR Reference'!A:C, 2, FALSE)</f>
        <v>4 to 6</v>
      </c>
      <c r="I906" t="str">
        <f>VLOOKUP(D906,'CTR Reference'!A:D, 4, FALSE)</f>
        <v>Short Term</v>
      </c>
    </row>
    <row r="907" spans="1:9" ht="13.2" x14ac:dyDescent="0.25">
      <c r="A907" s="17" t="s">
        <v>646</v>
      </c>
      <c r="B907" s="1" t="s">
        <v>1153</v>
      </c>
      <c r="C907" s="1">
        <v>30</v>
      </c>
      <c r="D907" s="1">
        <v>4</v>
      </c>
      <c r="E907">
        <f>MROUND(VLOOKUP(D907,'CTR Reference'!A:C, 3, FALSE)*C907,1)</f>
        <v>2</v>
      </c>
      <c r="F907">
        <f>MROUND(C907*'CTR Reference'!$C$2,1)</f>
        <v>8</v>
      </c>
      <c r="G907">
        <f t="shared" si="14"/>
        <v>6</v>
      </c>
      <c r="H907" t="str">
        <f>VLOOKUP(D907,'CTR Reference'!A:C, 2, FALSE)</f>
        <v>4 to 6</v>
      </c>
      <c r="I907" t="str">
        <f>VLOOKUP(D907,'CTR Reference'!A:D, 4, FALSE)</f>
        <v>Short Term</v>
      </c>
    </row>
    <row r="908" spans="1:9" ht="13.2" x14ac:dyDescent="0.25">
      <c r="A908" s="17" t="s">
        <v>630</v>
      </c>
      <c r="B908" s="1" t="s">
        <v>631</v>
      </c>
      <c r="C908" s="1">
        <v>150</v>
      </c>
      <c r="D908" s="1">
        <v>5</v>
      </c>
      <c r="E908">
        <f>MROUND(VLOOKUP(D908,'CTR Reference'!A:C, 3, FALSE)*C908,1)</f>
        <v>7</v>
      </c>
      <c r="F908">
        <f>MROUND(C908*'CTR Reference'!$C$2,1)</f>
        <v>40</v>
      </c>
      <c r="G908">
        <f t="shared" si="14"/>
        <v>33</v>
      </c>
      <c r="H908" t="str">
        <f>VLOOKUP(D908,'CTR Reference'!A:C, 2, FALSE)</f>
        <v>4 to 6</v>
      </c>
      <c r="I908" t="str">
        <f>VLOOKUP(D908,'CTR Reference'!A:D, 4, FALSE)</f>
        <v>Quick Win</v>
      </c>
    </row>
    <row r="909" spans="1:9" ht="13.2" x14ac:dyDescent="0.25">
      <c r="A909" s="17" t="s">
        <v>1091</v>
      </c>
      <c r="B909" s="1" t="s">
        <v>1092</v>
      </c>
      <c r="C909" s="1">
        <v>70</v>
      </c>
      <c r="D909" s="1">
        <v>7</v>
      </c>
      <c r="E909">
        <f>MROUND(VLOOKUP(D909,'CTR Reference'!A:C, 3, FALSE)*C909,1)</f>
        <v>2</v>
      </c>
      <c r="F909">
        <f>MROUND(C909*'CTR Reference'!$C$2,1)</f>
        <v>19</v>
      </c>
      <c r="G909">
        <f t="shared" si="14"/>
        <v>17</v>
      </c>
      <c r="H909" t="str">
        <f>VLOOKUP(D909,'CTR Reference'!A:C, 2, FALSE)</f>
        <v>7 to 10</v>
      </c>
      <c r="I909" t="str">
        <f>VLOOKUP(D909,'CTR Reference'!A:D, 4, FALSE)</f>
        <v>Quick Win</v>
      </c>
    </row>
    <row r="910" spans="1:9" ht="13.2" x14ac:dyDescent="0.25">
      <c r="A910" s="17" t="s">
        <v>1141</v>
      </c>
      <c r="B910" s="1" t="s">
        <v>1230</v>
      </c>
      <c r="C910" s="1">
        <v>300</v>
      </c>
      <c r="D910" s="1">
        <v>5</v>
      </c>
      <c r="E910">
        <f>MROUND(VLOOKUP(D910,'CTR Reference'!A:C, 3, FALSE)*C910,1)</f>
        <v>15</v>
      </c>
      <c r="F910">
        <f>MROUND(C910*'CTR Reference'!$C$2,1)</f>
        <v>80</v>
      </c>
      <c r="G910">
        <f t="shared" si="14"/>
        <v>65</v>
      </c>
      <c r="H910" t="str">
        <f>VLOOKUP(D910,'CTR Reference'!A:C, 2, FALSE)</f>
        <v>4 to 6</v>
      </c>
      <c r="I910" t="str">
        <f>VLOOKUP(D910,'CTR Reference'!A:D, 4, FALSE)</f>
        <v>Quick Win</v>
      </c>
    </row>
    <row r="911" spans="1:9" ht="13.2" x14ac:dyDescent="0.25">
      <c r="A911" s="17" t="s">
        <v>1141</v>
      </c>
      <c r="B911" s="1" t="s">
        <v>1142</v>
      </c>
      <c r="C911" s="1">
        <v>200</v>
      </c>
      <c r="D911" s="1">
        <v>4</v>
      </c>
      <c r="E911">
        <f>MROUND(VLOOKUP(D911,'CTR Reference'!A:C, 3, FALSE)*C911,1)</f>
        <v>12</v>
      </c>
      <c r="F911">
        <f>MROUND(C911*'CTR Reference'!$C$2,1)</f>
        <v>54</v>
      </c>
      <c r="G911">
        <f t="shared" si="14"/>
        <v>42</v>
      </c>
      <c r="H911" t="str">
        <f>VLOOKUP(D911,'CTR Reference'!A:C, 2, FALSE)</f>
        <v>4 to 6</v>
      </c>
      <c r="I911" t="str">
        <f>VLOOKUP(D911,'CTR Reference'!A:D, 4, FALSE)</f>
        <v>Short Term</v>
      </c>
    </row>
    <row r="912" spans="1:9" ht="13.2" x14ac:dyDescent="0.25">
      <c r="A912" s="17" t="s">
        <v>1141</v>
      </c>
      <c r="B912" s="1" t="s">
        <v>1270</v>
      </c>
      <c r="C912" s="1">
        <v>150</v>
      </c>
      <c r="D912" s="1">
        <v>4</v>
      </c>
      <c r="E912">
        <f>MROUND(VLOOKUP(D912,'CTR Reference'!A:C, 3, FALSE)*C912,1)</f>
        <v>9</v>
      </c>
      <c r="F912">
        <f>MROUND(C912*'CTR Reference'!$C$2,1)</f>
        <v>40</v>
      </c>
      <c r="G912">
        <f t="shared" si="14"/>
        <v>31</v>
      </c>
      <c r="H912" t="str">
        <f>VLOOKUP(D912,'CTR Reference'!A:C, 2, FALSE)</f>
        <v>4 to 6</v>
      </c>
      <c r="I912" t="str">
        <f>VLOOKUP(D912,'CTR Reference'!A:D, 4, FALSE)</f>
        <v>Short Term</v>
      </c>
    </row>
    <row r="913" spans="1:9" ht="13.2" x14ac:dyDescent="0.25">
      <c r="A913" s="17" t="s">
        <v>698</v>
      </c>
      <c r="B913" s="1" t="s">
        <v>699</v>
      </c>
      <c r="C913" s="1">
        <v>200</v>
      </c>
      <c r="D913" s="1">
        <v>8</v>
      </c>
      <c r="E913">
        <f>MROUND(VLOOKUP(D913,'CTR Reference'!A:C, 3, FALSE)*C913,1)</f>
        <v>6</v>
      </c>
      <c r="F913">
        <f>MROUND(C913*'CTR Reference'!$C$2,1)</f>
        <v>54</v>
      </c>
      <c r="G913">
        <f t="shared" si="14"/>
        <v>48</v>
      </c>
      <c r="H913" t="str">
        <f>VLOOKUP(D913,'CTR Reference'!A:C, 2, FALSE)</f>
        <v>7 to 10</v>
      </c>
      <c r="I913" t="str">
        <f>VLOOKUP(D913,'CTR Reference'!A:D, 4, FALSE)</f>
        <v>Quick Win</v>
      </c>
    </row>
    <row r="914" spans="1:9" ht="13.2" x14ac:dyDescent="0.25">
      <c r="A914" s="17" t="s">
        <v>869</v>
      </c>
      <c r="B914" s="1" t="s">
        <v>870</v>
      </c>
      <c r="C914" s="1">
        <v>150</v>
      </c>
      <c r="D914" s="1">
        <v>9</v>
      </c>
      <c r="E914">
        <f>MROUND(VLOOKUP(D914,'CTR Reference'!A:C, 3, FALSE)*C914,1)</f>
        <v>4</v>
      </c>
      <c r="F914">
        <f>MROUND(C914*'CTR Reference'!$C$2,1)</f>
        <v>40</v>
      </c>
      <c r="G914">
        <f t="shared" si="14"/>
        <v>36</v>
      </c>
      <c r="H914" t="str">
        <f>VLOOKUP(D914,'CTR Reference'!A:C, 2, FALSE)</f>
        <v>7 to 10</v>
      </c>
      <c r="I914" t="str">
        <f>VLOOKUP(D914,'CTR Reference'!A:D, 4, FALSE)</f>
        <v>Quick Win</v>
      </c>
    </row>
    <row r="915" spans="1:9" ht="13.2" x14ac:dyDescent="0.25">
      <c r="A915" s="17" t="s">
        <v>1012</v>
      </c>
      <c r="B915" s="1" t="s">
        <v>1013</v>
      </c>
      <c r="C915" s="1">
        <v>200</v>
      </c>
      <c r="D915" s="1">
        <v>11</v>
      </c>
      <c r="E915">
        <f>MROUND(VLOOKUP(D915,'CTR Reference'!A:C, 3, FALSE)*C915,1)</f>
        <v>1</v>
      </c>
      <c r="F915">
        <f>MROUND(C915*'CTR Reference'!$C$2,1)</f>
        <v>54</v>
      </c>
      <c r="G915">
        <f t="shared" si="14"/>
        <v>53</v>
      </c>
      <c r="H915" t="str">
        <f>VLOOKUP(D915,'CTR Reference'!A:C, 2, FALSE)</f>
        <v>11 to 20</v>
      </c>
      <c r="I915" t="str">
        <f>VLOOKUP(D915,'CTR Reference'!A:D, 4, FALSE)</f>
        <v>Quick Win</v>
      </c>
    </row>
    <row r="916" spans="1:9" ht="13.2" x14ac:dyDescent="0.25">
      <c r="A916" s="17" t="s">
        <v>1203</v>
      </c>
      <c r="B916" s="1" t="s">
        <v>1204</v>
      </c>
      <c r="C916" s="1">
        <v>70</v>
      </c>
      <c r="D916" s="1">
        <v>8</v>
      </c>
      <c r="E916">
        <f>MROUND(VLOOKUP(D916,'CTR Reference'!A:C, 3, FALSE)*C916,1)</f>
        <v>2</v>
      </c>
      <c r="F916">
        <f>MROUND(C916*'CTR Reference'!$C$2,1)</f>
        <v>19</v>
      </c>
      <c r="G916">
        <f t="shared" si="14"/>
        <v>17</v>
      </c>
      <c r="H916" t="str">
        <f>VLOOKUP(D916,'CTR Reference'!A:C, 2, FALSE)</f>
        <v>7 to 10</v>
      </c>
      <c r="I916" t="str">
        <f>VLOOKUP(D916,'CTR Reference'!A:D, 4, FALSE)</f>
        <v>Quick Win</v>
      </c>
    </row>
    <row r="917" spans="1:9" ht="13.2" x14ac:dyDescent="0.25">
      <c r="A917" s="17" t="s">
        <v>1203</v>
      </c>
      <c r="B917" s="1" t="s">
        <v>1389</v>
      </c>
      <c r="C917" s="1">
        <v>40</v>
      </c>
      <c r="D917" s="1">
        <v>7</v>
      </c>
      <c r="E917">
        <f>MROUND(VLOOKUP(D917,'CTR Reference'!A:C, 3, FALSE)*C917,1)</f>
        <v>1</v>
      </c>
      <c r="F917">
        <f>MROUND(C917*'CTR Reference'!$C$2,1)</f>
        <v>11</v>
      </c>
      <c r="G917">
        <f t="shared" si="14"/>
        <v>10</v>
      </c>
      <c r="H917" t="str">
        <f>VLOOKUP(D917,'CTR Reference'!A:C, 2, FALSE)</f>
        <v>7 to 10</v>
      </c>
      <c r="I917" t="str">
        <f>VLOOKUP(D917,'CTR Reference'!A:D, 4, FALSE)</f>
        <v>Quick Win</v>
      </c>
    </row>
    <row r="918" spans="1:9" ht="13.2" x14ac:dyDescent="0.25">
      <c r="A918" s="17" t="s">
        <v>1292</v>
      </c>
      <c r="B918" s="1" t="s">
        <v>1293</v>
      </c>
      <c r="C918" s="1">
        <v>250</v>
      </c>
      <c r="D918" s="1">
        <v>6</v>
      </c>
      <c r="E918">
        <f>MROUND(VLOOKUP(D918,'CTR Reference'!A:C, 3, FALSE)*C918,1)</f>
        <v>10</v>
      </c>
      <c r="F918">
        <f>MROUND(C918*'CTR Reference'!$C$2,1)</f>
        <v>67</v>
      </c>
      <c r="G918">
        <f t="shared" si="14"/>
        <v>57</v>
      </c>
      <c r="H918" t="str">
        <f>VLOOKUP(D918,'CTR Reference'!A:C, 2, FALSE)</f>
        <v>4 to 6</v>
      </c>
      <c r="I918" t="str">
        <f>VLOOKUP(D918,'CTR Reference'!A:D, 4, FALSE)</f>
        <v>Quick Win</v>
      </c>
    </row>
    <row r="919" spans="1:9" ht="13.2" x14ac:dyDescent="0.25">
      <c r="A919" s="17" t="s">
        <v>744</v>
      </c>
      <c r="B919" s="1" t="s">
        <v>745</v>
      </c>
      <c r="C919" s="1">
        <v>90</v>
      </c>
      <c r="D919" s="1">
        <v>5</v>
      </c>
      <c r="E919">
        <f>MROUND(VLOOKUP(D919,'CTR Reference'!A:C, 3, FALSE)*C919,1)</f>
        <v>4</v>
      </c>
      <c r="F919">
        <f>MROUND(C919*'CTR Reference'!$C$2,1)</f>
        <v>24</v>
      </c>
      <c r="G919">
        <f t="shared" si="14"/>
        <v>20</v>
      </c>
      <c r="H919" t="str">
        <f>VLOOKUP(D919,'CTR Reference'!A:C, 2, FALSE)</f>
        <v>4 to 6</v>
      </c>
      <c r="I919" t="str">
        <f>VLOOKUP(D919,'CTR Reference'!A:D, 4, FALSE)</f>
        <v>Quick Win</v>
      </c>
    </row>
    <row r="920" spans="1:9" ht="13.2" x14ac:dyDescent="0.25">
      <c r="A920" s="17" t="s">
        <v>753</v>
      </c>
      <c r="B920" s="1" t="s">
        <v>754</v>
      </c>
      <c r="C920" s="1">
        <v>700</v>
      </c>
      <c r="D920" s="1">
        <v>4</v>
      </c>
      <c r="E920">
        <f>MROUND(VLOOKUP(D920,'CTR Reference'!A:C, 3, FALSE)*C920,1)</f>
        <v>42</v>
      </c>
      <c r="F920">
        <f>MROUND(C920*'CTR Reference'!$C$2,1)</f>
        <v>187</v>
      </c>
      <c r="G920">
        <f t="shared" si="14"/>
        <v>145</v>
      </c>
      <c r="H920" t="str">
        <f>VLOOKUP(D920,'CTR Reference'!A:C, 2, FALSE)</f>
        <v>4 to 6</v>
      </c>
      <c r="I920" t="str">
        <f>VLOOKUP(D920,'CTR Reference'!A:D, 4, FALSE)</f>
        <v>Short Term</v>
      </c>
    </row>
    <row r="921" spans="1:9" ht="13.2" x14ac:dyDescent="0.25">
      <c r="A921" s="17" t="s">
        <v>753</v>
      </c>
      <c r="B921" s="1" t="s">
        <v>754</v>
      </c>
      <c r="C921" s="1">
        <v>700</v>
      </c>
      <c r="D921" s="1">
        <v>7</v>
      </c>
      <c r="E921">
        <f>MROUND(VLOOKUP(D921,'CTR Reference'!A:C, 3, FALSE)*C921,1)</f>
        <v>24</v>
      </c>
      <c r="F921">
        <f>MROUND(C921*'CTR Reference'!$C$2,1)</f>
        <v>187</v>
      </c>
      <c r="G921">
        <f t="shared" si="14"/>
        <v>163</v>
      </c>
      <c r="H921" t="str">
        <f>VLOOKUP(D921,'CTR Reference'!A:C, 2, FALSE)</f>
        <v>7 to 10</v>
      </c>
      <c r="I921" t="str">
        <f>VLOOKUP(D921,'CTR Reference'!A:D, 4, FALSE)</f>
        <v>Quick Win</v>
      </c>
    </row>
    <row r="922" spans="1:9" ht="13.2" x14ac:dyDescent="0.25">
      <c r="A922" s="17" t="s">
        <v>1354</v>
      </c>
      <c r="B922" s="1" t="s">
        <v>1355</v>
      </c>
      <c r="C922" s="1">
        <v>150</v>
      </c>
      <c r="D922" s="1">
        <v>13</v>
      </c>
      <c r="E922">
        <f>MROUND(VLOOKUP(D922,'CTR Reference'!A:C, 3, FALSE)*C922,1)</f>
        <v>1</v>
      </c>
      <c r="F922">
        <f>MROUND(C922*'CTR Reference'!$C$2,1)</f>
        <v>40</v>
      </c>
      <c r="G922">
        <f t="shared" si="14"/>
        <v>39</v>
      </c>
      <c r="H922" t="str">
        <f>VLOOKUP(D922,'CTR Reference'!A:C, 2, FALSE)</f>
        <v>11 to 20</v>
      </c>
      <c r="I922" t="str">
        <f>VLOOKUP(D922,'CTR Reference'!A:D, 4, FALSE)</f>
        <v>Quick Win</v>
      </c>
    </row>
    <row r="923" spans="1:9" ht="13.2" x14ac:dyDescent="0.25">
      <c r="A923" s="17" t="s">
        <v>841</v>
      </c>
      <c r="B923" s="1" t="s">
        <v>842</v>
      </c>
      <c r="C923" s="1">
        <v>250</v>
      </c>
      <c r="D923" s="1">
        <v>11</v>
      </c>
      <c r="E923">
        <f>MROUND(VLOOKUP(D923,'CTR Reference'!A:C, 3, FALSE)*C923,1)</f>
        <v>1</v>
      </c>
      <c r="F923">
        <f>MROUND(C923*'CTR Reference'!$C$2,1)</f>
        <v>67</v>
      </c>
      <c r="G923">
        <f t="shared" si="14"/>
        <v>66</v>
      </c>
      <c r="H923" t="str">
        <f>VLOOKUP(D923,'CTR Reference'!A:C, 2, FALSE)</f>
        <v>11 to 20</v>
      </c>
      <c r="I923" t="str">
        <f>VLOOKUP(D923,'CTR Reference'!A:D, 4, FALSE)</f>
        <v>Quick Win</v>
      </c>
    </row>
    <row r="924" spans="1:9" ht="13.2" x14ac:dyDescent="0.25">
      <c r="A924" s="17" t="s">
        <v>1260</v>
      </c>
      <c r="B924" s="1" t="s">
        <v>1261</v>
      </c>
      <c r="C924" s="1">
        <v>40</v>
      </c>
      <c r="D924" s="1">
        <v>1</v>
      </c>
      <c r="E924">
        <f>MROUND(VLOOKUP(D924,'CTR Reference'!A:C, 3, FALSE)*C924,1)</f>
        <v>11</v>
      </c>
      <c r="F924">
        <f>MROUND(C924*'CTR Reference'!$C$2,1)</f>
        <v>11</v>
      </c>
      <c r="G924">
        <f t="shared" si="14"/>
        <v>0</v>
      </c>
      <c r="H924" t="str">
        <f>VLOOKUP(D924,'CTR Reference'!A:C, 2, FALSE)</f>
        <v>1 to 3</v>
      </c>
      <c r="I924" t="str">
        <f>VLOOKUP(D924,'CTR Reference'!A:D, 4, FALSE)</f>
        <v>Maintain</v>
      </c>
    </row>
    <row r="925" spans="1:9" ht="13.2" x14ac:dyDescent="0.25">
      <c r="A925" s="17" t="s">
        <v>634</v>
      </c>
      <c r="B925" s="1" t="s">
        <v>1480</v>
      </c>
      <c r="C925" s="1">
        <v>200</v>
      </c>
      <c r="D925" s="1">
        <v>14</v>
      </c>
      <c r="E925">
        <f>MROUND(VLOOKUP(D925,'CTR Reference'!A:C, 3, FALSE)*C925,1)</f>
        <v>1</v>
      </c>
      <c r="F925">
        <f>MROUND(C925*'CTR Reference'!$C$2,1)</f>
        <v>54</v>
      </c>
      <c r="G925">
        <f t="shared" si="14"/>
        <v>53</v>
      </c>
      <c r="H925" t="str">
        <f>VLOOKUP(D925,'CTR Reference'!A:C, 2, FALSE)</f>
        <v>11 to 20</v>
      </c>
      <c r="I925" t="str">
        <f>VLOOKUP(D925,'CTR Reference'!A:D, 4, FALSE)</f>
        <v>Quick Win</v>
      </c>
    </row>
    <row r="926" spans="1:9" ht="13.2" x14ac:dyDescent="0.25">
      <c r="A926" s="17" t="s">
        <v>634</v>
      </c>
      <c r="B926" s="1" t="s">
        <v>635</v>
      </c>
      <c r="C926" s="1">
        <v>100</v>
      </c>
      <c r="D926" s="1">
        <v>4</v>
      </c>
      <c r="E926">
        <f>MROUND(VLOOKUP(D926,'CTR Reference'!A:C, 3, FALSE)*C926,1)</f>
        <v>6</v>
      </c>
      <c r="F926">
        <f>MROUND(C926*'CTR Reference'!$C$2,1)</f>
        <v>27</v>
      </c>
      <c r="G926">
        <f t="shared" si="14"/>
        <v>21</v>
      </c>
      <c r="H926" t="str">
        <f>VLOOKUP(D926,'CTR Reference'!A:C, 2, FALSE)</f>
        <v>4 to 6</v>
      </c>
      <c r="I926" t="str">
        <f>VLOOKUP(D926,'CTR Reference'!A:D, 4, FALSE)</f>
        <v>Short Term</v>
      </c>
    </row>
    <row r="927" spans="1:9" ht="13.2" x14ac:dyDescent="0.25">
      <c r="A927" s="17" t="s">
        <v>548</v>
      </c>
      <c r="B927" s="1" t="s">
        <v>549</v>
      </c>
      <c r="C927" s="1">
        <v>300</v>
      </c>
      <c r="D927" s="1">
        <v>6</v>
      </c>
      <c r="E927">
        <f>MROUND(VLOOKUP(D927,'CTR Reference'!A:C, 3, FALSE)*C927,1)</f>
        <v>12</v>
      </c>
      <c r="F927">
        <f>MROUND(C927*'CTR Reference'!$C$2,1)</f>
        <v>80</v>
      </c>
      <c r="G927">
        <f t="shared" si="14"/>
        <v>68</v>
      </c>
      <c r="H927" t="str">
        <f>VLOOKUP(D927,'CTR Reference'!A:C, 2, FALSE)</f>
        <v>4 to 6</v>
      </c>
      <c r="I927" t="str">
        <f>VLOOKUP(D927,'CTR Reference'!A:D, 4, FALSE)</f>
        <v>Quick Win</v>
      </c>
    </row>
    <row r="928" spans="1:9" ht="13.2" x14ac:dyDescent="0.25">
      <c r="A928" s="17" t="s">
        <v>548</v>
      </c>
      <c r="B928" s="1" t="s">
        <v>549</v>
      </c>
      <c r="C928" s="1">
        <v>300</v>
      </c>
      <c r="D928" s="1">
        <v>2</v>
      </c>
      <c r="E928">
        <f>MROUND(VLOOKUP(D928,'CTR Reference'!A:C, 3, FALSE)*C928,1)</f>
        <v>34</v>
      </c>
      <c r="F928">
        <f>MROUND(C928*'CTR Reference'!$C$2,1)</f>
        <v>80</v>
      </c>
      <c r="G928">
        <f t="shared" si="14"/>
        <v>46</v>
      </c>
      <c r="H928" t="str">
        <f>VLOOKUP(D928,'CTR Reference'!A:C, 2, FALSE)</f>
        <v>1 to 3</v>
      </c>
      <c r="I928" t="str">
        <f>VLOOKUP(D928,'CTR Reference'!A:D, 4, FALSE)</f>
        <v>Short Term</v>
      </c>
    </row>
    <row r="929" spans="1:9" ht="13.2" x14ac:dyDescent="0.25">
      <c r="A929" s="17" t="s">
        <v>548</v>
      </c>
      <c r="B929" s="1" t="s">
        <v>965</v>
      </c>
      <c r="C929" s="1">
        <v>200</v>
      </c>
      <c r="D929" s="1">
        <v>5</v>
      </c>
      <c r="E929">
        <f>MROUND(VLOOKUP(D929,'CTR Reference'!A:C, 3, FALSE)*C929,1)</f>
        <v>10</v>
      </c>
      <c r="F929">
        <f>MROUND(C929*'CTR Reference'!$C$2,1)</f>
        <v>54</v>
      </c>
      <c r="G929">
        <f t="shared" si="14"/>
        <v>44</v>
      </c>
      <c r="H929" t="str">
        <f>VLOOKUP(D929,'CTR Reference'!A:C, 2, FALSE)</f>
        <v>4 to 6</v>
      </c>
      <c r="I929" t="str">
        <f>VLOOKUP(D929,'CTR Reference'!A:D, 4, FALSE)</f>
        <v>Quick Win</v>
      </c>
    </row>
    <row r="930" spans="1:9" ht="13.2" x14ac:dyDescent="0.25">
      <c r="A930" s="17" t="s">
        <v>548</v>
      </c>
      <c r="B930" s="1" t="s">
        <v>956</v>
      </c>
      <c r="C930" s="1">
        <v>200</v>
      </c>
      <c r="D930" s="1">
        <v>3</v>
      </c>
      <c r="E930">
        <f>MROUND(VLOOKUP(D930,'CTR Reference'!A:C, 3, FALSE)*C930,1)</f>
        <v>17</v>
      </c>
      <c r="F930">
        <f>MROUND(C930*'CTR Reference'!$C$2,1)</f>
        <v>54</v>
      </c>
      <c r="G930">
        <f t="shared" si="14"/>
        <v>37</v>
      </c>
      <c r="H930" t="str">
        <f>VLOOKUP(D930,'CTR Reference'!A:C, 2, FALSE)</f>
        <v>1 to 3</v>
      </c>
      <c r="I930" t="str">
        <f>VLOOKUP(D930,'CTR Reference'!A:D, 4, FALSE)</f>
        <v>Short Term</v>
      </c>
    </row>
    <row r="931" spans="1:9" ht="13.2" x14ac:dyDescent="0.25">
      <c r="A931" s="17" t="s">
        <v>548</v>
      </c>
      <c r="B931" s="1" t="s">
        <v>944</v>
      </c>
      <c r="C931" s="1">
        <v>150</v>
      </c>
      <c r="D931" s="1">
        <v>2</v>
      </c>
      <c r="E931">
        <f>MROUND(VLOOKUP(D931,'CTR Reference'!A:C, 3, FALSE)*C931,1)</f>
        <v>17</v>
      </c>
      <c r="F931">
        <f>MROUND(C931*'CTR Reference'!$C$2,1)</f>
        <v>40</v>
      </c>
      <c r="G931">
        <f t="shared" si="14"/>
        <v>23</v>
      </c>
      <c r="H931" t="str">
        <f>VLOOKUP(D931,'CTR Reference'!A:C, 2, FALSE)</f>
        <v>1 to 3</v>
      </c>
      <c r="I931" t="str">
        <f>VLOOKUP(D931,'CTR Reference'!A:D, 4, FALSE)</f>
        <v>Short Term</v>
      </c>
    </row>
    <row r="932" spans="1:9" ht="13.2" x14ac:dyDescent="0.25">
      <c r="A932" s="17" t="s">
        <v>548</v>
      </c>
      <c r="B932" s="1" t="s">
        <v>1440</v>
      </c>
      <c r="C932" s="1">
        <v>70</v>
      </c>
      <c r="D932" s="1">
        <v>2</v>
      </c>
      <c r="E932">
        <f>MROUND(VLOOKUP(D932,'CTR Reference'!A:C, 3, FALSE)*C932,1)</f>
        <v>8</v>
      </c>
      <c r="F932">
        <f>MROUND(C932*'CTR Reference'!$C$2,1)</f>
        <v>19</v>
      </c>
      <c r="G932">
        <f t="shared" si="14"/>
        <v>11</v>
      </c>
      <c r="H932" t="str">
        <f>VLOOKUP(D932,'CTR Reference'!A:C, 2, FALSE)</f>
        <v>1 to 3</v>
      </c>
      <c r="I932" t="str">
        <f>VLOOKUP(D932,'CTR Reference'!A:D, 4, FALSE)</f>
        <v>Short Term</v>
      </c>
    </row>
    <row r="933" spans="1:9" ht="13.2" x14ac:dyDescent="0.25">
      <c r="A933" s="17" t="s">
        <v>548</v>
      </c>
      <c r="B933" s="1" t="s">
        <v>964</v>
      </c>
      <c r="C933" s="1">
        <v>60</v>
      </c>
      <c r="D933" s="1">
        <v>1</v>
      </c>
      <c r="E933">
        <f>MROUND(VLOOKUP(D933,'CTR Reference'!A:C, 3, FALSE)*C933,1)</f>
        <v>16</v>
      </c>
      <c r="F933">
        <f>MROUND(C933*'CTR Reference'!$C$2,1)</f>
        <v>16</v>
      </c>
      <c r="G933">
        <f t="shared" si="14"/>
        <v>0</v>
      </c>
      <c r="H933" t="str">
        <f>VLOOKUP(D933,'CTR Reference'!A:C, 2, FALSE)</f>
        <v>1 to 3</v>
      </c>
      <c r="I933" t="str">
        <f>VLOOKUP(D933,'CTR Reference'!A:D, 4, FALSE)</f>
        <v>Maintain</v>
      </c>
    </row>
    <row r="934" spans="1:9" ht="13.2" x14ac:dyDescent="0.25">
      <c r="A934" s="17" t="s">
        <v>548</v>
      </c>
      <c r="B934" s="1" t="s">
        <v>1197</v>
      </c>
      <c r="C934" s="1">
        <v>50</v>
      </c>
      <c r="D934" s="1">
        <v>1</v>
      </c>
      <c r="E934">
        <f>MROUND(VLOOKUP(D934,'CTR Reference'!A:C, 3, FALSE)*C934,1)</f>
        <v>13</v>
      </c>
      <c r="F934">
        <f>MROUND(C934*'CTR Reference'!$C$2,1)</f>
        <v>13</v>
      </c>
      <c r="G934">
        <f t="shared" si="14"/>
        <v>0</v>
      </c>
      <c r="H934" t="str">
        <f>VLOOKUP(D934,'CTR Reference'!A:C, 2, FALSE)</f>
        <v>1 to 3</v>
      </c>
      <c r="I934" t="str">
        <f>VLOOKUP(D934,'CTR Reference'!A:D, 4, FALSE)</f>
        <v>Maintain</v>
      </c>
    </row>
    <row r="935" spans="1:9" ht="13.2" x14ac:dyDescent="0.25">
      <c r="A935" s="17" t="s">
        <v>1196</v>
      </c>
      <c r="B935" s="1" t="s">
        <v>1197</v>
      </c>
      <c r="C935" s="1">
        <v>50</v>
      </c>
      <c r="D935" s="1">
        <v>1</v>
      </c>
      <c r="E935">
        <f>MROUND(VLOOKUP(D935,'CTR Reference'!A:C, 3, FALSE)*C935,1)</f>
        <v>13</v>
      </c>
      <c r="F935">
        <f>MROUND(C935*'CTR Reference'!$C$2,1)</f>
        <v>13</v>
      </c>
      <c r="G935">
        <f t="shared" si="14"/>
        <v>0</v>
      </c>
      <c r="H935" t="str">
        <f>VLOOKUP(D935,'CTR Reference'!A:C, 2, FALSE)</f>
        <v>1 to 3</v>
      </c>
      <c r="I935" t="str">
        <f>VLOOKUP(D935,'CTR Reference'!A:D, 4, FALSE)</f>
        <v>Maintain</v>
      </c>
    </row>
    <row r="936" spans="1:9" ht="13.2" x14ac:dyDescent="0.25">
      <c r="A936" s="17" t="s">
        <v>848</v>
      </c>
      <c r="B936" s="1" t="s">
        <v>849</v>
      </c>
      <c r="C936" s="1">
        <v>150</v>
      </c>
      <c r="D936" s="1">
        <v>2</v>
      </c>
      <c r="E936">
        <f>MROUND(VLOOKUP(D936,'CTR Reference'!A:C, 3, FALSE)*C936,1)</f>
        <v>17</v>
      </c>
      <c r="F936">
        <f>MROUND(C936*'CTR Reference'!$C$2,1)</f>
        <v>40</v>
      </c>
      <c r="G936">
        <f t="shared" si="14"/>
        <v>23</v>
      </c>
      <c r="H936" t="str">
        <f>VLOOKUP(D936,'CTR Reference'!A:C, 2, FALSE)</f>
        <v>1 to 3</v>
      </c>
      <c r="I936" t="str">
        <f>VLOOKUP(D936,'CTR Reference'!A:D, 4, FALSE)</f>
        <v>Short Term</v>
      </c>
    </row>
    <row r="937" spans="1:9" ht="13.2" x14ac:dyDescent="0.25">
      <c r="A937" s="17" t="s">
        <v>848</v>
      </c>
      <c r="B937" s="1" t="s">
        <v>1188</v>
      </c>
      <c r="C937" s="1">
        <v>40</v>
      </c>
      <c r="D937" s="1">
        <v>1</v>
      </c>
      <c r="E937">
        <f>MROUND(VLOOKUP(D937,'CTR Reference'!A:C, 3, FALSE)*C937,1)</f>
        <v>11</v>
      </c>
      <c r="F937">
        <f>MROUND(C937*'CTR Reference'!$C$2,1)</f>
        <v>11</v>
      </c>
      <c r="G937">
        <f t="shared" si="14"/>
        <v>0</v>
      </c>
      <c r="H937" t="str">
        <f>VLOOKUP(D937,'CTR Reference'!A:C, 2, FALSE)</f>
        <v>1 to 3</v>
      </c>
      <c r="I937" t="str">
        <f>VLOOKUP(D937,'CTR Reference'!A:D, 4, FALSE)</f>
        <v>Maintain</v>
      </c>
    </row>
    <row r="938" spans="1:9" ht="13.2" x14ac:dyDescent="0.25">
      <c r="A938" s="17" t="s">
        <v>1057</v>
      </c>
      <c r="B938" s="1" t="s">
        <v>1058</v>
      </c>
      <c r="C938" s="1">
        <v>200</v>
      </c>
      <c r="D938" s="1">
        <v>12</v>
      </c>
      <c r="E938">
        <f>MROUND(VLOOKUP(D938,'CTR Reference'!A:C, 3, FALSE)*C938,1)</f>
        <v>1</v>
      </c>
      <c r="F938">
        <f>MROUND(C938*'CTR Reference'!$C$2,1)</f>
        <v>54</v>
      </c>
      <c r="G938">
        <f t="shared" si="14"/>
        <v>53</v>
      </c>
      <c r="H938" t="str">
        <f>VLOOKUP(D938,'CTR Reference'!A:C, 2, FALSE)</f>
        <v>11 to 20</v>
      </c>
      <c r="I938" t="str">
        <f>VLOOKUP(D938,'CTR Reference'!A:D, 4, FALSE)</f>
        <v>Quick Win</v>
      </c>
    </row>
    <row r="939" spans="1:9" ht="13.2" x14ac:dyDescent="0.25">
      <c r="A939" s="17" t="s">
        <v>551</v>
      </c>
      <c r="B939" s="1" t="s">
        <v>552</v>
      </c>
      <c r="C939" s="1">
        <v>600</v>
      </c>
      <c r="D939" s="1">
        <v>2</v>
      </c>
      <c r="E939">
        <f>MROUND(VLOOKUP(D939,'CTR Reference'!A:C, 3, FALSE)*C939,1)</f>
        <v>67</v>
      </c>
      <c r="F939">
        <f>MROUND(C939*'CTR Reference'!$C$2,1)</f>
        <v>161</v>
      </c>
      <c r="G939">
        <f t="shared" si="14"/>
        <v>94</v>
      </c>
      <c r="H939" t="str">
        <f>VLOOKUP(D939,'CTR Reference'!A:C, 2, FALSE)</f>
        <v>1 to 3</v>
      </c>
      <c r="I939" t="str">
        <f>VLOOKUP(D939,'CTR Reference'!A:D, 4, FALSE)</f>
        <v>Short Term</v>
      </c>
    </row>
    <row r="940" spans="1:9" ht="13.2" x14ac:dyDescent="0.25">
      <c r="A940" s="17" t="s">
        <v>1063</v>
      </c>
      <c r="B940" s="1" t="s">
        <v>1064</v>
      </c>
      <c r="C940" s="1">
        <v>200</v>
      </c>
      <c r="D940" s="1">
        <v>12</v>
      </c>
      <c r="E940">
        <f>MROUND(VLOOKUP(D940,'CTR Reference'!A:C, 3, FALSE)*C940,1)</f>
        <v>1</v>
      </c>
      <c r="F940">
        <f>MROUND(C940*'CTR Reference'!$C$2,1)</f>
        <v>54</v>
      </c>
      <c r="G940">
        <f t="shared" si="14"/>
        <v>53</v>
      </c>
      <c r="H940" t="str">
        <f>VLOOKUP(D940,'CTR Reference'!A:C, 2, FALSE)</f>
        <v>11 to 20</v>
      </c>
      <c r="I940" t="str">
        <f>VLOOKUP(D940,'CTR Reference'!A:D, 4, FALSE)</f>
        <v>Quick Win</v>
      </c>
    </row>
    <row r="941" spans="1:9" ht="13.2" x14ac:dyDescent="0.25">
      <c r="A941" s="17" t="s">
        <v>1235</v>
      </c>
      <c r="B941" s="1" t="s">
        <v>1236</v>
      </c>
      <c r="C941" s="1">
        <v>40</v>
      </c>
      <c r="D941" s="1">
        <v>1</v>
      </c>
      <c r="E941">
        <f>MROUND(VLOOKUP(D941,'CTR Reference'!A:C, 3, FALSE)*C941,1)</f>
        <v>11</v>
      </c>
      <c r="F941">
        <f>MROUND(C941*'CTR Reference'!$C$2,1)</f>
        <v>11</v>
      </c>
      <c r="G941">
        <f t="shared" si="14"/>
        <v>0</v>
      </c>
      <c r="H941" t="str">
        <f>VLOOKUP(D941,'CTR Reference'!A:C, 2, FALSE)</f>
        <v>1 to 3</v>
      </c>
      <c r="I941" t="str">
        <f>VLOOKUP(D941,'CTR Reference'!A:D, 4, FALSE)</f>
        <v>Maintain</v>
      </c>
    </row>
    <row r="942" spans="1:9" ht="13.2" x14ac:dyDescent="0.25">
      <c r="A942" s="17" t="s">
        <v>677</v>
      </c>
      <c r="B942" s="1" t="s">
        <v>678</v>
      </c>
      <c r="C942" s="1">
        <v>1500</v>
      </c>
      <c r="D942" s="1">
        <v>5</v>
      </c>
      <c r="E942">
        <f>MROUND(VLOOKUP(D942,'CTR Reference'!A:C, 3, FALSE)*C942,1)</f>
        <v>73</v>
      </c>
      <c r="F942">
        <f>MROUND(C942*'CTR Reference'!$C$2,1)</f>
        <v>401</v>
      </c>
      <c r="G942">
        <f t="shared" si="14"/>
        <v>328</v>
      </c>
      <c r="H942" t="str">
        <f>VLOOKUP(D942,'CTR Reference'!A:C, 2, FALSE)</f>
        <v>4 to 6</v>
      </c>
      <c r="I942" t="str">
        <f>VLOOKUP(D942,'CTR Reference'!A:D, 4, FALSE)</f>
        <v>Quick Win</v>
      </c>
    </row>
    <row r="943" spans="1:9" ht="13.2" x14ac:dyDescent="0.25">
      <c r="A943" s="17" t="s">
        <v>1290</v>
      </c>
      <c r="B943" s="1" t="s">
        <v>1291</v>
      </c>
      <c r="C943" s="1">
        <v>100</v>
      </c>
      <c r="D943" s="1">
        <v>3</v>
      </c>
      <c r="E943">
        <f>MROUND(VLOOKUP(D943,'CTR Reference'!A:C, 3, FALSE)*C943,1)</f>
        <v>8</v>
      </c>
      <c r="F943">
        <f>MROUND(C943*'CTR Reference'!$C$2,1)</f>
        <v>27</v>
      </c>
      <c r="G943">
        <f t="shared" si="14"/>
        <v>19</v>
      </c>
      <c r="H943" t="str">
        <f>VLOOKUP(D943,'CTR Reference'!A:C, 2, FALSE)</f>
        <v>1 to 3</v>
      </c>
      <c r="I943" t="str">
        <f>VLOOKUP(D943,'CTR Reference'!A:D, 4, FALSE)</f>
        <v>Short Term</v>
      </c>
    </row>
    <row r="944" spans="1:9" ht="13.2" x14ac:dyDescent="0.25">
      <c r="A944" s="17" t="s">
        <v>1309</v>
      </c>
      <c r="B944" s="1" t="s">
        <v>1310</v>
      </c>
      <c r="C944" s="1">
        <v>150</v>
      </c>
      <c r="D944" s="1">
        <v>13</v>
      </c>
      <c r="E944">
        <f>MROUND(VLOOKUP(D944,'CTR Reference'!A:C, 3, FALSE)*C944,1)</f>
        <v>1</v>
      </c>
      <c r="F944">
        <f>MROUND(C944*'CTR Reference'!$C$2,1)</f>
        <v>40</v>
      </c>
      <c r="G944">
        <f t="shared" si="14"/>
        <v>39</v>
      </c>
      <c r="H944" t="str">
        <f>VLOOKUP(D944,'CTR Reference'!A:C, 2, FALSE)</f>
        <v>11 to 20</v>
      </c>
      <c r="I944" t="str">
        <f>VLOOKUP(D944,'CTR Reference'!A:D, 4, FALSE)</f>
        <v>Quick Win</v>
      </c>
    </row>
    <row r="945" spans="1:9" ht="13.2" x14ac:dyDescent="0.25">
      <c r="A945" s="17" t="s">
        <v>660</v>
      </c>
      <c r="B945" s="1" t="s">
        <v>661</v>
      </c>
      <c r="C945" s="1">
        <v>450</v>
      </c>
      <c r="D945" s="1">
        <v>10</v>
      </c>
      <c r="E945">
        <f>MROUND(VLOOKUP(D945,'CTR Reference'!A:C, 3, FALSE)*C945,1)</f>
        <v>13</v>
      </c>
      <c r="F945">
        <f>MROUND(C945*'CTR Reference'!$C$2,1)</f>
        <v>120</v>
      </c>
      <c r="G945">
        <f t="shared" si="14"/>
        <v>107</v>
      </c>
      <c r="H945" t="str">
        <f>VLOOKUP(D945,'CTR Reference'!A:C, 2, FALSE)</f>
        <v>7 to 10</v>
      </c>
      <c r="I945" t="str">
        <f>VLOOKUP(D945,'CTR Reference'!A:D, 4, FALSE)</f>
        <v>Quick Win</v>
      </c>
    </row>
    <row r="946" spans="1:9" ht="13.2" x14ac:dyDescent="0.25">
      <c r="A946" s="17" t="s">
        <v>694</v>
      </c>
      <c r="B946" s="1" t="s">
        <v>695</v>
      </c>
      <c r="C946" s="1">
        <v>50</v>
      </c>
      <c r="D946" s="1">
        <v>2</v>
      </c>
      <c r="E946">
        <f>MROUND(VLOOKUP(D946,'CTR Reference'!A:C, 3, FALSE)*C946,1)</f>
        <v>6</v>
      </c>
      <c r="F946">
        <f>MROUND(C946*'CTR Reference'!$C$2,1)</f>
        <v>13</v>
      </c>
      <c r="G946">
        <f t="shared" si="14"/>
        <v>7</v>
      </c>
      <c r="H946" t="str">
        <f>VLOOKUP(D946,'CTR Reference'!A:C, 2, FALSE)</f>
        <v>1 to 3</v>
      </c>
      <c r="I946" t="str">
        <f>VLOOKUP(D946,'CTR Reference'!A:D, 4, FALSE)</f>
        <v>Short Term</v>
      </c>
    </row>
    <row r="947" spans="1:9" ht="13.2" x14ac:dyDescent="0.25">
      <c r="A947" s="17" t="s">
        <v>694</v>
      </c>
      <c r="B947" s="1" t="s">
        <v>695</v>
      </c>
      <c r="C947" s="1">
        <v>50</v>
      </c>
      <c r="D947" s="1">
        <v>1</v>
      </c>
      <c r="E947">
        <f>MROUND(VLOOKUP(D947,'CTR Reference'!A:C, 3, FALSE)*C947,1)</f>
        <v>13</v>
      </c>
      <c r="F947">
        <f>MROUND(C947*'CTR Reference'!$C$2,1)</f>
        <v>13</v>
      </c>
      <c r="G947">
        <f t="shared" si="14"/>
        <v>0</v>
      </c>
      <c r="H947" t="str">
        <f>VLOOKUP(D947,'CTR Reference'!A:C, 2, FALSE)</f>
        <v>1 to 3</v>
      </c>
      <c r="I947" t="str">
        <f>VLOOKUP(D947,'CTR Reference'!A:D, 4, FALSE)</f>
        <v>Maintain</v>
      </c>
    </row>
    <row r="948" spans="1:9" ht="13.2" x14ac:dyDescent="0.25">
      <c r="A948" s="17" t="s">
        <v>954</v>
      </c>
      <c r="B948" s="1" t="s">
        <v>955</v>
      </c>
      <c r="C948" s="1">
        <v>70</v>
      </c>
      <c r="D948" s="1">
        <v>6</v>
      </c>
      <c r="E948">
        <f>MROUND(VLOOKUP(D948,'CTR Reference'!A:C, 3, FALSE)*C948,1)</f>
        <v>3</v>
      </c>
      <c r="F948">
        <f>MROUND(C948*'CTR Reference'!$C$2,1)</f>
        <v>19</v>
      </c>
      <c r="G948">
        <f t="shared" si="14"/>
        <v>16</v>
      </c>
      <c r="H948" t="str">
        <f>VLOOKUP(D948,'CTR Reference'!A:C, 2, FALSE)</f>
        <v>4 to 6</v>
      </c>
      <c r="I948" t="str">
        <f>VLOOKUP(D948,'CTR Reference'!A:D, 4, FALSE)</f>
        <v>Quick Win</v>
      </c>
    </row>
    <row r="949" spans="1:9" ht="13.2" x14ac:dyDescent="0.25">
      <c r="A949" s="17" t="s">
        <v>1149</v>
      </c>
      <c r="B949" s="1" t="s">
        <v>1150</v>
      </c>
      <c r="C949" s="1">
        <v>200</v>
      </c>
      <c r="D949" s="1">
        <v>5</v>
      </c>
      <c r="E949">
        <f>MROUND(VLOOKUP(D949,'CTR Reference'!A:C, 3, FALSE)*C949,1)</f>
        <v>10</v>
      </c>
      <c r="F949">
        <f>MROUND(C949*'CTR Reference'!$C$2,1)</f>
        <v>54</v>
      </c>
      <c r="G949">
        <f t="shared" si="14"/>
        <v>44</v>
      </c>
      <c r="H949" t="str">
        <f>VLOOKUP(D949,'CTR Reference'!A:C, 2, FALSE)</f>
        <v>4 to 6</v>
      </c>
      <c r="I949" t="str">
        <f>VLOOKUP(D949,'CTR Reference'!A:D, 4, FALSE)</f>
        <v>Quick Win</v>
      </c>
    </row>
    <row r="950" spans="1:9" ht="13.2" x14ac:dyDescent="0.25">
      <c r="A950" s="17" t="s">
        <v>1149</v>
      </c>
      <c r="B950" s="1" t="s">
        <v>1258</v>
      </c>
      <c r="C950" s="1">
        <v>100</v>
      </c>
      <c r="D950" s="1">
        <v>3</v>
      </c>
      <c r="E950">
        <f>MROUND(VLOOKUP(D950,'CTR Reference'!A:C, 3, FALSE)*C950,1)</f>
        <v>8</v>
      </c>
      <c r="F950">
        <f>MROUND(C950*'CTR Reference'!$C$2,1)</f>
        <v>27</v>
      </c>
      <c r="G950">
        <f t="shared" si="14"/>
        <v>19</v>
      </c>
      <c r="H950" t="str">
        <f>VLOOKUP(D950,'CTR Reference'!A:C, 2, FALSE)</f>
        <v>1 to 3</v>
      </c>
      <c r="I950" t="str">
        <f>VLOOKUP(D950,'CTR Reference'!A:D, 4, FALSE)</f>
        <v>Short Term</v>
      </c>
    </row>
    <row r="951" spans="1:9" ht="13.2" x14ac:dyDescent="0.25">
      <c r="A951" s="17" t="s">
        <v>1096</v>
      </c>
      <c r="B951" s="1" t="s">
        <v>1373</v>
      </c>
      <c r="C951" s="1">
        <v>100</v>
      </c>
      <c r="D951" s="1">
        <v>11</v>
      </c>
      <c r="E951">
        <f>MROUND(VLOOKUP(D951,'CTR Reference'!A:C, 3, FALSE)*C951,1)</f>
        <v>1</v>
      </c>
      <c r="F951">
        <f>MROUND(C951*'CTR Reference'!$C$2,1)</f>
        <v>27</v>
      </c>
      <c r="G951">
        <f t="shared" si="14"/>
        <v>26</v>
      </c>
      <c r="H951" t="str">
        <f>VLOOKUP(D951,'CTR Reference'!A:C, 2, FALSE)</f>
        <v>11 to 20</v>
      </c>
      <c r="I951" t="str">
        <f>VLOOKUP(D951,'CTR Reference'!A:D, 4, FALSE)</f>
        <v>Quick Win</v>
      </c>
    </row>
    <row r="952" spans="1:9" ht="13.2" x14ac:dyDescent="0.25">
      <c r="A952" s="17" t="s">
        <v>1096</v>
      </c>
      <c r="B952" s="1" t="s">
        <v>1097</v>
      </c>
      <c r="C952" s="1">
        <v>60</v>
      </c>
      <c r="D952" s="1">
        <v>7</v>
      </c>
      <c r="E952">
        <f>MROUND(VLOOKUP(D952,'CTR Reference'!A:C, 3, FALSE)*C952,1)</f>
        <v>2</v>
      </c>
      <c r="F952">
        <f>MROUND(C952*'CTR Reference'!$C$2,1)</f>
        <v>16</v>
      </c>
      <c r="G952">
        <f t="shared" si="14"/>
        <v>14</v>
      </c>
      <c r="H952" t="str">
        <f>VLOOKUP(D952,'CTR Reference'!A:C, 2, FALSE)</f>
        <v>7 to 10</v>
      </c>
      <c r="I952" t="str">
        <f>VLOOKUP(D952,'CTR Reference'!A:D, 4, FALSE)</f>
        <v>Quick Win</v>
      </c>
    </row>
    <row r="953" spans="1:9" ht="13.2" x14ac:dyDescent="0.25">
      <c r="A953" s="17" t="s">
        <v>1046</v>
      </c>
      <c r="B953" s="1" t="s">
        <v>1047</v>
      </c>
      <c r="C953" s="1">
        <v>50</v>
      </c>
      <c r="D953" s="1">
        <v>5</v>
      </c>
      <c r="E953">
        <f>MROUND(VLOOKUP(D953,'CTR Reference'!A:C, 3, FALSE)*C953,1)</f>
        <v>2</v>
      </c>
      <c r="F953">
        <f>MROUND(C953*'CTR Reference'!$C$2,1)</f>
        <v>13</v>
      </c>
      <c r="G953">
        <f t="shared" si="14"/>
        <v>11</v>
      </c>
      <c r="H953" t="str">
        <f>VLOOKUP(D953,'CTR Reference'!A:C, 2, FALSE)</f>
        <v>4 to 6</v>
      </c>
      <c r="I953" t="str">
        <f>VLOOKUP(D953,'CTR Reference'!A:D, 4, FALSE)</f>
        <v>Quick Win</v>
      </c>
    </row>
    <row r="954" spans="1:9" ht="13.2" x14ac:dyDescent="0.25">
      <c r="A954" s="17" t="s">
        <v>636</v>
      </c>
      <c r="B954" s="1" t="s">
        <v>637</v>
      </c>
      <c r="C954" s="1">
        <v>60</v>
      </c>
      <c r="D954" s="1">
        <v>2</v>
      </c>
      <c r="E954">
        <f>MROUND(VLOOKUP(D954,'CTR Reference'!A:C, 3, FALSE)*C954,1)</f>
        <v>7</v>
      </c>
      <c r="F954">
        <f>MROUND(C954*'CTR Reference'!$C$2,1)</f>
        <v>16</v>
      </c>
      <c r="G954">
        <f t="shared" si="14"/>
        <v>9</v>
      </c>
      <c r="H954" t="str">
        <f>VLOOKUP(D954,'CTR Reference'!A:C, 2, FALSE)</f>
        <v>1 to 3</v>
      </c>
      <c r="I954" t="str">
        <f>VLOOKUP(D954,'CTR Reference'!A:D, 4, FALSE)</f>
        <v>Short Term</v>
      </c>
    </row>
    <row r="955" spans="1:9" ht="13.2" x14ac:dyDescent="0.25">
      <c r="A955" s="17" t="s">
        <v>1294</v>
      </c>
      <c r="B955" s="1" t="s">
        <v>1295</v>
      </c>
      <c r="C955" s="1">
        <v>250</v>
      </c>
      <c r="D955" s="1">
        <v>8</v>
      </c>
      <c r="E955">
        <f>MROUND(VLOOKUP(D955,'CTR Reference'!A:C, 3, FALSE)*C955,1)</f>
        <v>7</v>
      </c>
      <c r="F955">
        <f>MROUND(C955*'CTR Reference'!$C$2,1)</f>
        <v>67</v>
      </c>
      <c r="G955">
        <f t="shared" si="14"/>
        <v>60</v>
      </c>
      <c r="H955" t="str">
        <f>VLOOKUP(D955,'CTR Reference'!A:C, 2, FALSE)</f>
        <v>7 to 10</v>
      </c>
      <c r="I955" t="str">
        <f>VLOOKUP(D955,'CTR Reference'!A:D, 4, FALSE)</f>
        <v>Quick Win</v>
      </c>
    </row>
    <row r="956" spans="1:9" ht="13.2" x14ac:dyDescent="0.25">
      <c r="A956" s="17" t="s">
        <v>1055</v>
      </c>
      <c r="B956" s="1" t="s">
        <v>784</v>
      </c>
      <c r="C956" s="1">
        <v>1500</v>
      </c>
      <c r="D956" s="1">
        <v>10</v>
      </c>
      <c r="E956">
        <f>MROUND(VLOOKUP(D956,'CTR Reference'!A:C, 3, FALSE)*C956,1)</f>
        <v>45</v>
      </c>
      <c r="F956">
        <f>MROUND(C956*'CTR Reference'!$C$2,1)</f>
        <v>401</v>
      </c>
      <c r="G956">
        <f t="shared" si="14"/>
        <v>356</v>
      </c>
      <c r="H956" t="str">
        <f>VLOOKUP(D956,'CTR Reference'!A:C, 2, FALSE)</f>
        <v>7 to 10</v>
      </c>
      <c r="I956" t="str">
        <f>VLOOKUP(D956,'CTR Reference'!A:D, 4, FALSE)</f>
        <v>Quick Win</v>
      </c>
    </row>
    <row r="957" spans="1:9" ht="13.2" x14ac:dyDescent="0.25">
      <c r="A957" s="17" t="s">
        <v>1054</v>
      </c>
      <c r="B957" s="1" t="s">
        <v>784</v>
      </c>
      <c r="C957" s="1">
        <v>1500</v>
      </c>
      <c r="D957" s="1">
        <v>10</v>
      </c>
      <c r="E957">
        <f>MROUND(VLOOKUP(D957,'CTR Reference'!A:C, 3, FALSE)*C957,1)</f>
        <v>45</v>
      </c>
      <c r="F957">
        <f>MROUND(C957*'CTR Reference'!$C$2,1)</f>
        <v>401</v>
      </c>
      <c r="G957">
        <f t="shared" si="14"/>
        <v>356</v>
      </c>
      <c r="H957" t="str">
        <f>VLOOKUP(D957,'CTR Reference'!A:C, 2, FALSE)</f>
        <v>7 to 10</v>
      </c>
      <c r="I957" t="str">
        <f>VLOOKUP(D957,'CTR Reference'!A:D, 4, FALSE)</f>
        <v>Quick Win</v>
      </c>
    </row>
    <row r="958" spans="1:9" ht="13.2" x14ac:dyDescent="0.25">
      <c r="A958" s="17" t="s">
        <v>1503</v>
      </c>
      <c r="B958" s="1" t="s">
        <v>1504</v>
      </c>
      <c r="C958" s="1">
        <v>100</v>
      </c>
      <c r="D958" s="1">
        <v>12</v>
      </c>
      <c r="E958">
        <f>MROUND(VLOOKUP(D958,'CTR Reference'!A:C, 3, FALSE)*C958,1)</f>
        <v>1</v>
      </c>
      <c r="F958">
        <f>MROUND(C958*'CTR Reference'!$C$2,1)</f>
        <v>27</v>
      </c>
      <c r="G958">
        <f t="shared" si="14"/>
        <v>26</v>
      </c>
      <c r="H958" t="str">
        <f>VLOOKUP(D958,'CTR Reference'!A:C, 2, FALSE)</f>
        <v>11 to 20</v>
      </c>
      <c r="I958" t="str">
        <f>VLOOKUP(D958,'CTR Reference'!A:D, 4, FALSE)</f>
        <v>Quick Win</v>
      </c>
    </row>
    <row r="959" spans="1:9" ht="13.2" x14ac:dyDescent="0.25">
      <c r="A959" s="17" t="s">
        <v>1042</v>
      </c>
      <c r="B959" s="1" t="s">
        <v>1166</v>
      </c>
      <c r="C959" s="1">
        <v>150</v>
      </c>
      <c r="D959" s="1">
        <v>12</v>
      </c>
      <c r="E959">
        <f>MROUND(VLOOKUP(D959,'CTR Reference'!A:C, 3, FALSE)*C959,1)</f>
        <v>1</v>
      </c>
      <c r="F959">
        <f>MROUND(C959*'CTR Reference'!$C$2,1)</f>
        <v>40</v>
      </c>
      <c r="G959">
        <f t="shared" si="14"/>
        <v>39</v>
      </c>
      <c r="H959" t="str">
        <f>VLOOKUP(D959,'CTR Reference'!A:C, 2, FALSE)</f>
        <v>11 to 20</v>
      </c>
      <c r="I959" t="str">
        <f>VLOOKUP(D959,'CTR Reference'!A:D, 4, FALSE)</f>
        <v>Quick Win</v>
      </c>
    </row>
    <row r="960" spans="1:9" ht="13.2" x14ac:dyDescent="0.25">
      <c r="A960" s="17" t="s">
        <v>1042</v>
      </c>
      <c r="B960" s="1" t="s">
        <v>1043</v>
      </c>
      <c r="C960" s="1">
        <v>50</v>
      </c>
      <c r="D960" s="1">
        <v>5</v>
      </c>
      <c r="E960">
        <f>MROUND(VLOOKUP(D960,'CTR Reference'!A:C, 3, FALSE)*C960,1)</f>
        <v>2</v>
      </c>
      <c r="F960">
        <f>MROUND(C960*'CTR Reference'!$C$2,1)</f>
        <v>13</v>
      </c>
      <c r="G960">
        <f t="shared" si="14"/>
        <v>11</v>
      </c>
      <c r="H960" t="str">
        <f>VLOOKUP(D960,'CTR Reference'!A:C, 2, FALSE)</f>
        <v>4 to 6</v>
      </c>
      <c r="I960" t="str">
        <f>VLOOKUP(D960,'CTR Reference'!A:D, 4, FALSE)</f>
        <v>Quick Win</v>
      </c>
    </row>
    <row r="961" spans="1:9" ht="13.2" x14ac:dyDescent="0.25">
      <c r="A961" s="17" t="s">
        <v>478</v>
      </c>
      <c r="B961" s="1" t="s">
        <v>878</v>
      </c>
      <c r="C961" s="1">
        <v>200</v>
      </c>
      <c r="D961" s="1">
        <v>9</v>
      </c>
      <c r="E961">
        <f>MROUND(VLOOKUP(D961,'CTR Reference'!A:C, 3, FALSE)*C961,1)</f>
        <v>6</v>
      </c>
      <c r="F961">
        <f>MROUND(C961*'CTR Reference'!$C$2,1)</f>
        <v>54</v>
      </c>
      <c r="G961">
        <f t="shared" si="14"/>
        <v>48</v>
      </c>
      <c r="H961" t="str">
        <f>VLOOKUP(D961,'CTR Reference'!A:C, 2, FALSE)</f>
        <v>7 to 10</v>
      </c>
      <c r="I961" t="str">
        <f>VLOOKUP(D961,'CTR Reference'!A:D, 4, FALSE)</f>
        <v>Quick Win</v>
      </c>
    </row>
    <row r="962" spans="1:9" ht="13.2" x14ac:dyDescent="0.25">
      <c r="A962" s="17" t="s">
        <v>478</v>
      </c>
      <c r="B962" s="1" t="s">
        <v>539</v>
      </c>
      <c r="C962" s="1">
        <v>200</v>
      </c>
      <c r="D962" s="1">
        <v>5</v>
      </c>
      <c r="E962">
        <f>MROUND(VLOOKUP(D962,'CTR Reference'!A:C, 3, FALSE)*C962,1)</f>
        <v>10</v>
      </c>
      <c r="F962">
        <f>MROUND(C962*'CTR Reference'!$C$2,1)</f>
        <v>54</v>
      </c>
      <c r="G962">
        <f t="shared" si="14"/>
        <v>44</v>
      </c>
      <c r="H962" t="str">
        <f>VLOOKUP(D962,'CTR Reference'!A:C, 2, FALSE)</f>
        <v>4 to 6</v>
      </c>
      <c r="I962" t="str">
        <f>VLOOKUP(D962,'CTR Reference'!A:D, 4, FALSE)</f>
        <v>Quick Win</v>
      </c>
    </row>
    <row r="963" spans="1:9" ht="13.2" x14ac:dyDescent="0.25">
      <c r="A963" s="17" t="s">
        <v>478</v>
      </c>
      <c r="B963" s="1" t="s">
        <v>1479</v>
      </c>
      <c r="C963" s="1">
        <v>150</v>
      </c>
      <c r="D963" s="1">
        <v>13</v>
      </c>
      <c r="E963">
        <f>MROUND(VLOOKUP(D963,'CTR Reference'!A:C, 3, FALSE)*C963,1)</f>
        <v>1</v>
      </c>
      <c r="F963">
        <f>MROUND(C963*'CTR Reference'!$C$2,1)</f>
        <v>40</v>
      </c>
      <c r="G963">
        <f t="shared" si="14"/>
        <v>39</v>
      </c>
      <c r="H963" t="str">
        <f>VLOOKUP(D963,'CTR Reference'!A:C, 2, FALSE)</f>
        <v>11 to 20</v>
      </c>
      <c r="I963" t="str">
        <f>VLOOKUP(D963,'CTR Reference'!A:D, 4, FALSE)</f>
        <v>Quick Win</v>
      </c>
    </row>
    <row r="964" spans="1:9" ht="13.2" x14ac:dyDescent="0.25">
      <c r="A964" s="17" t="s">
        <v>478</v>
      </c>
      <c r="B964" s="1" t="s">
        <v>1487</v>
      </c>
      <c r="C964" s="1">
        <v>150</v>
      </c>
      <c r="D964" s="1">
        <v>13</v>
      </c>
      <c r="E964">
        <f>MROUND(VLOOKUP(D964,'CTR Reference'!A:C, 3, FALSE)*C964,1)</f>
        <v>1</v>
      </c>
      <c r="F964">
        <f>MROUND(C964*'CTR Reference'!$C$2,1)</f>
        <v>40</v>
      </c>
      <c r="G964">
        <f t="shared" ref="G964:G970" si="15">F964-E964</f>
        <v>39</v>
      </c>
      <c r="H964" t="str">
        <f>VLOOKUP(D964,'CTR Reference'!A:C, 2, FALSE)</f>
        <v>11 to 20</v>
      </c>
      <c r="I964" t="str">
        <f>VLOOKUP(D964,'CTR Reference'!A:D, 4, FALSE)</f>
        <v>Quick Win</v>
      </c>
    </row>
    <row r="965" spans="1:9" ht="13.2" x14ac:dyDescent="0.25">
      <c r="A965" s="17" t="s">
        <v>478</v>
      </c>
      <c r="B965" s="1" t="s">
        <v>1166</v>
      </c>
      <c r="C965" s="1">
        <v>150</v>
      </c>
      <c r="D965" s="1">
        <v>11</v>
      </c>
      <c r="E965">
        <f>MROUND(VLOOKUP(D965,'CTR Reference'!A:C, 3, FALSE)*C965,1)</f>
        <v>1</v>
      </c>
      <c r="F965">
        <f>MROUND(C965*'CTR Reference'!$C$2,1)</f>
        <v>40</v>
      </c>
      <c r="G965">
        <f t="shared" si="15"/>
        <v>39</v>
      </c>
      <c r="H965" t="str">
        <f>VLOOKUP(D965,'CTR Reference'!A:C, 2, FALSE)</f>
        <v>11 to 20</v>
      </c>
      <c r="I965" t="str">
        <f>VLOOKUP(D965,'CTR Reference'!A:D, 4, FALSE)</f>
        <v>Quick Win</v>
      </c>
    </row>
    <row r="966" spans="1:9" ht="13.2" x14ac:dyDescent="0.25">
      <c r="A966" s="17" t="s">
        <v>478</v>
      </c>
      <c r="B966" s="1" t="s">
        <v>479</v>
      </c>
      <c r="C966" s="1">
        <v>90</v>
      </c>
      <c r="D966" s="1">
        <v>1</v>
      </c>
      <c r="E966">
        <f>MROUND(VLOOKUP(D966,'CTR Reference'!A:C, 3, FALSE)*C966,1)</f>
        <v>24</v>
      </c>
      <c r="F966">
        <f>MROUND(C966*'CTR Reference'!$C$2,1)</f>
        <v>24</v>
      </c>
      <c r="G966">
        <f t="shared" si="15"/>
        <v>0</v>
      </c>
      <c r="H966" t="str">
        <f>VLOOKUP(D966,'CTR Reference'!A:C, 2, FALSE)</f>
        <v>1 to 3</v>
      </c>
      <c r="I966" t="str">
        <f>VLOOKUP(D966,'CTR Reference'!A:D, 4, FALSE)</f>
        <v>Maintain</v>
      </c>
    </row>
    <row r="967" spans="1:9" ht="13.2" x14ac:dyDescent="0.25">
      <c r="A967" s="17" t="s">
        <v>478</v>
      </c>
      <c r="B967" s="1" t="s">
        <v>854</v>
      </c>
      <c r="C967" s="1">
        <v>80</v>
      </c>
      <c r="D967" s="1">
        <v>6</v>
      </c>
      <c r="E967">
        <f>MROUND(VLOOKUP(D967,'CTR Reference'!A:C, 3, FALSE)*C967,1)</f>
        <v>3</v>
      </c>
      <c r="F967">
        <f>MROUND(C967*'CTR Reference'!$C$2,1)</f>
        <v>21</v>
      </c>
      <c r="G967">
        <f t="shared" si="15"/>
        <v>18</v>
      </c>
      <c r="H967" t="str">
        <f>VLOOKUP(D967,'CTR Reference'!A:C, 2, FALSE)</f>
        <v>4 to 6</v>
      </c>
      <c r="I967" t="str">
        <f>VLOOKUP(D967,'CTR Reference'!A:D, 4, FALSE)</f>
        <v>Quick Win</v>
      </c>
    </row>
    <row r="968" spans="1:9" ht="13.2" x14ac:dyDescent="0.25">
      <c r="A968" s="17" t="s">
        <v>478</v>
      </c>
      <c r="B968" s="1" t="s">
        <v>1124</v>
      </c>
      <c r="C968" s="1">
        <v>80</v>
      </c>
      <c r="D968" s="1">
        <v>8</v>
      </c>
      <c r="E968">
        <f>MROUND(VLOOKUP(D968,'CTR Reference'!A:C, 3, FALSE)*C968,1)</f>
        <v>2</v>
      </c>
      <c r="F968">
        <f>MROUND(C968*'CTR Reference'!$C$2,1)</f>
        <v>21</v>
      </c>
      <c r="G968">
        <f t="shared" si="15"/>
        <v>19</v>
      </c>
      <c r="H968" t="str">
        <f>VLOOKUP(D968,'CTR Reference'!A:C, 2, FALSE)</f>
        <v>7 to 10</v>
      </c>
      <c r="I968" t="str">
        <f>VLOOKUP(D968,'CTR Reference'!A:D, 4, FALSE)</f>
        <v>Quick Win</v>
      </c>
    </row>
    <row r="969" spans="1:9" ht="13.2" x14ac:dyDescent="0.25">
      <c r="A969" s="17" t="s">
        <v>478</v>
      </c>
      <c r="B969" s="1" t="s">
        <v>629</v>
      </c>
      <c r="C969" s="1">
        <v>70</v>
      </c>
      <c r="D969" s="1">
        <v>2</v>
      </c>
      <c r="E969">
        <f>MROUND(VLOOKUP(D969,'CTR Reference'!A:C, 3, FALSE)*C969,1)</f>
        <v>8</v>
      </c>
      <c r="F969">
        <f>MROUND(C969*'CTR Reference'!$C$2,1)</f>
        <v>19</v>
      </c>
      <c r="G969">
        <f t="shared" si="15"/>
        <v>11</v>
      </c>
      <c r="H969" t="str">
        <f>VLOOKUP(D969,'CTR Reference'!A:C, 2, FALSE)</f>
        <v>1 to 3</v>
      </c>
      <c r="I969" t="str">
        <f>VLOOKUP(D969,'CTR Reference'!A:D, 4, FALSE)</f>
        <v>Short Term</v>
      </c>
    </row>
    <row r="970" spans="1:9" ht="13.2" x14ac:dyDescent="0.25">
      <c r="A970" s="17" t="s">
        <v>478</v>
      </c>
      <c r="B970" s="1" t="s">
        <v>521</v>
      </c>
      <c r="C970" s="1">
        <v>50</v>
      </c>
      <c r="D970" s="1">
        <v>1</v>
      </c>
      <c r="E970">
        <f>MROUND(VLOOKUP(D970,'CTR Reference'!A:C, 3, FALSE)*C970,1)</f>
        <v>13</v>
      </c>
      <c r="F970">
        <f>MROUND(C970*'CTR Reference'!$C$2,1)</f>
        <v>13</v>
      </c>
      <c r="G970">
        <f t="shared" si="15"/>
        <v>0</v>
      </c>
      <c r="H970" t="str">
        <f>VLOOKUP(D970,'CTR Reference'!A:C, 2, FALSE)</f>
        <v>1 to 3</v>
      </c>
      <c r="I970" t="str">
        <f>VLOOKUP(D970,'CTR Reference'!A:D, 4, FALSE)</f>
        <v>Maintain</v>
      </c>
    </row>
  </sheetData>
  <sortState xmlns:xlrd2="http://schemas.microsoft.com/office/spreadsheetml/2017/richdata2" ref="A4:I970">
    <sortCondition descending="1" ref="A4:A970"/>
  </sortState>
  <hyperlinks>
    <hyperlink ref="A449" r:id="rId1" xr:uid="{00000000-0004-0000-0D00-000000000000}"/>
    <hyperlink ref="A147" r:id="rId2" xr:uid="{00000000-0004-0000-0D00-000001000000}"/>
    <hyperlink ref="A84" r:id="rId3" xr:uid="{00000000-0004-0000-0D00-000002000000}"/>
    <hyperlink ref="A161" r:id="rId4" xr:uid="{00000000-0004-0000-0D00-000003000000}"/>
    <hyperlink ref="A484" r:id="rId5" xr:uid="{00000000-0004-0000-0D00-000004000000}"/>
    <hyperlink ref="A173" r:id="rId6" xr:uid="{00000000-0004-0000-0D00-000005000000}"/>
    <hyperlink ref="A4" r:id="rId7" xr:uid="{00000000-0004-0000-0D00-000006000000}"/>
    <hyperlink ref="A99" r:id="rId8" xr:uid="{00000000-0004-0000-0D00-000007000000}"/>
    <hyperlink ref="A271" r:id="rId9" xr:uid="{00000000-0004-0000-0D00-000008000000}"/>
    <hyperlink ref="A101" r:id="rId10" xr:uid="{00000000-0004-0000-0D00-000009000000}"/>
    <hyperlink ref="A13" r:id="rId11" xr:uid="{00000000-0004-0000-0D00-00000A000000}"/>
    <hyperlink ref="A277" r:id="rId12" xr:uid="{00000000-0004-0000-0D00-00000B000000}"/>
    <hyperlink ref="A43" r:id="rId13" xr:uid="{00000000-0004-0000-0D00-00000C000000}"/>
    <hyperlink ref="A485" r:id="rId14" xr:uid="{00000000-0004-0000-0D00-00000D000000}"/>
    <hyperlink ref="A451" r:id="rId15" xr:uid="{00000000-0004-0000-0D00-00000E000000}"/>
    <hyperlink ref="A5" r:id="rId16" xr:uid="{00000000-0004-0000-0D00-00000F000000}"/>
    <hyperlink ref="A843" r:id="rId17" xr:uid="{00000000-0004-0000-0D00-000010000000}"/>
    <hyperlink ref="A102" r:id="rId18" xr:uid="{00000000-0004-0000-0D00-000011000000}"/>
    <hyperlink ref="A492" r:id="rId19" xr:uid="{00000000-0004-0000-0D00-000012000000}"/>
    <hyperlink ref="A844" r:id="rId20" xr:uid="{00000000-0004-0000-0D00-000013000000}"/>
    <hyperlink ref="A842" r:id="rId21" xr:uid="{00000000-0004-0000-0D00-000014000000}"/>
    <hyperlink ref="A44" r:id="rId22" xr:uid="{00000000-0004-0000-0D00-000015000000}"/>
    <hyperlink ref="A309" r:id="rId23" xr:uid="{00000000-0004-0000-0D00-000016000000}"/>
    <hyperlink ref="A172" r:id="rId24" xr:uid="{00000000-0004-0000-0D00-000017000000}"/>
    <hyperlink ref="A150" r:id="rId25" xr:uid="{00000000-0004-0000-0D00-000018000000}"/>
    <hyperlink ref="A450" r:id="rId26" xr:uid="{00000000-0004-0000-0D00-000019000000}"/>
    <hyperlink ref="A397" r:id="rId27" xr:uid="{00000000-0004-0000-0D00-00001A000000}"/>
    <hyperlink ref="A6" r:id="rId28" xr:uid="{00000000-0004-0000-0D00-00001B000000}"/>
    <hyperlink ref="A103" r:id="rId29" xr:uid="{00000000-0004-0000-0D00-00001C000000}"/>
    <hyperlink ref="A149" r:id="rId30" xr:uid="{00000000-0004-0000-0D00-00001D000000}"/>
    <hyperlink ref="A487" r:id="rId31" xr:uid="{00000000-0004-0000-0D00-00001E000000}"/>
    <hyperlink ref="A40" r:id="rId32" xr:uid="{00000000-0004-0000-0D00-00001F000000}"/>
    <hyperlink ref="A628" r:id="rId33" xr:uid="{00000000-0004-0000-0D00-000020000000}"/>
    <hyperlink ref="A155" r:id="rId34" xr:uid="{00000000-0004-0000-0D00-000021000000}"/>
    <hyperlink ref="A33" r:id="rId35" xr:uid="{00000000-0004-0000-0D00-000022000000}"/>
    <hyperlink ref="A365" r:id="rId36" xr:uid="{00000000-0004-0000-0D00-000023000000}"/>
    <hyperlink ref="A180" r:id="rId37" xr:uid="{00000000-0004-0000-0D00-000024000000}"/>
    <hyperlink ref="A98" r:id="rId38" xr:uid="{00000000-0004-0000-0D00-000025000000}"/>
    <hyperlink ref="A148" r:id="rId39" xr:uid="{00000000-0004-0000-0D00-000026000000}"/>
    <hyperlink ref="A488" r:id="rId40" xr:uid="{00000000-0004-0000-0D00-000027000000}"/>
    <hyperlink ref="A198" r:id="rId41" xr:uid="{00000000-0004-0000-0D00-000028000000}"/>
    <hyperlink ref="A573" r:id="rId42" xr:uid="{00000000-0004-0000-0D00-000029000000}"/>
    <hyperlink ref="A85" r:id="rId43" xr:uid="{00000000-0004-0000-0D00-00002A000000}"/>
    <hyperlink ref="A280" r:id="rId44" xr:uid="{00000000-0004-0000-0D00-00002B000000}"/>
    <hyperlink ref="A272" r:id="rId45" xr:uid="{00000000-0004-0000-0D00-00002C000000}"/>
    <hyperlink ref="A966" r:id="rId46" xr:uid="{00000000-0004-0000-0D00-00002D000000}"/>
    <hyperlink ref="A625" r:id="rId47" xr:uid="{00000000-0004-0000-0D00-00002E000000}"/>
    <hyperlink ref="A308" r:id="rId48" xr:uid="{00000000-0004-0000-0D00-00002F000000}"/>
    <hyperlink ref="A183" r:id="rId49" xr:uid="{00000000-0004-0000-0D00-000030000000}"/>
    <hyperlink ref="A481" r:id="rId50" xr:uid="{00000000-0004-0000-0D00-000031000000}"/>
    <hyperlink ref="A486" r:id="rId51" xr:uid="{00000000-0004-0000-0D00-000032000000}"/>
    <hyperlink ref="A366" r:id="rId52" xr:uid="{00000000-0004-0000-0D00-000033000000}"/>
    <hyperlink ref="A34" r:id="rId53" xr:uid="{00000000-0004-0000-0D00-000034000000}"/>
    <hyperlink ref="A461" r:id="rId54" xr:uid="{00000000-0004-0000-0D00-000035000000}"/>
    <hyperlink ref="A79" r:id="rId55" xr:uid="{00000000-0004-0000-0D00-000036000000}"/>
    <hyperlink ref="A683" r:id="rId56" xr:uid="{00000000-0004-0000-0D00-000037000000}"/>
    <hyperlink ref="A200" r:id="rId57" xr:uid="{00000000-0004-0000-0D00-000038000000}"/>
    <hyperlink ref="A152" r:id="rId58" xr:uid="{00000000-0004-0000-0D00-000039000000}"/>
    <hyperlink ref="A196" r:id="rId59" xr:uid="{00000000-0004-0000-0D00-00003A000000}"/>
    <hyperlink ref="A367" r:id="rId60" xr:uid="{00000000-0004-0000-0D00-00003B000000}"/>
    <hyperlink ref="A626" r:id="rId61" xr:uid="{00000000-0004-0000-0D00-00003C000000}"/>
    <hyperlink ref="A489" r:id="rId62" xr:uid="{00000000-0004-0000-0D00-00003D000000}"/>
    <hyperlink ref="A684" r:id="rId63" xr:uid="{00000000-0004-0000-0D00-00003E000000}"/>
    <hyperlink ref="A498" r:id="rId64" xr:uid="{00000000-0004-0000-0D00-00003F000000}"/>
    <hyperlink ref="A780" r:id="rId65" xr:uid="{00000000-0004-0000-0D00-000040000000}"/>
    <hyperlink ref="A335" r:id="rId66" xr:uid="{00000000-0004-0000-0D00-000041000000}"/>
    <hyperlink ref="A195" r:id="rId67" xr:uid="{00000000-0004-0000-0D00-000042000000}"/>
    <hyperlink ref="A346" r:id="rId68" xr:uid="{00000000-0004-0000-0D00-000043000000}"/>
    <hyperlink ref="A384" r:id="rId69" xr:uid="{00000000-0004-0000-0D00-000044000000}"/>
    <hyperlink ref="A495" r:id="rId70" xr:uid="{00000000-0004-0000-0D00-000045000000}"/>
    <hyperlink ref="A184" r:id="rId71" xr:uid="{00000000-0004-0000-0D00-000046000000}"/>
    <hyperlink ref="A372" r:id="rId72" xr:uid="{00000000-0004-0000-0D00-000047000000}"/>
    <hyperlink ref="A379" r:id="rId73" xr:uid="{00000000-0004-0000-0D00-000048000000}"/>
    <hyperlink ref="A500" r:id="rId74" xr:uid="{00000000-0004-0000-0D00-000049000000}"/>
    <hyperlink ref="A493" r:id="rId75" xr:uid="{00000000-0004-0000-0D00-00004A000000}"/>
    <hyperlink ref="A375" r:id="rId76" xr:uid="{00000000-0004-0000-0D00-00004B000000}"/>
    <hyperlink ref="A462" r:id="rId77" xr:uid="{00000000-0004-0000-0D00-00004C000000}"/>
    <hyperlink ref="A310" r:id="rId78" xr:uid="{00000000-0004-0000-0D00-00004D000000}"/>
    <hyperlink ref="A286" r:id="rId79" xr:uid="{00000000-0004-0000-0D00-00004E000000}"/>
    <hyperlink ref="A793" r:id="rId80" xr:uid="{00000000-0004-0000-0D00-00004F000000}"/>
    <hyperlink ref="A311" r:id="rId81" xr:uid="{00000000-0004-0000-0D00-000050000000}"/>
    <hyperlink ref="A202" r:id="rId82" xr:uid="{00000000-0004-0000-0D00-000051000000}"/>
    <hyperlink ref="A100" r:id="rId83" xr:uid="{00000000-0004-0000-0D00-000052000000}"/>
    <hyperlink ref="A12" r:id="rId84" xr:uid="{00000000-0004-0000-0D00-000053000000}"/>
    <hyperlink ref="A835" r:id="rId85" xr:uid="{00000000-0004-0000-0D00-000054000000}"/>
    <hyperlink ref="A497" r:id="rId86" xr:uid="{00000000-0004-0000-0D00-000055000000}"/>
    <hyperlink ref="A970" r:id="rId87" xr:uid="{00000000-0004-0000-0D00-000056000000}"/>
    <hyperlink ref="A317" r:id="rId88" xr:uid="{00000000-0004-0000-0D00-000057000000}"/>
    <hyperlink ref="A452" r:id="rId89" xr:uid="{00000000-0004-0000-0D00-000058000000}"/>
    <hyperlink ref="A69" r:id="rId90" xr:uid="{00000000-0004-0000-0D00-000059000000}"/>
    <hyperlink ref="A279" r:id="rId91" xr:uid="{00000000-0004-0000-0D00-00005A000000}"/>
    <hyperlink ref="A203" r:id="rId92" xr:uid="{00000000-0004-0000-0D00-00005B000000}"/>
    <hyperlink ref="A405" r:id="rId93" xr:uid="{00000000-0004-0000-0D00-00005C000000}"/>
    <hyperlink ref="A303" r:id="rId94" xr:uid="{00000000-0004-0000-0D00-00005D000000}"/>
    <hyperlink ref="A213" r:id="rId95" xr:uid="{00000000-0004-0000-0D00-00005E000000}"/>
    <hyperlink ref="A151" r:id="rId96" xr:uid="{00000000-0004-0000-0D00-00005F000000}"/>
    <hyperlink ref="A274" r:id="rId97" xr:uid="{00000000-0004-0000-0D00-000060000000}"/>
    <hyperlink ref="A575" r:id="rId98" xr:uid="{00000000-0004-0000-0D00-000061000000}"/>
    <hyperlink ref="A163" r:id="rId99" xr:uid="{00000000-0004-0000-0D00-000062000000}"/>
    <hyperlink ref="A87" r:id="rId100" xr:uid="{00000000-0004-0000-0D00-000063000000}"/>
    <hyperlink ref="A678" r:id="rId101" xr:uid="{00000000-0004-0000-0D00-000064000000}"/>
    <hyperlink ref="A268" r:id="rId102" xr:uid="{00000000-0004-0000-0D00-000065000000}"/>
    <hyperlink ref="A962" r:id="rId103" xr:uid="{00000000-0004-0000-0D00-000066000000}"/>
    <hyperlink ref="A86" r:id="rId104" xr:uid="{00000000-0004-0000-0D00-000067000000}"/>
    <hyperlink ref="A572" r:id="rId105" xr:uid="{00000000-0004-0000-0D00-000068000000}"/>
    <hyperlink ref="A7" r:id="rId106" xr:uid="{00000000-0004-0000-0D00-000069000000}"/>
    <hyperlink ref="A576" r:id="rId107" xr:uid="{00000000-0004-0000-0D00-00006A000000}"/>
    <hyperlink ref="A206" r:id="rId108" xr:uid="{00000000-0004-0000-0D00-00006B000000}"/>
    <hyperlink ref="A369" r:id="rId109" xr:uid="{00000000-0004-0000-0D00-00006C000000}"/>
    <hyperlink ref="A579" r:id="rId110" xr:uid="{00000000-0004-0000-0D00-00006D000000}"/>
    <hyperlink ref="A204" r:id="rId111" xr:uid="{00000000-0004-0000-0D00-00006E000000}"/>
    <hyperlink ref="A387" r:id="rId112" xr:uid="{00000000-0004-0000-0D00-00006F000000}"/>
    <hyperlink ref="A927" r:id="rId113" xr:uid="{00000000-0004-0000-0D00-000070000000}"/>
    <hyperlink ref="A211" r:id="rId114" xr:uid="{00000000-0004-0000-0D00-000071000000}"/>
    <hyperlink ref="A939" r:id="rId115" xr:uid="{00000000-0004-0000-0D00-000072000000}"/>
    <hyperlink ref="A205" r:id="rId116" xr:uid="{00000000-0004-0000-0D00-000073000000}"/>
    <hyperlink ref="A377" r:id="rId117" xr:uid="{00000000-0004-0000-0D00-000074000000}"/>
    <hyperlink ref="A638" r:id="rId118" xr:uid="{00000000-0004-0000-0D00-000075000000}"/>
    <hyperlink ref="A644" r:id="rId119" xr:uid="{00000000-0004-0000-0D00-000076000000}"/>
    <hyperlink ref="A781" r:id="rId120" xr:uid="{00000000-0004-0000-0D00-000077000000}"/>
    <hyperlink ref="A8" r:id="rId121" xr:uid="{00000000-0004-0000-0D00-000078000000}"/>
    <hyperlink ref="A794" r:id="rId122" xr:uid="{00000000-0004-0000-0D00-000079000000}"/>
    <hyperlink ref="A64" r:id="rId123" xr:uid="{00000000-0004-0000-0D00-00007A000000}"/>
    <hyperlink ref="A494" r:id="rId124" xr:uid="{00000000-0004-0000-0D00-00007B000000}"/>
    <hyperlink ref="A670" r:id="rId125" xr:uid="{00000000-0004-0000-0D00-00007C000000}"/>
    <hyperlink ref="A192" r:id="rId126" xr:uid="{00000000-0004-0000-0D00-00007D000000}"/>
    <hyperlink ref="A90" r:id="rId127" xr:uid="{00000000-0004-0000-0D00-00007E000000}"/>
    <hyperlink ref="A577" r:id="rId128" xr:uid="{00000000-0004-0000-0D00-00007F000000}"/>
    <hyperlink ref="A373" r:id="rId129" xr:uid="{00000000-0004-0000-0D00-000080000000}"/>
    <hyperlink ref="A181" r:id="rId130" xr:uid="{00000000-0004-0000-0D00-000081000000}"/>
    <hyperlink ref="A639" r:id="rId131" xr:uid="{00000000-0004-0000-0D00-000082000000}"/>
    <hyperlink ref="A491" r:id="rId132" xr:uid="{00000000-0004-0000-0D00-000083000000}"/>
    <hyperlink ref="A89" r:id="rId133" xr:uid="{00000000-0004-0000-0D00-000084000000}"/>
    <hyperlink ref="A374" r:id="rId134" xr:uid="{00000000-0004-0000-0D00-000085000000}"/>
    <hyperlink ref="A501" r:id="rId135" xr:uid="{00000000-0004-0000-0D00-000086000000}"/>
    <hyperlink ref="A629" r:id="rId136" xr:uid="{00000000-0004-0000-0D00-000087000000}"/>
    <hyperlink ref="A218" r:id="rId137" xr:uid="{00000000-0004-0000-0D00-000088000000}"/>
    <hyperlink ref="A219" r:id="rId138" xr:uid="{00000000-0004-0000-0D00-000089000000}"/>
    <hyperlink ref="A226" r:id="rId139" xr:uid="{00000000-0004-0000-0D00-00008A000000}"/>
    <hyperlink ref="A341" r:id="rId140" xr:uid="{00000000-0004-0000-0D00-00008B000000}"/>
    <hyperlink ref="A627" r:id="rId141" xr:uid="{00000000-0004-0000-0D00-00008C000000}"/>
    <hyperlink ref="A490" r:id="rId142" xr:uid="{00000000-0004-0000-0D00-00008D000000}"/>
    <hyperlink ref="A636" r:id="rId143" xr:uid="{00000000-0004-0000-0D00-00008E000000}"/>
    <hyperlink ref="A269" r:id="rId144" xr:uid="{00000000-0004-0000-0D00-00008F000000}"/>
    <hyperlink ref="A162" r:id="rId145" xr:uid="{00000000-0004-0000-0D00-000090000000}"/>
    <hyperlink ref="A643" r:id="rId146" xr:uid="{00000000-0004-0000-0D00-000091000000}"/>
    <hyperlink ref="A282" r:id="rId147" xr:uid="{00000000-0004-0000-0D00-000092000000}"/>
    <hyperlink ref="A59" r:id="rId148" xr:uid="{00000000-0004-0000-0D00-000093000000}"/>
    <hyperlink ref="A480" r:id="rId149" xr:uid="{00000000-0004-0000-0D00-000094000000}"/>
    <hyperlink ref="A764" r:id="rId150" xr:uid="{00000000-0004-0000-0D00-000095000000}"/>
    <hyperlink ref="A378" r:id="rId151" xr:uid="{00000000-0004-0000-0D00-000096000000}"/>
    <hyperlink ref="A506" r:id="rId152" xr:uid="{00000000-0004-0000-0D00-000097000000}"/>
    <hyperlink ref="A222" r:id="rId153" xr:uid="{00000000-0004-0000-0D00-000098000000}"/>
    <hyperlink ref="A120" r:id="rId154" xr:uid="{00000000-0004-0000-0D00-000099000000}"/>
    <hyperlink ref="A82" r:id="rId155" xr:uid="{00000000-0004-0000-0D00-00009A000000}"/>
    <hyperlink ref="A27" r:id="rId156" xr:uid="{00000000-0004-0000-0D00-00009B000000}"/>
    <hyperlink ref="A447" r:id="rId157" xr:uid="{00000000-0004-0000-0D00-00009C000000}"/>
    <hyperlink ref="A482" r:id="rId158" xr:uid="{00000000-0004-0000-0D00-00009D000000}"/>
    <hyperlink ref="A383" r:id="rId159" xr:uid="{00000000-0004-0000-0D00-00009E000000}"/>
    <hyperlink ref="A398" r:id="rId160" xr:uid="{00000000-0004-0000-0D00-00009F000000}"/>
    <hyperlink ref="A188" r:id="rId161" xr:uid="{00000000-0004-0000-0D00-0000A0000000}"/>
    <hyperlink ref="A45" r:id="rId162" xr:uid="{00000000-0004-0000-0D00-0000A1000000}"/>
    <hyperlink ref="A795" r:id="rId163" xr:uid="{00000000-0004-0000-0D00-0000A2000000}"/>
    <hyperlink ref="A140" r:id="rId164" xr:uid="{00000000-0004-0000-0D00-0000A3000000}"/>
    <hyperlink ref="A618" r:id="rId165" xr:uid="{00000000-0004-0000-0D00-0000A4000000}"/>
    <hyperlink ref="A856" r:id="rId166" xr:uid="{00000000-0004-0000-0D00-0000A5000000}"/>
    <hyperlink ref="A273" r:id="rId167" xr:uid="{00000000-0004-0000-0D00-0000A6000000}"/>
    <hyperlink ref="A92" r:id="rId168" xr:uid="{00000000-0004-0000-0D00-0000A7000000}"/>
    <hyperlink ref="A453" r:id="rId169" xr:uid="{00000000-0004-0000-0D00-0000A8000000}"/>
    <hyperlink ref="A511" r:id="rId170" xr:uid="{00000000-0004-0000-0D00-0000A9000000}"/>
    <hyperlink ref="A630" r:id="rId171" xr:uid="{00000000-0004-0000-0D00-0000AA000000}"/>
    <hyperlink ref="A340" r:id="rId172" xr:uid="{00000000-0004-0000-0D00-0000AB000000}"/>
    <hyperlink ref="A88" r:id="rId173" xr:uid="{00000000-0004-0000-0D00-0000AC000000}"/>
    <hyperlink ref="A767" r:id="rId174" xr:uid="{00000000-0004-0000-0D00-0000AD000000}"/>
    <hyperlink ref="A395" r:id="rId175" xr:uid="{00000000-0004-0000-0D00-0000AE000000}"/>
    <hyperlink ref="A686" r:id="rId176" xr:uid="{00000000-0004-0000-0D00-0000AF000000}"/>
    <hyperlink ref="A343" r:id="rId177" xr:uid="{00000000-0004-0000-0D00-0000B0000000}"/>
    <hyperlink ref="A319" r:id="rId178" xr:uid="{00000000-0004-0000-0D00-0000B1000000}"/>
    <hyperlink ref="A505" r:id="rId179" xr:uid="{00000000-0004-0000-0D00-0000B2000000}"/>
    <hyperlink ref="A580" r:id="rId180" xr:uid="{00000000-0004-0000-0D00-0000B3000000}"/>
    <hyperlink ref="A510" r:id="rId181" xr:uid="{00000000-0004-0000-0D00-0000B4000000}"/>
    <hyperlink ref="A592" r:id="rId182" xr:uid="{00000000-0004-0000-0D00-0000B5000000}"/>
    <hyperlink ref="A459" r:id="rId183" xr:uid="{00000000-0004-0000-0D00-0000B6000000}"/>
    <hyperlink ref="A651" r:id="rId184" xr:uid="{00000000-0004-0000-0D00-0000B7000000}"/>
    <hyperlink ref="A514" r:id="rId185" xr:uid="{00000000-0004-0000-0D00-0000B8000000}"/>
    <hyperlink ref="A969" r:id="rId186" xr:uid="{00000000-0004-0000-0D00-0000B9000000}"/>
    <hyperlink ref="A908" r:id="rId187" xr:uid="{00000000-0004-0000-0D00-0000BA000000}"/>
    <hyperlink ref="A518" r:id="rId188" xr:uid="{00000000-0004-0000-0D00-0000BB000000}"/>
    <hyperlink ref="A509" r:id="rId189" xr:uid="{00000000-0004-0000-0D00-0000BC000000}"/>
    <hyperlink ref="A139" r:id="rId190" xr:uid="{00000000-0004-0000-0D00-0000BD000000}"/>
    <hyperlink ref="A926" r:id="rId191" xr:uid="{00000000-0004-0000-0D00-0000BE000000}"/>
    <hyperlink ref="A954" r:id="rId192" xr:uid="{00000000-0004-0000-0D00-0000BF000000}"/>
    <hyperlink ref="A401" r:id="rId193" xr:uid="{00000000-0004-0000-0D00-0000C0000000}"/>
    <hyperlink ref="A403" r:id="rId194" xr:uid="{00000000-0004-0000-0D00-0000C1000000}"/>
    <hyperlink ref="A517" r:id="rId195" xr:uid="{00000000-0004-0000-0D00-0000C2000000}"/>
    <hyperlink ref="A584" r:id="rId196" xr:uid="{00000000-0004-0000-0D00-0000C3000000}"/>
    <hyperlink ref="A354" r:id="rId197" xr:uid="{00000000-0004-0000-0D00-0000C4000000}"/>
    <hyperlink ref="A784" r:id="rId198" xr:uid="{00000000-0004-0000-0D00-0000C5000000}"/>
    <hyperlink ref="A906" r:id="rId199" xr:uid="{00000000-0004-0000-0D00-0000C6000000}"/>
    <hyperlink ref="A71" r:id="rId200" xr:uid="{00000000-0004-0000-0D00-0000C7000000}"/>
    <hyperlink ref="A217" r:id="rId201" xr:uid="{00000000-0004-0000-0D00-0000C8000000}"/>
    <hyperlink ref="A376" r:id="rId202" xr:uid="{00000000-0004-0000-0D00-0000C9000000}"/>
    <hyperlink ref="A460" r:id="rId203" xr:uid="{00000000-0004-0000-0D00-0000CA000000}"/>
    <hyperlink ref="A31" r:id="rId204" xr:uid="{00000000-0004-0000-0D00-0000CB000000}"/>
    <hyperlink ref="A193" r:id="rId205" xr:uid="{00000000-0004-0000-0D00-0000CC000000}"/>
    <hyperlink ref="A637" r:id="rId206" xr:uid="{00000000-0004-0000-0D00-0000CD000000}"/>
    <hyperlink ref="A512" r:id="rId207" xr:uid="{00000000-0004-0000-0D00-0000CE000000}"/>
    <hyperlink ref="A753" r:id="rId208" xr:uid="{00000000-0004-0000-0D00-0000CF000000}"/>
    <hyperlink ref="A56" r:id="rId209" xr:uid="{00000000-0004-0000-0D00-0000D0000000}"/>
    <hyperlink ref="A227" r:id="rId210" xr:uid="{00000000-0004-0000-0D00-0000D1000000}"/>
    <hyperlink ref="A945" r:id="rId211" xr:uid="{00000000-0004-0000-0D00-0000D2000000}"/>
    <hyperlink ref="A93" r:id="rId212" xr:uid="{00000000-0004-0000-0D00-0000D3000000}"/>
    <hyperlink ref="A754" r:id="rId213" xr:uid="{00000000-0004-0000-0D00-0000D4000000}"/>
    <hyperlink ref="A872" r:id="rId214" xr:uid="{00000000-0004-0000-0D00-0000D5000000}"/>
    <hyperlink ref="A60" r:id="rId215" xr:uid="{00000000-0004-0000-0D00-0000D6000000}"/>
    <hyperlink ref="A315" r:id="rId216" xr:uid="{00000000-0004-0000-0D00-0000D7000000}"/>
    <hyperlink ref="A523" r:id="rId217" xr:uid="{00000000-0004-0000-0D00-0000D8000000}"/>
    <hyperlink ref="A640" r:id="rId218" xr:uid="{00000000-0004-0000-0D00-0000D9000000}"/>
    <hyperlink ref="A524" r:id="rId219" xr:uid="{00000000-0004-0000-0D00-0000DA000000}"/>
    <hyperlink ref="A766" r:id="rId220" xr:uid="{00000000-0004-0000-0D00-0000DB000000}"/>
    <hyperlink ref="A504" r:id="rId221" xr:uid="{00000000-0004-0000-0D00-0000DC000000}"/>
    <hyperlink ref="A389" r:id="rId222" xr:uid="{00000000-0004-0000-0D00-0000DD000000}"/>
    <hyperlink ref="A729" r:id="rId223" xr:uid="{00000000-0004-0000-0D00-0000DE000000}"/>
    <hyperlink ref="A350" r:id="rId224" xr:uid="{00000000-0004-0000-0D00-0000DF000000}"/>
    <hyperlink ref="A942" r:id="rId225" xr:uid="{00000000-0004-0000-0D00-0000E0000000}"/>
    <hyperlink ref="A121" r:id="rId226" xr:uid="{00000000-0004-0000-0D00-0000E1000000}"/>
    <hyperlink ref="A28" r:id="rId227" xr:uid="{00000000-0004-0000-0D00-0000E2000000}"/>
    <hyperlink ref="A164" r:id="rId228" xr:uid="{00000000-0004-0000-0D00-0000E3000000}"/>
    <hyperlink ref="A875" r:id="rId229" xr:uid="{00000000-0004-0000-0D00-0000E4000000}"/>
    <hyperlink ref="A522" r:id="rId230" xr:uid="{00000000-0004-0000-0D00-0000E5000000}"/>
    <hyperlink ref="A41" r:id="rId231" xr:uid="{00000000-0004-0000-0D00-0000E6000000}"/>
    <hyperlink ref="A857" r:id="rId232" xr:uid="{00000000-0004-0000-0D00-0000E7000000}"/>
    <hyperlink ref="A616" r:id="rId233" xr:uid="{00000000-0004-0000-0D00-0000E8000000}"/>
    <hyperlink ref="A61" r:id="rId234" xr:uid="{00000000-0004-0000-0D00-0000E9000000}"/>
    <hyperlink ref="A320" r:id="rId235" xr:uid="{00000000-0004-0000-0D00-0000EA000000}"/>
    <hyperlink ref="A717" r:id="rId236" xr:uid="{00000000-0004-0000-0D00-0000EB000000}"/>
    <hyperlink ref="A605" r:id="rId237" xr:uid="{00000000-0004-0000-0D00-0000EC000000}"/>
    <hyperlink ref="A537" r:id="rId238" xr:uid="{00000000-0004-0000-0D00-0000ED000000}"/>
    <hyperlink ref="A946" r:id="rId239" xr:uid="{00000000-0004-0000-0D00-0000EE000000}"/>
    <hyperlink ref="A49" r:id="rId240" xr:uid="{00000000-0004-0000-0D00-0000EF000000}"/>
    <hyperlink ref="A913" r:id="rId241" xr:uid="{00000000-0004-0000-0D00-0000F0000000}"/>
    <hyperlink ref="A712" r:id="rId242" xr:uid="{00000000-0004-0000-0D00-0000F1000000}"/>
    <hyperlink ref="A143" r:id="rId243" xr:uid="{00000000-0004-0000-0D00-0000F2000000}"/>
    <hyperlink ref="A370" r:id="rId244" xr:uid="{00000000-0004-0000-0D00-0000F3000000}"/>
    <hyperlink ref="A859" r:id="rId245" xr:uid="{00000000-0004-0000-0D00-0000F4000000}"/>
    <hyperlink ref="A182" r:id="rId246" xr:uid="{00000000-0004-0000-0D00-0000F5000000}"/>
    <hyperlink ref="A516" r:id="rId247" xr:uid="{00000000-0004-0000-0D00-0000F6000000}"/>
    <hyperlink ref="A466" r:id="rId248" xr:uid="{00000000-0004-0000-0D00-0000F7000000}"/>
    <hyperlink ref="A130" r:id="rId249" xr:uid="{00000000-0004-0000-0D00-0000F8000000}"/>
    <hyperlink ref="A396" r:id="rId250" xr:uid="{00000000-0004-0000-0D00-0000F9000000}"/>
    <hyperlink ref="A42" r:id="rId251" xr:uid="{00000000-0004-0000-0D00-0000FA000000}"/>
    <hyperlink ref="A336" r:id="rId252" xr:uid="{00000000-0004-0000-0D00-0000FB000000}"/>
    <hyperlink ref="A574" r:id="rId253" xr:uid="{00000000-0004-0000-0D00-0000FC000000}"/>
    <hyperlink ref="A95" r:id="rId254" xr:uid="{00000000-0004-0000-0D00-0000FD000000}"/>
    <hyperlink ref="A347" r:id="rId255" xr:uid="{00000000-0004-0000-0D00-0000FE000000}"/>
    <hyperlink ref="A186" r:id="rId256" xr:uid="{00000000-0004-0000-0D00-0000FF000000}"/>
    <hyperlink ref="A868" r:id="rId257" xr:uid="{00000000-0004-0000-0D00-000000010000}"/>
    <hyperlink ref="A108" r:id="rId258" xr:uid="{00000000-0004-0000-0D00-000001010000}"/>
    <hyperlink ref="A109" r:id="rId259" xr:uid="{00000000-0004-0000-0D00-000002010000}"/>
    <hyperlink ref="A788" r:id="rId260" xr:uid="{00000000-0004-0000-0D00-000003010000}"/>
    <hyperlink ref="A48" r:id="rId261" xr:uid="{00000000-0004-0000-0D00-000004010000}"/>
    <hyperlink ref="A899" r:id="rId262" xr:uid="{00000000-0004-0000-0D00-000005010000}"/>
    <hyperlink ref="A893" r:id="rId263" xr:uid="{00000000-0004-0000-0D00-000006010000}"/>
    <hyperlink ref="A526" r:id="rId264" xr:uid="{00000000-0004-0000-0D00-000007010000}"/>
    <hyperlink ref="A653" r:id="rId265" xr:uid="{00000000-0004-0000-0D00-000008010000}"/>
    <hyperlink ref="A617" r:id="rId266" xr:uid="{00000000-0004-0000-0D00-000009010000}"/>
    <hyperlink ref="A467" r:id="rId267" xr:uid="{00000000-0004-0000-0D00-00000A010000}"/>
    <hyperlink ref="A503" r:id="rId268" xr:uid="{00000000-0004-0000-0D00-00000B010000}"/>
    <hyperlink ref="A191" r:id="rId269" xr:uid="{00000000-0004-0000-0D00-00000C010000}"/>
    <hyperlink ref="A870" r:id="rId270" xr:uid="{00000000-0004-0000-0D00-00000D010000}"/>
    <hyperlink ref="A871" r:id="rId271" xr:uid="{00000000-0004-0000-0D00-00000E010000}"/>
    <hyperlink ref="A799" r:id="rId272" xr:uid="{00000000-0004-0000-0D00-00000F010000}"/>
    <hyperlink ref="A800" r:id="rId273" xr:uid="{00000000-0004-0000-0D00-000010010000}"/>
    <hyperlink ref="A877" r:id="rId274" xr:uid="{00000000-0004-0000-0D00-000011010000}"/>
    <hyperlink ref="A752" r:id="rId275" xr:uid="{00000000-0004-0000-0D00-000012010000}"/>
    <hyperlink ref="A571" r:id="rId276" xr:uid="{00000000-0004-0000-0D00-000013010000}"/>
    <hyperlink ref="A234" r:id="rId277" xr:uid="{00000000-0004-0000-0D00-000014010000}"/>
    <hyperlink ref="A919" r:id="rId278" xr:uid="{00000000-0004-0000-0D00-000015010000}"/>
    <hyperlink ref="A107" r:id="rId279" xr:uid="{00000000-0004-0000-0D00-000016010000}"/>
    <hyperlink ref="A499" r:id="rId280" xr:uid="{00000000-0004-0000-0D00-000017010000}"/>
    <hyperlink ref="A645" r:id="rId281" xr:uid="{00000000-0004-0000-0D00-000018010000}"/>
    <hyperlink ref="A648" r:id="rId282" xr:uid="{00000000-0004-0000-0D00-000019010000}"/>
    <hyperlink ref="A275" r:id="rId283" xr:uid="{00000000-0004-0000-0D00-00001A010000}"/>
    <hyperlink ref="A650" r:id="rId284" xr:uid="{00000000-0004-0000-0D00-00001B010000}"/>
    <hyperlink ref="A208" r:id="rId285" xr:uid="{00000000-0004-0000-0D00-00001C010000}"/>
    <hyperlink ref="A110" r:id="rId286" xr:uid="{00000000-0004-0000-0D00-00001D010000}"/>
    <hyperlink ref="A920" r:id="rId287" xr:uid="{00000000-0004-0000-0D00-00001E010000}"/>
    <hyperlink ref="A873" r:id="rId288" xr:uid="{00000000-0004-0000-0D00-00001F010000}"/>
    <hyperlink ref="A239" r:id="rId289" xr:uid="{00000000-0004-0000-0D00-000020010000}"/>
    <hyperlink ref="A818" r:id="rId290" xr:uid="{00000000-0004-0000-0D00-000021010000}"/>
    <hyperlink ref="A455" r:id="rId291" xr:uid="{00000000-0004-0000-0D00-000022010000}"/>
    <hyperlink ref="A773" r:id="rId292" xr:uid="{00000000-0004-0000-0D00-000023010000}"/>
    <hyperlink ref="A301" r:id="rId293" xr:uid="{00000000-0004-0000-0D00-000024010000}"/>
    <hyperlink ref="A207" r:id="rId294" xr:uid="{00000000-0004-0000-0D00-000025010000}"/>
    <hyperlink ref="A288" r:id="rId295" xr:uid="{00000000-0004-0000-0D00-000026010000}"/>
    <hyperlink ref="A231" r:id="rId296" xr:uid="{00000000-0004-0000-0D00-000027010000}"/>
    <hyperlink ref="A515" r:id="rId297" xr:uid="{00000000-0004-0000-0D00-000028010000}"/>
    <hyperlink ref="A388" r:id="rId298" xr:uid="{00000000-0004-0000-0D00-000029010000}"/>
    <hyperlink ref="A647" r:id="rId299" xr:uid="{00000000-0004-0000-0D00-00002A010000}"/>
    <hyperlink ref="A52" r:id="rId300" xr:uid="{00000000-0004-0000-0D00-00002B010000}"/>
    <hyperlink ref="A529" r:id="rId301" xr:uid="{00000000-0004-0000-0D00-00002C010000}"/>
    <hyperlink ref="A221" r:id="rId302" xr:uid="{00000000-0004-0000-0D00-00002D010000}"/>
    <hyperlink ref="A508" r:id="rId303" xr:uid="{00000000-0004-0000-0D00-00002E010000}"/>
    <hyperlink ref="A635" r:id="rId304" xr:uid="{00000000-0004-0000-0D00-00002F010000}"/>
    <hyperlink ref="A17" r:id="rId305" xr:uid="{00000000-0004-0000-0D00-000030010000}"/>
    <hyperlink ref="A642" r:id="rId306" xr:uid="{00000000-0004-0000-0D00-000031010000}"/>
    <hyperlink ref="A834" r:id="rId307" xr:uid="{00000000-0004-0000-0D00-000032010000}"/>
    <hyperlink ref="A928" r:id="rId308" xr:uid="{00000000-0004-0000-0D00-000033010000}"/>
    <hyperlink ref="A734" r:id="rId309" xr:uid="{00000000-0004-0000-0D00-000034010000}"/>
    <hyperlink ref="A10" r:id="rId310" xr:uid="{00000000-0004-0000-0D00-000035010000}"/>
    <hyperlink ref="A15" r:id="rId311" xr:uid="{00000000-0004-0000-0D00-000036010000}"/>
    <hyperlink ref="A146" r:id="rId312" xr:uid="{00000000-0004-0000-0D00-000037010000}"/>
    <hyperlink ref="A165" r:id="rId313" xr:uid="{00000000-0004-0000-0D00-000038010000}"/>
    <hyperlink ref="A778" r:id="rId314" xr:uid="{00000000-0004-0000-0D00-000039010000}"/>
    <hyperlink ref="A776" r:id="rId315" xr:uid="{00000000-0004-0000-0D00-00003A010000}"/>
    <hyperlink ref="A760" r:id="rId316" xr:uid="{00000000-0004-0000-0D00-00003B010000}"/>
    <hyperlink ref="A535" r:id="rId317" xr:uid="{00000000-0004-0000-0D00-00003C010000}"/>
    <hyperlink ref="A243" r:id="rId318" xr:uid="{00000000-0004-0000-0D00-00003D010000}"/>
    <hyperlink ref="A437" r:id="rId319" xr:uid="{00000000-0004-0000-0D00-00003E010000}"/>
    <hyperlink ref="A30" r:id="rId320" xr:uid="{00000000-0004-0000-0D00-00003F010000}"/>
    <hyperlink ref="A166" r:id="rId321" xr:uid="{00000000-0004-0000-0D00-000040010000}"/>
    <hyperlink ref="A292" r:id="rId322" xr:uid="{00000000-0004-0000-0D00-000041010000}"/>
    <hyperlink ref="A251" r:id="rId323" xr:uid="{00000000-0004-0000-0D00-000042010000}"/>
    <hyperlink ref="A594" r:id="rId324" xr:uid="{00000000-0004-0000-0D00-000043010000}"/>
    <hyperlink ref="A583" r:id="rId325" xr:uid="{00000000-0004-0000-0D00-000044010000}"/>
    <hyperlink ref="A817" r:id="rId326" xr:uid="{00000000-0004-0000-0D00-000045010000}"/>
    <hyperlink ref="A606" r:id="rId327" xr:uid="{00000000-0004-0000-0D00-000046010000}"/>
    <hyperlink ref="A897" r:id="rId328" xr:uid="{00000000-0004-0000-0D00-000047010000}"/>
    <hyperlink ref="A351" r:id="rId329" xr:uid="{00000000-0004-0000-0D00-000048010000}"/>
    <hyperlink ref="A519" r:id="rId330" xr:uid="{00000000-0004-0000-0D00-000049010000}"/>
    <hyperlink ref="A115" r:id="rId331" xr:uid="{00000000-0004-0000-0D00-00004A010000}"/>
    <hyperlink ref="A73" r:id="rId332" xr:uid="{00000000-0004-0000-0D00-00004B010000}"/>
    <hyperlink ref="A807" r:id="rId333" xr:uid="{00000000-0004-0000-0D00-00004C010000}"/>
    <hyperlink ref="A295" r:id="rId334" xr:uid="{00000000-0004-0000-0D00-00004D010000}"/>
    <hyperlink ref="A513" r:id="rId335" xr:uid="{00000000-0004-0000-0D00-00004E010000}"/>
    <hyperlink ref="A836" r:id="rId336" xr:uid="{00000000-0004-0000-0D00-00004F010000}"/>
    <hyperlink ref="A385" r:id="rId337" xr:uid="{00000000-0004-0000-0D00-000050010000}"/>
    <hyperlink ref="A391" r:id="rId338" xr:uid="{00000000-0004-0000-0D00-000051010000}"/>
    <hyperlink ref="A869" r:id="rId339" xr:uid="{00000000-0004-0000-0D00-000052010000}"/>
    <hyperlink ref="A114" r:id="rId340" xr:uid="{00000000-0004-0000-0D00-000053010000}"/>
    <hyperlink ref="A356" r:id="rId341" xr:uid="{00000000-0004-0000-0D00-000054010000}"/>
    <hyperlink ref="A199" r:id="rId342" xr:uid="{00000000-0004-0000-0D00-000055010000}"/>
    <hyperlink ref="A719" r:id="rId343" xr:uid="{00000000-0004-0000-0D00-000056010000}"/>
    <hyperlink ref="A655" r:id="rId344" xr:uid="{00000000-0004-0000-0D00-000057010000}"/>
    <hyperlink ref="A608" r:id="rId345" xr:uid="{00000000-0004-0000-0D00-000058010000}"/>
    <hyperlink ref="A430" r:id="rId346" xr:uid="{00000000-0004-0000-0D00-000059010000}"/>
    <hyperlink ref="A536" r:id="rId347" xr:uid="{00000000-0004-0000-0D00-00005A010000}"/>
    <hyperlink ref="A246" r:id="rId348" xr:uid="{00000000-0004-0000-0D00-00005B010000}"/>
    <hyperlink ref="A649" r:id="rId349" xr:uid="{00000000-0004-0000-0D00-00005C010000}"/>
    <hyperlink ref="A220" r:id="rId350" xr:uid="{00000000-0004-0000-0D00-00005D010000}"/>
    <hyperlink ref="A352" r:id="rId351" xr:uid="{00000000-0004-0000-0D00-00005E010000}"/>
    <hyperlink ref="A104" r:id="rId352" xr:uid="{00000000-0004-0000-0D00-00005F010000}"/>
    <hyperlink ref="A863" r:id="rId353" xr:uid="{00000000-0004-0000-0D00-000060010000}"/>
    <hyperlink ref="A796" r:id="rId354" xr:uid="{00000000-0004-0000-0D00-000061010000}"/>
    <hyperlink ref="A798" r:id="rId355" xr:uid="{00000000-0004-0000-0D00-000062010000}"/>
    <hyperlink ref="A805" r:id="rId356" xr:uid="{00000000-0004-0000-0D00-000063010000}"/>
    <hyperlink ref="A611" r:id="rId357" xr:uid="{00000000-0004-0000-0D00-000064010000}"/>
    <hyperlink ref="A768" r:id="rId358" xr:uid="{00000000-0004-0000-0D00-000065010000}"/>
    <hyperlink ref="A691" r:id="rId359" xr:uid="{00000000-0004-0000-0D00-000066010000}"/>
    <hyperlink ref="A214" r:id="rId360" xr:uid="{00000000-0004-0000-0D00-000067010000}"/>
    <hyperlink ref="A74" r:id="rId361" xr:uid="{00000000-0004-0000-0D00-000068010000}"/>
    <hyperlink ref="A654" r:id="rId362" xr:uid="{00000000-0004-0000-0D00-000069010000}"/>
    <hyperlink ref="A527" r:id="rId363" xr:uid="{00000000-0004-0000-0D00-00006A010000}"/>
    <hyperlink ref="A123" r:id="rId364" xr:uid="{00000000-0004-0000-0D00-00006B010000}"/>
    <hyperlink ref="A464" r:id="rId365" xr:uid="{00000000-0004-0000-0D00-00006C010000}"/>
    <hyperlink ref="A923" r:id="rId366" xr:uid="{00000000-0004-0000-0D00-00006D010000}"/>
    <hyperlink ref="A368" r:id="rId367" xr:uid="{00000000-0004-0000-0D00-00006E010000}"/>
    <hyperlink ref="A72" r:id="rId368" xr:uid="{00000000-0004-0000-0D00-00006F010000}"/>
    <hyperlink ref="A66" r:id="rId369" xr:uid="{00000000-0004-0000-0D00-000070010000}"/>
    <hyperlink ref="A68" r:id="rId370" xr:uid="{00000000-0004-0000-0D00-000071010000}"/>
    <hyperlink ref="A936" r:id="rId371" xr:uid="{00000000-0004-0000-0D00-000072010000}"/>
    <hyperlink ref="A578" r:id="rId372" xr:uid="{00000000-0004-0000-0D00-000073010000}"/>
    <hyperlink ref="A232" r:id="rId373" xr:uid="{00000000-0004-0000-0D00-000074010000}"/>
    <hyperlink ref="A614" r:id="rId374" xr:uid="{00000000-0004-0000-0D00-000075010000}"/>
    <hyperlink ref="A342" r:id="rId375" xr:uid="{00000000-0004-0000-0D00-000076010000}"/>
    <hyperlink ref="A967" r:id="rId376" xr:uid="{00000000-0004-0000-0D00-000077010000}"/>
    <hyperlink ref="A737" r:id="rId377" xr:uid="{00000000-0004-0000-0D00-000078010000}"/>
    <hyperlink ref="A820" r:id="rId378" xr:uid="{00000000-0004-0000-0D00-000079010000}"/>
    <hyperlink ref="A598" r:id="rId379" xr:uid="{00000000-0004-0000-0D00-00007A010000}"/>
    <hyperlink ref="A256" r:id="rId380" xr:uid="{00000000-0004-0000-0D00-00007B010000}"/>
    <hyperlink ref="A507" r:id="rId381" xr:uid="{00000000-0004-0000-0D00-00007C010000}"/>
    <hyperlink ref="A326" r:id="rId382" xr:uid="{00000000-0004-0000-0D00-00007D010000}"/>
    <hyperlink ref="A521" r:id="rId383" xr:uid="{00000000-0004-0000-0D00-00007E010000}"/>
    <hyperlink ref="A469" r:id="rId384" xr:uid="{00000000-0004-0000-0D00-00007F010000}"/>
    <hyperlink ref="A646" r:id="rId385" xr:uid="{00000000-0004-0000-0D00-000080010000}"/>
    <hyperlink ref="A610" r:id="rId386" xr:uid="{00000000-0004-0000-0D00-000081010000}"/>
    <hyperlink ref="A582" r:id="rId387" xr:uid="{00000000-0004-0000-0D00-000082010000}"/>
    <hyperlink ref="A238" r:id="rId388" xr:uid="{00000000-0004-0000-0D00-000083010000}"/>
    <hyperlink ref="A595" r:id="rId389" xr:uid="{00000000-0004-0000-0D00-000084010000}"/>
    <hyperlink ref="A113" r:id="rId390" xr:uid="{00000000-0004-0000-0D00-000085010000}"/>
    <hyperlink ref="A914" r:id="rId391" xr:uid="{00000000-0004-0000-0D00-000086010000}"/>
    <hyperlink ref="A76" r:id="rId392" xr:uid="{00000000-0004-0000-0D00-000087010000}"/>
    <hyperlink ref="A58" r:id="rId393" xr:uid="{00000000-0004-0000-0D00-000088010000}"/>
    <hyperlink ref="A39" r:id="rId394" xr:uid="{00000000-0004-0000-0D00-000089010000}"/>
    <hyperlink ref="A590" r:id="rId395" xr:uid="{00000000-0004-0000-0D00-00008A010000}"/>
    <hyperlink ref="A581" r:id="rId396" xr:uid="{00000000-0004-0000-0D00-00008B010000}"/>
    <hyperlink ref="A961" r:id="rId397" xr:uid="{00000000-0004-0000-0D00-00008C010000}"/>
    <hyperlink ref="A813" r:id="rId398" xr:uid="{00000000-0004-0000-0D00-00008D010000}"/>
    <hyperlink ref="A624" r:id="rId399" xr:uid="{00000000-0004-0000-0D00-00008E010000}"/>
    <hyperlink ref="A240" r:id="rId400" xr:uid="{00000000-0004-0000-0D00-00008F010000}"/>
    <hyperlink ref="A534" r:id="rId401" xr:uid="{00000000-0004-0000-0D00-000090010000}"/>
    <hyperlink ref="A421" r:id="rId402" xr:uid="{00000000-0004-0000-0D00-000091010000}"/>
    <hyperlink ref="A782" r:id="rId403" xr:uid="{00000000-0004-0000-0D00-000092010000}"/>
    <hyperlink ref="A620" r:id="rId404" xr:uid="{00000000-0004-0000-0D00-000093010000}"/>
    <hyperlink ref="A543" r:id="rId405" xr:uid="{00000000-0004-0000-0D00-000094010000}"/>
    <hyperlink ref="A249" r:id="rId406" xr:uid="{00000000-0004-0000-0D00-000095010000}"/>
    <hyperlink ref="A540" r:id="rId407" xr:uid="{00000000-0004-0000-0D00-000096010000}"/>
    <hyperlink ref="A363" r:id="rId408" xr:uid="{00000000-0004-0000-0D00-000097010000}"/>
    <hyperlink ref="A402" r:id="rId409" xr:uid="{00000000-0004-0000-0D00-000098010000}"/>
    <hyperlink ref="A321" r:id="rId410" xr:uid="{00000000-0004-0000-0D00-000099010000}"/>
    <hyperlink ref="A473" r:id="rId411" xr:uid="{00000000-0004-0000-0D00-00009A010000}"/>
    <hyperlink ref="A710" r:id="rId412" xr:uid="{00000000-0004-0000-0D00-00009B010000}"/>
    <hyperlink ref="A675" r:id="rId413" xr:uid="{00000000-0004-0000-0D00-00009C010000}"/>
    <hyperlink ref="A797" r:id="rId414" xr:uid="{00000000-0004-0000-0D00-00009D010000}"/>
    <hyperlink ref="A390" r:id="rId415" xr:uid="{00000000-0004-0000-0D00-00009E010000}"/>
    <hyperlink ref="A806" r:id="rId416" xr:uid="{00000000-0004-0000-0D00-00009F010000}"/>
    <hyperlink ref="A545" r:id="rId417" xr:uid="{00000000-0004-0000-0D00-0000A0010000}"/>
    <hyperlink ref="A674" r:id="rId418" xr:uid="{00000000-0004-0000-0D00-0000A1010000}"/>
    <hyperlink ref="A16" r:id="rId419" xr:uid="{00000000-0004-0000-0D00-0000A2010000}"/>
    <hyperlink ref="A324" r:id="rId420" xr:uid="{00000000-0004-0000-0D00-0000A3010000}"/>
    <hyperlink ref="A382" r:id="rId421" xr:uid="{00000000-0004-0000-0D00-0000A4010000}"/>
    <hyperlink ref="A888" r:id="rId422" xr:uid="{00000000-0004-0000-0D00-0000A5010000}"/>
    <hyperlink ref="A190" r:id="rId423" xr:uid="{00000000-0004-0000-0D00-0000A6010000}"/>
    <hyperlink ref="A814" r:id="rId424" xr:uid="{00000000-0004-0000-0D00-0000A7010000}"/>
    <hyperlink ref="A50" r:id="rId425" xr:uid="{00000000-0004-0000-0D00-0000A8010000}"/>
    <hyperlink ref="A804" r:id="rId426" xr:uid="{00000000-0004-0000-0D00-0000A9010000}"/>
    <hyperlink ref="A546" r:id="rId427" xr:uid="{00000000-0004-0000-0D00-0000AA010000}"/>
    <hyperlink ref="A259" r:id="rId428" xr:uid="{00000000-0004-0000-0D00-0000AB010000}"/>
    <hyperlink ref="A168" r:id="rId429" xr:uid="{00000000-0004-0000-0D00-0000AC010000}"/>
    <hyperlink ref="A169" r:id="rId430" xr:uid="{00000000-0004-0000-0D00-0000AD010000}"/>
    <hyperlink ref="A905" r:id="rId431" xr:uid="{00000000-0004-0000-0D00-0000AE010000}"/>
    <hyperlink ref="A407" r:id="rId432" xr:uid="{00000000-0004-0000-0D00-0000AF010000}"/>
    <hyperlink ref="A216" r:id="rId433" xr:uid="{00000000-0004-0000-0D00-0000B0010000}"/>
    <hyperlink ref="A386" r:id="rId434" xr:uid="{00000000-0004-0000-0D00-0000B1010000}"/>
    <hyperlink ref="A714" r:id="rId435" xr:uid="{00000000-0004-0000-0D00-0000B2010000}"/>
    <hyperlink ref="A427" r:id="rId436" xr:uid="{00000000-0004-0000-0D00-0000B3010000}"/>
    <hyperlink ref="A538" r:id="rId437" xr:uid="{00000000-0004-0000-0D00-0000B4010000}"/>
    <hyperlink ref="A381" r:id="rId438" xr:uid="{00000000-0004-0000-0D00-0000B5010000}"/>
    <hyperlink ref="A126" r:id="rId439" xr:uid="{00000000-0004-0000-0D00-0000B6010000}"/>
    <hyperlink ref="A428" r:id="rId440" xr:uid="{00000000-0004-0000-0D00-0000B7010000}"/>
    <hyperlink ref="A688" r:id="rId441" xr:uid="{00000000-0004-0000-0D00-0000B8010000}"/>
    <hyperlink ref="A429" r:id="rId442" xr:uid="{00000000-0004-0000-0D00-0000B9010000}"/>
    <hyperlink ref="A532" r:id="rId443" xr:uid="{00000000-0004-0000-0D00-0000BA010000}"/>
    <hyperlink ref="A46" r:id="rId444" xr:uid="{00000000-0004-0000-0D00-0000BB010000}"/>
    <hyperlink ref="A400" r:id="rId445" xr:uid="{00000000-0004-0000-0D00-0000BC010000}"/>
    <hyperlink ref="A53" r:id="rId446" xr:uid="{00000000-0004-0000-0D00-0000BD010000}"/>
    <hyperlink ref="A209" r:id="rId447" xr:uid="{00000000-0004-0000-0D00-0000BE010000}"/>
    <hyperlink ref="A21" r:id="rId448" xr:uid="{00000000-0004-0000-0D00-0000BF010000}"/>
    <hyperlink ref="A302" r:id="rId449" xr:uid="{00000000-0004-0000-0D00-0000C0010000}"/>
    <hyperlink ref="A116" r:id="rId450" xr:uid="{00000000-0004-0000-0D00-0000C1010000}"/>
    <hyperlink ref="A177" r:id="rId451" xr:uid="{00000000-0004-0000-0D00-0000C2010000}"/>
    <hyperlink ref="A75" r:id="rId452" xr:uid="{00000000-0004-0000-0D00-0000C3010000}"/>
    <hyperlink ref="A609" r:id="rId453" xr:uid="{00000000-0004-0000-0D00-0000C4010000}"/>
    <hyperlink ref="A258" r:id="rId454" xr:uid="{00000000-0004-0000-0D00-0000C5010000}"/>
    <hyperlink ref="A735" r:id="rId455" xr:uid="{00000000-0004-0000-0D00-0000C6010000}"/>
    <hyperlink ref="A613" r:id="rId456" xr:uid="{00000000-0004-0000-0D00-0000C7010000}"/>
    <hyperlink ref="A20" r:id="rId457" xr:uid="{00000000-0004-0000-0D00-0000C8010000}"/>
    <hyperlink ref="A134" r:id="rId458" xr:uid="{00000000-0004-0000-0D00-0000C9010000}"/>
    <hyperlink ref="A706" r:id="rId459" xr:uid="{00000000-0004-0000-0D00-0000CA010000}"/>
    <hyperlink ref="A716" r:id="rId460" xr:uid="{00000000-0004-0000-0D00-0000CB010000}"/>
    <hyperlink ref="A931" r:id="rId461" xr:uid="{00000000-0004-0000-0D00-0000CC010000}"/>
    <hyperlink ref="A502" r:id="rId462" xr:uid="{00000000-0004-0000-0D00-0000CD010000}"/>
    <hyperlink ref="A585" r:id="rId463" xr:uid="{00000000-0004-0000-0D00-0000CE010000}"/>
    <hyperlink ref="A783" r:id="rId464" xr:uid="{00000000-0004-0000-0D00-0000CF010000}"/>
    <hyperlink ref="A124" r:id="rId465" xr:uid="{00000000-0004-0000-0D00-0000D0010000}"/>
    <hyperlink ref="A35" r:id="rId466" xr:uid="{00000000-0004-0000-0D00-0000D1010000}"/>
    <hyperlink ref="A496" r:id="rId467" xr:uid="{00000000-0004-0000-0D00-0000D2010000}"/>
    <hyperlink ref="A889" r:id="rId468" xr:uid="{00000000-0004-0000-0D00-0000D3010000}"/>
    <hyperlink ref="A948" r:id="rId469" xr:uid="{00000000-0004-0000-0D00-0000D4010000}"/>
    <hyperlink ref="A930" r:id="rId470" xr:uid="{00000000-0004-0000-0D00-0000D5010000}"/>
    <hyperlink ref="A874" r:id="rId471" xr:uid="{00000000-0004-0000-0D00-0000D6010000}"/>
    <hyperlink ref="A520" r:id="rId472" xr:uid="{00000000-0004-0000-0D00-0000D7010000}"/>
    <hyperlink ref="A921" r:id="rId473" xr:uid="{00000000-0004-0000-0D00-0000D8010000}"/>
    <hyperlink ref="A741" r:id="rId474" xr:uid="{00000000-0004-0000-0D00-0000D9010000}"/>
    <hyperlink ref="A412" r:id="rId475" xr:uid="{00000000-0004-0000-0D00-0000DA010000}"/>
    <hyperlink ref="A414" r:id="rId476" xr:uid="{00000000-0004-0000-0D00-0000DB010000}"/>
    <hyperlink ref="A136" r:id="rId477" xr:uid="{00000000-0004-0000-0D00-0000DC010000}"/>
    <hyperlink ref="A137" r:id="rId478" xr:uid="{00000000-0004-0000-0D00-0000DD010000}"/>
    <hyperlink ref="A933" r:id="rId479" xr:uid="{00000000-0004-0000-0D00-0000DE010000}"/>
    <hyperlink ref="A133" r:id="rId480" xr:uid="{00000000-0004-0000-0D00-0000DF010000}"/>
    <hyperlink ref="A709" r:id="rId481" xr:uid="{00000000-0004-0000-0D00-0000E0010000}"/>
    <hyperlink ref="A749" r:id="rId482" xr:uid="{00000000-0004-0000-0D00-0000E1010000}"/>
    <hyperlink ref="A815" r:id="rId483" xr:uid="{00000000-0004-0000-0D00-0000E2010000}"/>
    <hyperlink ref="A358" r:id="rId484" xr:uid="{00000000-0004-0000-0D00-0000E3010000}"/>
    <hyperlink ref="A569" r:id="rId485" xr:uid="{00000000-0004-0000-0D00-0000E4010000}"/>
    <hyperlink ref="A210" r:id="rId486" xr:uid="{00000000-0004-0000-0D00-0000E5010000}"/>
    <hyperlink ref="A739" r:id="rId487" xr:uid="{00000000-0004-0000-0D00-0000E6010000}"/>
    <hyperlink ref="A228" r:id="rId488" xr:uid="{00000000-0004-0000-0D00-0000E7010000}"/>
    <hyperlink ref="A94" r:id="rId489" xr:uid="{00000000-0004-0000-0D00-0000E8010000}"/>
    <hyperlink ref="A588" r:id="rId490" xr:uid="{00000000-0004-0000-0D00-0000E9010000}"/>
    <hyperlink ref="A212" r:id="rId491" xr:uid="{00000000-0004-0000-0D00-0000EA010000}"/>
    <hyperlink ref="A633" r:id="rId492" xr:uid="{00000000-0004-0000-0D00-0000EB010000}"/>
    <hyperlink ref="A299" r:id="rId493" xr:uid="{00000000-0004-0000-0D00-0000EC010000}"/>
    <hyperlink ref="A725" r:id="rId494" xr:uid="{00000000-0004-0000-0D00-0000ED010000}"/>
    <hyperlink ref="A679" r:id="rId495" xr:uid="{00000000-0004-0000-0D00-0000EE010000}"/>
    <hyperlink ref="A478" r:id="rId496" xr:uid="{00000000-0004-0000-0D00-0000EF010000}"/>
    <hyperlink ref="A327" r:id="rId497" xr:uid="{00000000-0004-0000-0D00-0000F0010000}"/>
    <hyperlink ref="A420" r:id="rId498" xr:uid="{00000000-0004-0000-0D00-0000F1010000}"/>
    <hyperlink ref="A531" r:id="rId499" xr:uid="{00000000-0004-0000-0D00-0000F2010000}"/>
    <hyperlink ref="A105" r:id="rId500" xr:uid="{00000000-0004-0000-0D00-0000F3010000}"/>
    <hyperlink ref="A322" r:id="rId501" xr:uid="{00000000-0004-0000-0D00-0000F4010000}"/>
    <hyperlink ref="A242" r:id="rId502" xr:uid="{00000000-0004-0000-0D00-0000F5010000}"/>
    <hyperlink ref="A663" r:id="rId503" xr:uid="{00000000-0004-0000-0D00-0000F6010000}"/>
    <hyperlink ref="A539" r:id="rId504" xr:uid="{00000000-0004-0000-0D00-0000F7010000}"/>
    <hyperlink ref="A887" r:id="rId505" xr:uid="{00000000-0004-0000-0D00-0000F8010000}"/>
    <hyperlink ref="A819" r:id="rId506" xr:uid="{00000000-0004-0000-0D00-0000F9010000}"/>
    <hyperlink ref="A250" r:id="rId507" xr:uid="{00000000-0004-0000-0D00-0000FA010000}"/>
    <hyperlink ref="A441" r:id="rId508" xr:uid="{00000000-0004-0000-0D00-0000FB010000}"/>
    <hyperlink ref="A549" r:id="rId509" xr:uid="{00000000-0004-0000-0D00-0000FC010000}"/>
    <hyperlink ref="A544" r:id="rId510" xr:uid="{00000000-0004-0000-0D00-0000FD010000}"/>
    <hyperlink ref="A825" r:id="rId511" xr:uid="{00000000-0004-0000-0D00-0000FE010000}"/>
    <hyperlink ref="A612" r:id="rId512" xr:uid="{00000000-0004-0000-0D00-0000FF010000}"/>
    <hyperlink ref="A47" r:id="rId513" xr:uid="{00000000-0004-0000-0D00-000000020000}"/>
    <hyperlink ref="A891" r:id="rId514" xr:uid="{00000000-0004-0000-0D00-000001020000}"/>
    <hyperlink ref="A294" r:id="rId515" xr:uid="{00000000-0004-0000-0D00-000002020000}"/>
    <hyperlink ref="A63" r:id="rId516" xr:uid="{00000000-0004-0000-0D00-000003020000}"/>
    <hyperlink ref="A318" r:id="rId517" xr:uid="{00000000-0004-0000-0D00-000004020000}"/>
    <hyperlink ref="A313" r:id="rId518" xr:uid="{00000000-0004-0000-0D00-000005020000}"/>
    <hyperlink ref="A399" r:id="rId519" xr:uid="{00000000-0004-0000-0D00-000006020000}"/>
    <hyperlink ref="A394" r:id="rId520" xr:uid="{00000000-0004-0000-0D00-000007020000}"/>
    <hyperlink ref="A448" r:id="rId521" xr:uid="{00000000-0004-0000-0D00-000008020000}"/>
    <hyperlink ref="A915" r:id="rId522" xr:uid="{00000000-0004-0000-0D00-000009020000}"/>
    <hyperlink ref="A947" r:id="rId523" xr:uid="{00000000-0004-0000-0D00-00000A020000}"/>
    <hyperlink ref="A408" r:id="rId524" xr:uid="{00000000-0004-0000-0D00-00000B020000}"/>
    <hyperlink ref="A111" r:id="rId525" xr:uid="{00000000-0004-0000-0D00-00000C020000}"/>
    <hyperlink ref="A458" r:id="rId526" xr:uid="{00000000-0004-0000-0D00-00000D020000}"/>
    <hyperlink ref="A345" r:id="rId527" xr:uid="{00000000-0004-0000-0D00-00000E020000}"/>
    <hyperlink ref="A171" r:id="rId528" xr:uid="{00000000-0004-0000-0D00-00000F020000}"/>
    <hyperlink ref="A22" r:id="rId529" xr:uid="{00000000-0004-0000-0D00-000010020000}"/>
    <hyperlink ref="A344" r:id="rId530" xr:uid="{00000000-0004-0000-0D00-000011020000}"/>
    <hyperlink ref="A406" r:id="rId531" xr:uid="{00000000-0004-0000-0D00-000012020000}"/>
    <hyperlink ref="A11" r:id="rId532" xr:uid="{00000000-0004-0000-0D00-000013020000}"/>
    <hyperlink ref="A826" r:id="rId533" xr:uid="{00000000-0004-0000-0D00-000014020000}"/>
    <hyperlink ref="A253" r:id="rId534" xr:uid="{00000000-0004-0000-0D00-000015020000}"/>
    <hyperlink ref="A547" r:id="rId535" xr:uid="{00000000-0004-0000-0D00-000016020000}"/>
    <hyperlink ref="A439" r:id="rId536" xr:uid="{00000000-0004-0000-0D00-000017020000}"/>
    <hyperlink ref="A248" r:id="rId537" xr:uid="{00000000-0004-0000-0D00-000018020000}"/>
    <hyperlink ref="A541" r:id="rId538" xr:uid="{00000000-0004-0000-0D00-000019020000}"/>
    <hyperlink ref="A851" r:id="rId539" xr:uid="{00000000-0004-0000-0D00-00001A020000}"/>
    <hyperlink ref="A564" r:id="rId540" xr:uid="{00000000-0004-0000-0D00-00001B020000}"/>
    <hyperlink ref="A560" r:id="rId541" xr:uid="{00000000-0004-0000-0D00-00001C020000}"/>
    <hyperlink ref="A262" r:id="rId542" xr:uid="{00000000-0004-0000-0D00-00001D020000}"/>
    <hyperlink ref="A556" r:id="rId543" xr:uid="{00000000-0004-0000-0D00-00001E020000}"/>
    <hyperlink ref="A264" r:id="rId544" xr:uid="{00000000-0004-0000-0D00-00001F020000}"/>
    <hyperlink ref="A552" r:id="rId545" xr:uid="{00000000-0004-0000-0D00-000020020000}"/>
    <hyperlink ref="A557" r:id="rId546" xr:uid="{00000000-0004-0000-0D00-000021020000}"/>
    <hyperlink ref="A559" r:id="rId547" xr:uid="{00000000-0004-0000-0D00-000022020000}"/>
    <hyperlink ref="A555" r:id="rId548" xr:uid="{00000000-0004-0000-0D00-000023020000}"/>
    <hyperlink ref="A623" r:id="rId549" xr:uid="{00000000-0004-0000-0D00-000024020000}"/>
    <hyperlink ref="A267" r:id="rId550" xr:uid="{00000000-0004-0000-0D00-000025020000}"/>
    <hyperlink ref="A960" r:id="rId551" xr:uid="{00000000-0004-0000-0D00-000026020000}"/>
    <hyperlink ref="A756" r:id="rId552" xr:uid="{00000000-0004-0000-0D00-000027020000}"/>
    <hyperlink ref="A170" r:id="rId553" xr:uid="{00000000-0004-0000-0D00-000028020000}"/>
    <hyperlink ref="A117" r:id="rId554" xr:uid="{00000000-0004-0000-0D00-000029020000}"/>
    <hyperlink ref="A953" r:id="rId555" xr:uid="{00000000-0004-0000-0D00-00002A020000}"/>
    <hyperlink ref="A803" r:id="rId556" xr:uid="{00000000-0004-0000-0D00-00002B020000}"/>
    <hyperlink ref="A96" r:id="rId557" xr:uid="{00000000-0004-0000-0D00-00002C020000}"/>
    <hyperlink ref="A81" r:id="rId558" xr:uid="{00000000-0004-0000-0D00-00002D020000}"/>
    <hyperlink ref="A371" r:id="rId559" xr:uid="{00000000-0004-0000-0D00-00002E020000}"/>
    <hyperlink ref="A957" r:id="rId560" xr:uid="{00000000-0004-0000-0D00-00002F020000}"/>
    <hyperlink ref="A956" r:id="rId561" xr:uid="{00000000-0004-0000-0D00-000030020000}"/>
    <hyperlink ref="A720" r:id="rId562" xr:uid="{00000000-0004-0000-0D00-000031020000}"/>
    <hyperlink ref="A938" r:id="rId563" xr:uid="{00000000-0004-0000-0D00-000032020000}"/>
    <hyperlink ref="A853" r:id="rId564" xr:uid="{00000000-0004-0000-0D00-000033020000}"/>
    <hyperlink ref="A690" r:id="rId565" xr:uid="{00000000-0004-0000-0D00-000034020000}"/>
    <hyperlink ref="A278" r:id="rId566" xr:uid="{00000000-0004-0000-0D00-000035020000}"/>
    <hyperlink ref="A255" r:id="rId567" xr:uid="{00000000-0004-0000-0D00-000036020000}"/>
    <hyperlink ref="A940" r:id="rId568" xr:uid="{00000000-0004-0000-0D00-000037020000}"/>
    <hyperlink ref="A304" r:id="rId569" xr:uid="{00000000-0004-0000-0D00-000038020000}"/>
    <hyperlink ref="A332" r:id="rId570" xr:uid="{00000000-0004-0000-0D00-000039020000}"/>
    <hyperlink ref="A57" r:id="rId571" xr:uid="{00000000-0004-0000-0D00-00003A020000}"/>
    <hyperlink ref="A586" r:id="rId572" xr:uid="{00000000-0004-0000-0D00-00003B020000}"/>
    <hyperlink ref="A822" r:id="rId573" xr:uid="{00000000-0004-0000-0D00-00003C020000}"/>
    <hyperlink ref="A337" r:id="rId574" xr:uid="{00000000-0004-0000-0D00-00003D020000}"/>
    <hyperlink ref="A329" r:id="rId575" xr:uid="{00000000-0004-0000-0D00-00003E020000}"/>
    <hyperlink ref="A742" r:id="rId576" xr:uid="{00000000-0004-0000-0D00-00003F020000}"/>
    <hyperlink ref="A850" r:id="rId577" xr:uid="{00000000-0004-0000-0D00-000040020000}"/>
    <hyperlink ref="A265" r:id="rId578" xr:uid="{00000000-0004-0000-0D00-000041020000}"/>
    <hyperlink ref="A285" r:id="rId579" xr:uid="{00000000-0004-0000-0D00-000042020000}"/>
    <hyperlink ref="A38" r:id="rId580" xr:uid="{00000000-0004-0000-0D00-000043020000}"/>
    <hyperlink ref="A747" r:id="rId581" xr:uid="{00000000-0004-0000-0D00-000044020000}"/>
    <hyperlink ref="A393" r:id="rId582" xr:uid="{00000000-0004-0000-0D00-000045020000}"/>
    <hyperlink ref="A359" r:id="rId583" xr:uid="{00000000-0004-0000-0D00-000046020000}"/>
    <hyperlink ref="A790" r:id="rId584" xr:uid="{00000000-0004-0000-0D00-000047020000}"/>
    <hyperlink ref="A787" r:id="rId585" xr:uid="{00000000-0004-0000-0D00-000048020000}"/>
    <hyperlink ref="A864" r:id="rId586" xr:uid="{00000000-0004-0000-0D00-000049020000}"/>
    <hyperlink ref="A701" r:id="rId587" xr:uid="{00000000-0004-0000-0D00-00004A020000}"/>
    <hyperlink ref="A909" r:id="rId588" xr:uid="{00000000-0004-0000-0D00-00004B020000}"/>
    <hyperlink ref="A847" r:id="rId589" xr:uid="{00000000-0004-0000-0D00-00004C020000}"/>
    <hyperlink ref="A112" r:id="rId590" xr:uid="{00000000-0004-0000-0D00-00004D020000}"/>
    <hyperlink ref="A952" r:id="rId591" xr:uid="{00000000-0004-0000-0D00-00004E020000}"/>
    <hyperlink ref="A138" r:id="rId592" xr:uid="{00000000-0004-0000-0D00-00004F020000}"/>
    <hyperlink ref="A693" r:id="rId593" xr:uid="{00000000-0004-0000-0D00-000050020000}"/>
    <hyperlink ref="A602" r:id="rId594" xr:uid="{00000000-0004-0000-0D00-000051020000}"/>
    <hyperlink ref="A661" r:id="rId595" xr:uid="{00000000-0004-0000-0D00-000052020000}"/>
    <hyperlink ref="A707" r:id="rId596" xr:uid="{00000000-0004-0000-0D00-000053020000}"/>
    <hyperlink ref="A316" r:id="rId597" xr:uid="{00000000-0004-0000-0D00-000054020000}"/>
    <hyperlink ref="A748" r:id="rId598" xr:uid="{00000000-0004-0000-0D00-000055020000}"/>
    <hyperlink ref="A774" r:id="rId599" xr:uid="{00000000-0004-0000-0D00-000056020000}"/>
    <hyperlink ref="A67" r:id="rId600" xr:uid="{00000000-0004-0000-0D00-000057020000}"/>
    <hyperlink ref="A224" r:id="rId601" xr:uid="{00000000-0004-0000-0D00-000058020000}"/>
    <hyperlink ref="A812" r:id="rId602" xr:uid="{00000000-0004-0000-0D00-000059020000}"/>
    <hyperlink ref="A237" r:id="rId603" xr:uid="{00000000-0004-0000-0D00-00005A020000}"/>
    <hyperlink ref="A884" r:id="rId604" xr:uid="{00000000-0004-0000-0D00-00005B020000}"/>
    <hyperlink ref="A528" r:id="rId605" xr:uid="{00000000-0004-0000-0D00-00005C020000}"/>
    <hyperlink ref="A761" r:id="rId606" xr:uid="{00000000-0004-0000-0D00-00005D020000}"/>
    <hyperlink ref="A230" r:id="rId607" xr:uid="{00000000-0004-0000-0D00-00005E020000}"/>
    <hyperlink ref="A331" r:id="rId608" xr:uid="{00000000-0004-0000-0D00-00005F020000}"/>
    <hyperlink ref="A241" r:id="rId609" xr:uid="{00000000-0004-0000-0D00-000060020000}"/>
    <hyperlink ref="A333" r:id="rId610" xr:uid="{00000000-0004-0000-0D00-000061020000}"/>
    <hyperlink ref="A885" r:id="rId611" xr:uid="{00000000-0004-0000-0D00-000062020000}"/>
    <hyperlink ref="A886" r:id="rId612" xr:uid="{00000000-0004-0000-0D00-000063020000}"/>
    <hyperlink ref="A175" r:id="rId613" xr:uid="{00000000-0004-0000-0D00-000064020000}"/>
    <hyperlink ref="A236" r:id="rId614" xr:uid="{00000000-0004-0000-0D00-000065020000}"/>
    <hyperlink ref="A416" r:id="rId615" xr:uid="{00000000-0004-0000-0D00-000066020000}"/>
    <hyperlink ref="A724" r:id="rId616" xr:uid="{00000000-0004-0000-0D00-000067020000}"/>
    <hyperlink ref="A968" r:id="rId617" xr:uid="{00000000-0004-0000-0D00-000068020000}"/>
    <hyperlink ref="A929" r:id="rId618" xr:uid="{00000000-0004-0000-0D00-000069020000}"/>
    <hyperlink ref="A483" r:id="rId619" xr:uid="{00000000-0004-0000-0D00-00006A020000}"/>
    <hyperlink ref="A349" r:id="rId620" xr:uid="{00000000-0004-0000-0D00-00006B020000}"/>
    <hyperlink ref="A587" r:id="rId621" xr:uid="{00000000-0004-0000-0D00-00006C020000}"/>
    <hyperlink ref="A751" r:id="rId622" xr:uid="{00000000-0004-0000-0D00-00006D020000}"/>
    <hyperlink ref="A197" r:id="rId623" xr:uid="{00000000-0004-0000-0D00-00006E020000}"/>
    <hyperlink ref="A694" r:id="rId624" xr:uid="{00000000-0004-0000-0D00-00006F020000}"/>
    <hyperlink ref="A247" r:id="rId625" xr:uid="{00000000-0004-0000-0D00-000070020000}"/>
    <hyperlink ref="A548" r:id="rId626" xr:uid="{00000000-0004-0000-0D00-000071020000}"/>
    <hyperlink ref="A732" r:id="rId627" xr:uid="{00000000-0004-0000-0D00-000072020000}"/>
    <hyperlink ref="A223" r:id="rId628" xr:uid="{00000000-0004-0000-0D00-000073020000}"/>
    <hyperlink ref="A596" r:id="rId629" xr:uid="{00000000-0004-0000-0D00-000074020000}"/>
    <hyperlink ref="A816" r:id="rId630" xr:uid="{00000000-0004-0000-0D00-000075020000}"/>
    <hyperlink ref="A755" r:id="rId631" xr:uid="{00000000-0004-0000-0D00-000076020000}"/>
    <hyperlink ref="A530" r:id="rId632" xr:uid="{00000000-0004-0000-0D00-000077020000}"/>
    <hyperlink ref="A911" r:id="rId633" xr:uid="{00000000-0004-0000-0D00-000078020000}"/>
    <hyperlink ref="A189" r:id="rId634" xr:uid="{00000000-0004-0000-0D00-000079020000}"/>
    <hyperlink ref="A440" r:id="rId635" xr:uid="{00000000-0004-0000-0D00-00007A020000}"/>
    <hyperlink ref="A174" r:id="rId636" xr:uid="{00000000-0004-0000-0D00-00007B020000}"/>
    <hyperlink ref="A357" r:id="rId637" xr:uid="{00000000-0004-0000-0D00-00007C020000}"/>
    <hyperlink ref="A900" r:id="rId638" xr:uid="{00000000-0004-0000-0D00-00007D020000}"/>
    <hyperlink ref="A949" r:id="rId639" xr:uid="{00000000-0004-0000-0D00-00007E020000}"/>
    <hyperlink ref="A607" r:id="rId640" xr:uid="{00000000-0004-0000-0D00-00007F020000}"/>
    <hyperlink ref="A664" r:id="rId641" xr:uid="{00000000-0004-0000-0D00-000080020000}"/>
    <hyperlink ref="A907" r:id="rId642" xr:uid="{00000000-0004-0000-0D00-000081020000}"/>
    <hyperlink ref="A298" r:id="rId643" xr:uid="{00000000-0004-0000-0D00-000082020000}"/>
    <hyperlink ref="A542" r:id="rId644" xr:uid="{00000000-0004-0000-0D00-000083020000}"/>
    <hyperlink ref="A561" r:id="rId645" xr:uid="{00000000-0004-0000-0D00-000084020000}"/>
    <hyperlink ref="A563" r:id="rId646" xr:uid="{00000000-0004-0000-0D00-000085020000}"/>
    <hyperlink ref="A558" r:id="rId647" xr:uid="{00000000-0004-0000-0D00-000086020000}"/>
    <hyperlink ref="A446" r:id="rId648" xr:uid="{00000000-0004-0000-0D00-000087020000}"/>
    <hyperlink ref="A697" r:id="rId649" xr:uid="{00000000-0004-0000-0D00-000088020000}"/>
    <hyperlink ref="A260" r:id="rId650" xr:uid="{00000000-0004-0000-0D00-000089020000}"/>
    <hyperlink ref="A553" r:id="rId651" xr:uid="{00000000-0004-0000-0D00-00008A020000}"/>
    <hyperlink ref="A78" r:id="rId652" xr:uid="{00000000-0004-0000-0D00-00008B020000}"/>
    <hyperlink ref="A769" r:id="rId653" xr:uid="{00000000-0004-0000-0D00-00008C020000}"/>
    <hyperlink ref="A632" r:id="rId654" xr:uid="{00000000-0004-0000-0D00-00008D020000}"/>
    <hyperlink ref="A965" r:id="rId655" xr:uid="{00000000-0004-0000-0D00-00008E020000}"/>
    <hyperlink ref="A122" r:id="rId656" xr:uid="{00000000-0004-0000-0D00-00008F020000}"/>
    <hyperlink ref="A723" r:id="rId657" xr:uid="{00000000-0004-0000-0D00-000090020000}"/>
    <hyperlink ref="A426" r:id="rId658" xr:uid="{00000000-0004-0000-0D00-000091020000}"/>
    <hyperlink ref="A423" r:id="rId659" xr:uid="{00000000-0004-0000-0D00-000092020000}"/>
    <hyperlink ref="A472" r:id="rId660" xr:uid="{00000000-0004-0000-0D00-000093020000}"/>
    <hyperlink ref="A673" r:id="rId661" xr:uid="{00000000-0004-0000-0D00-000094020000}"/>
    <hyperlink ref="A37" r:id="rId662" xr:uid="{00000000-0004-0000-0D00-000095020000}"/>
    <hyperlink ref="A353" r:id="rId663" xr:uid="{00000000-0004-0000-0D00-000096020000}"/>
    <hyperlink ref="A364" r:id="rId664" xr:uid="{00000000-0004-0000-0D00-000097020000}"/>
    <hyperlink ref="A554" r:id="rId665" xr:uid="{00000000-0004-0000-0D00-000098020000}"/>
    <hyperlink ref="A306" r:id="rId666" xr:uid="{00000000-0004-0000-0D00-000099020000}"/>
    <hyperlink ref="A687" r:id="rId667" xr:uid="{00000000-0004-0000-0D00-00009A020000}"/>
    <hyperlink ref="A738" r:id="rId668" xr:uid="{00000000-0004-0000-0D00-00009B020000}"/>
    <hyperlink ref="A413" r:id="rId669" xr:uid="{00000000-0004-0000-0D00-00009C020000}"/>
    <hyperlink ref="A562" r:id="rId670" xr:uid="{00000000-0004-0000-0D00-00009D020000}"/>
    <hyperlink ref="A392" r:id="rId671" xr:uid="{00000000-0004-0000-0D00-00009E020000}"/>
    <hyperlink ref="A855" r:id="rId672" xr:uid="{00000000-0004-0000-0D00-00009F020000}"/>
    <hyperlink ref="A119" r:id="rId673" xr:uid="{00000000-0004-0000-0D00-0000A0020000}"/>
    <hyperlink ref="A937" r:id="rId674" xr:uid="{00000000-0004-0000-0D00-0000A1020000}"/>
    <hyperlink ref="A284" r:id="rId675" xr:uid="{00000000-0004-0000-0D00-0000A2020000}"/>
    <hyperlink ref="A276" r:id="rId676" xr:uid="{00000000-0004-0000-0D00-0000A3020000}"/>
    <hyperlink ref="A634" r:id="rId677" xr:uid="{00000000-0004-0000-0D00-0000A4020000}"/>
    <hyperlink ref="A339" r:id="rId678" xr:uid="{00000000-0004-0000-0D00-0000A5020000}"/>
    <hyperlink ref="A18" r:id="rId679" xr:uid="{00000000-0004-0000-0D00-0000A6020000}"/>
    <hyperlink ref="A837" r:id="rId680" xr:uid="{00000000-0004-0000-0D00-0000A7020000}"/>
    <hyperlink ref="A692" r:id="rId681" xr:uid="{00000000-0004-0000-0D00-0000A8020000}"/>
    <hyperlink ref="A935" r:id="rId682" xr:uid="{00000000-0004-0000-0D00-0000A9020000}"/>
    <hyperlink ref="A934" r:id="rId683" xr:uid="{00000000-0004-0000-0D00-0000AA020000}"/>
    <hyperlink ref="A127" r:id="rId684" xr:uid="{00000000-0004-0000-0D00-0000AB020000}"/>
    <hyperlink ref="A879" r:id="rId685" xr:uid="{00000000-0004-0000-0D00-0000AC020000}"/>
    <hyperlink ref="A730" r:id="rId686" xr:uid="{00000000-0004-0000-0D00-0000AD020000}"/>
    <hyperlink ref="A233" r:id="rId687" xr:uid="{00000000-0004-0000-0D00-0000AE020000}"/>
    <hyperlink ref="A916" r:id="rId688" xr:uid="{00000000-0004-0000-0D00-0000AF020000}"/>
    <hyperlink ref="A808" r:id="rId689" xr:uid="{00000000-0004-0000-0D00-0000B0020000}"/>
    <hyperlink ref="A862" r:id="rId690" xr:uid="{00000000-0004-0000-0D00-0000B1020000}"/>
    <hyperlink ref="A312" r:id="rId691" xr:uid="{00000000-0004-0000-0D00-0000B2020000}"/>
    <hyperlink ref="A600" r:id="rId692" xr:uid="{00000000-0004-0000-0D00-0000B3020000}"/>
    <hyperlink ref="A550" r:id="rId693" xr:uid="{00000000-0004-0000-0D00-0000B4020000}"/>
    <hyperlink ref="A671" r:id="rId694" xr:uid="{00000000-0004-0000-0D00-0000B5020000}"/>
    <hyperlink ref="A876" r:id="rId695" xr:uid="{00000000-0004-0000-0D00-0000B6020000}"/>
    <hyperlink ref="A19" r:id="rId696" xr:uid="{00000000-0004-0000-0D00-0000B7020000}"/>
    <hyperlink ref="A659" r:id="rId697" xr:uid="{00000000-0004-0000-0D00-0000B8020000}"/>
    <hyperlink ref="A410" r:id="rId698" xr:uid="{00000000-0004-0000-0D00-0000B9020000}"/>
    <hyperlink ref="A348" r:id="rId699" xr:uid="{00000000-0004-0000-0D00-0000BA020000}"/>
    <hyperlink ref="A860" r:id="rId700" xr:uid="{00000000-0004-0000-0D00-0000BB020000}"/>
    <hyperlink ref="A62" r:id="rId701" xr:uid="{00000000-0004-0000-0D00-0000BC020000}"/>
    <hyperlink ref="A404" r:id="rId702" xr:uid="{00000000-0004-0000-0D00-0000BD020000}"/>
    <hyperlink ref="A468" r:id="rId703" xr:uid="{00000000-0004-0000-0D00-0000BE020000}"/>
    <hyperlink ref="A361" r:id="rId704" xr:uid="{00000000-0004-0000-0D00-0000BF020000}"/>
    <hyperlink ref="A631" r:id="rId705" xr:uid="{00000000-0004-0000-0D00-0000C0020000}"/>
    <hyperlink ref="A619" r:id="rId706" xr:uid="{00000000-0004-0000-0D00-0000C1020000}"/>
    <hyperlink ref="A672" r:id="rId707" xr:uid="{00000000-0004-0000-0D00-0000C2020000}"/>
    <hyperlink ref="A566" r:id="rId708" xr:uid="{00000000-0004-0000-0D00-0000C3020000}"/>
    <hyperlink ref="A895" r:id="rId709" xr:uid="{00000000-0004-0000-0D00-0000C4020000}"/>
    <hyperlink ref="A824" r:id="rId710" xr:uid="{00000000-0004-0000-0D00-0000C5020000}"/>
    <hyperlink ref="A471" r:id="rId711" xr:uid="{00000000-0004-0000-0D00-0000C6020000}"/>
    <hyperlink ref="A736" r:id="rId712" xr:uid="{00000000-0004-0000-0D00-0000C7020000}"/>
    <hyperlink ref="A910" r:id="rId713" xr:uid="{00000000-0004-0000-0D00-0000C8020000}"/>
    <hyperlink ref="A77" r:id="rId714" xr:uid="{00000000-0004-0000-0D00-0000C9020000}"/>
    <hyperlink ref="A418" r:id="rId715" xr:uid="{00000000-0004-0000-0D00-0000CA020000}"/>
    <hyperlink ref="A828" r:id="rId716" xr:uid="{00000000-0004-0000-0D00-0000CB020000}"/>
    <hyperlink ref="A941" r:id="rId717" xr:uid="{00000000-0004-0000-0D00-0000CC020000}"/>
    <hyperlink ref="A696" r:id="rId718" xr:uid="{00000000-0004-0000-0D00-0000CD020000}"/>
    <hyperlink ref="A715" r:id="rId719" xr:uid="{00000000-0004-0000-0D00-0000CE020000}"/>
    <hyperlink ref="A829" r:id="rId720" xr:uid="{00000000-0004-0000-0D00-0000CF020000}"/>
    <hyperlink ref="A621" r:id="rId721" xr:uid="{00000000-0004-0000-0D00-0000D0020000}"/>
    <hyperlink ref="A436" r:id="rId722" xr:uid="{00000000-0004-0000-0D00-0000D1020000}"/>
    <hyperlink ref="A431" r:id="rId723" xr:uid="{00000000-0004-0000-0D00-0000D2020000}"/>
    <hyperlink ref="A881" r:id="rId724" xr:uid="{00000000-0004-0000-0D00-0000D3020000}"/>
    <hyperlink ref="A662" r:id="rId725" xr:uid="{00000000-0004-0000-0D00-0000D4020000}"/>
    <hyperlink ref="A603" r:id="rId726" xr:uid="{00000000-0004-0000-0D00-0000D5020000}"/>
    <hyperlink ref="A666" r:id="rId727" xr:uid="{00000000-0004-0000-0D00-0000D6020000}"/>
    <hyperlink ref="A867" r:id="rId728" xr:uid="{00000000-0004-0000-0D00-0000D7020000}"/>
    <hyperlink ref="A810" r:id="rId729" xr:uid="{00000000-0004-0000-0D00-0000D8020000}"/>
    <hyperlink ref="A567" r:id="rId730" xr:uid="{00000000-0004-0000-0D00-0000D9020000}"/>
    <hyperlink ref="A858" r:id="rId731" xr:uid="{00000000-0004-0000-0D00-0000DA020000}"/>
    <hyperlink ref="A658" r:id="rId732" xr:uid="{00000000-0004-0000-0D00-0000DB020000}"/>
    <hyperlink ref="A125" r:id="rId733" xr:uid="{00000000-0004-0000-0D00-0000DC020000}"/>
    <hyperlink ref="A266" r:id="rId734" xr:uid="{00000000-0004-0000-0D00-0000DD020000}"/>
    <hyperlink ref="A708" r:id="rId735" xr:uid="{00000000-0004-0000-0D00-0000DE020000}"/>
    <hyperlink ref="A950" r:id="rId736" xr:uid="{00000000-0004-0000-0D00-0000DF020000}"/>
    <hyperlink ref="A106" r:id="rId737" xr:uid="{00000000-0004-0000-0D00-0000E0020000}"/>
    <hyperlink ref="A924" r:id="rId738" xr:uid="{00000000-0004-0000-0D00-0000E1020000}"/>
    <hyperlink ref="A791" r:id="rId739" xr:uid="{00000000-0004-0000-0D00-0000E2020000}"/>
    <hyperlink ref="A721" r:id="rId740" xr:uid="{00000000-0004-0000-0D00-0000E3020000}"/>
    <hyperlink ref="A551" r:id="rId741" xr:uid="{00000000-0004-0000-0D00-0000E4020000}"/>
    <hyperlink ref="A323" r:id="rId742" xr:uid="{00000000-0004-0000-0D00-0000E5020000}"/>
    <hyperlink ref="A283" r:id="rId743" xr:uid="{00000000-0004-0000-0D00-0000E6020000}"/>
    <hyperlink ref="A159" r:id="rId744" xr:uid="{00000000-0004-0000-0D00-0000E7020000}"/>
    <hyperlink ref="A912" r:id="rId745" xr:uid="{00000000-0004-0000-0D00-0000E8020000}"/>
    <hyperlink ref="A652" r:id="rId746" xr:uid="{00000000-0004-0000-0D00-0000E9020000}"/>
    <hyperlink ref="A156" r:id="rId747" xr:uid="{00000000-0004-0000-0D00-0000EA020000}"/>
    <hyperlink ref="A854" r:id="rId748" xr:uid="{00000000-0004-0000-0D00-0000EB020000}"/>
    <hyperlink ref="A597" r:id="rId749" xr:uid="{00000000-0004-0000-0D00-0000EC020000}"/>
    <hyperlink ref="A848" r:id="rId750" xr:uid="{00000000-0004-0000-0D00-0000ED020000}"/>
    <hyperlink ref="A849" r:id="rId751" xr:uid="{00000000-0004-0000-0D00-0000EE020000}"/>
    <hyperlink ref="A622" r:id="rId752" xr:uid="{00000000-0004-0000-0D00-0000EF020000}"/>
    <hyperlink ref="A703" r:id="rId753" xr:uid="{00000000-0004-0000-0D00-0000F0020000}"/>
    <hyperlink ref="A435" r:id="rId754" xr:uid="{00000000-0004-0000-0D00-0000F1020000}"/>
    <hyperlink ref="A432" r:id="rId755" xr:uid="{00000000-0004-0000-0D00-0000F2020000}"/>
    <hyperlink ref="A434" r:id="rId756" xr:uid="{00000000-0004-0000-0D00-0000F3020000}"/>
    <hyperlink ref="A444" r:id="rId757" xr:uid="{00000000-0004-0000-0D00-0000F4020000}"/>
    <hyperlink ref="A777" r:id="rId758" xr:uid="{00000000-0004-0000-0D00-0000F5020000}"/>
    <hyperlink ref="A415" r:id="rId759" xr:uid="{00000000-0004-0000-0D00-0000F6020000}"/>
    <hyperlink ref="A959" r:id="rId760" xr:uid="{00000000-0004-0000-0D00-0000F7020000}"/>
    <hyperlink ref="A290" r:id="rId761" xr:uid="{00000000-0004-0000-0D00-0000F8020000}"/>
    <hyperlink ref="A792" r:id="rId762" xr:uid="{00000000-0004-0000-0D00-0000F9020000}"/>
    <hyperlink ref="A533" r:id="rId763" xr:uid="{00000000-0004-0000-0D00-0000FA020000}"/>
    <hyperlink ref="A291" r:id="rId764" xr:uid="{00000000-0004-0000-0D00-0000FB020000}"/>
    <hyperlink ref="A943" r:id="rId765" xr:uid="{00000000-0004-0000-0D00-0000FC020000}"/>
    <hyperlink ref="A918" r:id="rId766" xr:uid="{00000000-0004-0000-0D00-0000FD020000}"/>
    <hyperlink ref="A955" r:id="rId767" xr:uid="{00000000-0004-0000-0D00-0000FE020000}"/>
    <hyperlink ref="A746" r:id="rId768" xr:uid="{00000000-0004-0000-0D00-0000FF020000}"/>
    <hyperlink ref="A141" r:id="rId769" xr:uid="{00000000-0004-0000-0D00-000000030000}"/>
    <hyperlink ref="A740" r:id="rId770" xr:uid="{00000000-0004-0000-0D00-000001030000}"/>
    <hyperlink ref="A470" r:id="rId771" xr:uid="{00000000-0004-0000-0D00-000002030000}"/>
    <hyperlink ref="A118" r:id="rId772" xr:uid="{00000000-0004-0000-0D00-000003030000}"/>
    <hyperlink ref="A235" r:id="rId773" xr:uid="{00000000-0004-0000-0D00-000004030000}"/>
    <hyperlink ref="A29" r:id="rId774" xr:uid="{00000000-0004-0000-0D00-000005030000}"/>
    <hyperlink ref="A474" r:id="rId775" xr:uid="{00000000-0004-0000-0D00-000006030000}"/>
    <hyperlink ref="A142" r:id="rId776" xr:uid="{00000000-0004-0000-0D00-000007030000}"/>
    <hyperlink ref="A334" r:id="rId777" xr:uid="{00000000-0004-0000-0D00-000008030000}"/>
    <hyperlink ref="A944" r:id="rId778" xr:uid="{00000000-0004-0000-0D00-000009030000}"/>
    <hyperlink ref="A215" r:id="rId779" xr:uid="{00000000-0004-0000-0D00-00000A030000}"/>
    <hyperlink ref="A270" r:id="rId780" xr:uid="{00000000-0004-0000-0D00-00000B030000}"/>
    <hyperlink ref="A726" r:id="rId781" xr:uid="{00000000-0004-0000-0D00-00000C030000}"/>
    <hyperlink ref="A132" r:id="rId782" xr:uid="{00000000-0004-0000-0D00-00000D030000}"/>
    <hyperlink ref="A591" r:id="rId783" xr:uid="{00000000-0004-0000-0D00-00000E030000}"/>
    <hyperlink ref="A823" r:id="rId784" xr:uid="{00000000-0004-0000-0D00-00000F030000}"/>
    <hyperlink ref="A185" r:id="rId785" xr:uid="{00000000-0004-0000-0D00-000010030000}"/>
    <hyperlink ref="A839" r:id="rId786" xr:uid="{00000000-0004-0000-0D00-000011030000}"/>
    <hyperlink ref="A24" r:id="rId787" xr:uid="{00000000-0004-0000-0D00-000012030000}"/>
    <hyperlink ref="A160" r:id="rId788" xr:uid="{00000000-0004-0000-0D00-000013030000}"/>
    <hyperlink ref="A882" r:id="rId789" xr:uid="{00000000-0004-0000-0D00-000014030000}"/>
    <hyperlink ref="A355" r:id="rId790" xr:uid="{00000000-0004-0000-0D00-000015030000}"/>
    <hyperlink ref="A902" r:id="rId791" xr:uid="{00000000-0004-0000-0D00-000016030000}"/>
    <hyperlink ref="A456" r:id="rId792" xr:uid="{00000000-0004-0000-0D00-000017030000}"/>
    <hyperlink ref="A682" r:id="rId793" xr:uid="{00000000-0004-0000-0D00-000018030000}"/>
    <hyperlink ref="A307" r:id="rId794" xr:uid="{00000000-0004-0000-0D00-000019030000}"/>
    <hyperlink ref="A154" r:id="rId795" xr:uid="{00000000-0004-0000-0D00-00001A030000}"/>
    <hyperlink ref="A157" r:id="rId796" xr:uid="{00000000-0004-0000-0D00-00001B030000}"/>
    <hyperlink ref="A775" r:id="rId797" xr:uid="{00000000-0004-0000-0D00-00001C030000}"/>
    <hyperlink ref="A779" r:id="rId798" xr:uid="{00000000-0004-0000-0D00-00001D030000}"/>
    <hyperlink ref="A770" r:id="rId799" xr:uid="{00000000-0004-0000-0D00-00001E030000}"/>
    <hyperlink ref="A9" r:id="rId800" xr:uid="{00000000-0004-0000-0D00-00001F030000}"/>
    <hyperlink ref="A144" r:id="rId801" xr:uid="{00000000-0004-0000-0D00-000020030000}"/>
    <hyperlink ref="A178" r:id="rId802" xr:uid="{00000000-0004-0000-0D00-000021030000}"/>
    <hyperlink ref="A201" r:id="rId803" xr:uid="{00000000-0004-0000-0D00-000022030000}"/>
    <hyperlink ref="A565" r:id="rId804" xr:uid="{00000000-0004-0000-0D00-000023030000}"/>
    <hyperlink ref="A293" r:id="rId805" xr:uid="{00000000-0004-0000-0D00-000024030000}"/>
    <hyperlink ref="A898" r:id="rId806" xr:uid="{00000000-0004-0000-0D00-000025030000}"/>
    <hyperlink ref="A187" r:id="rId807" xr:uid="{00000000-0004-0000-0D00-000026030000}"/>
    <hyperlink ref="A176" r:id="rId808" xr:uid="{00000000-0004-0000-0D00-000027030000}"/>
    <hyperlink ref="A525" r:id="rId809" xr:uid="{00000000-0004-0000-0D00-000028030000}"/>
    <hyperlink ref="A419" r:id="rId810" xr:uid="{00000000-0004-0000-0D00-000029030000}"/>
    <hyperlink ref="A846" r:id="rId811" xr:uid="{00000000-0004-0000-0D00-00002A030000}"/>
    <hyperlink ref="A281" r:id="rId812" xr:uid="{00000000-0004-0000-0D00-00002B030000}"/>
    <hyperlink ref="A409" r:id="rId813" xr:uid="{00000000-0004-0000-0D00-00002C030000}"/>
    <hyperlink ref="A289" r:id="rId814" xr:uid="{00000000-0004-0000-0D00-00002D030000}"/>
    <hyperlink ref="A477" r:id="rId815" xr:uid="{00000000-0004-0000-0D00-00002E030000}"/>
    <hyperlink ref="A699" r:id="rId816" xr:uid="{00000000-0004-0000-0D00-00002F030000}"/>
    <hyperlink ref="A922" r:id="rId817" xr:uid="{00000000-0004-0000-0D00-000030030000}"/>
    <hyperlink ref="A129" r:id="rId818" xr:uid="{00000000-0004-0000-0D00-000031030000}"/>
    <hyperlink ref="A417" r:id="rId819" xr:uid="{00000000-0004-0000-0D00-000032030000}"/>
    <hyperlink ref="A896" r:id="rId820" xr:uid="{00000000-0004-0000-0D00-000033030000}"/>
    <hyperlink ref="A705" r:id="rId821" xr:uid="{00000000-0004-0000-0D00-000034030000}"/>
    <hyperlink ref="A789" r:id="rId822" xr:uid="{00000000-0004-0000-0D00-000035030000}"/>
    <hyperlink ref="A689" r:id="rId823" xr:uid="{00000000-0004-0000-0D00-000036030000}"/>
    <hyperlink ref="A424" r:id="rId824" xr:uid="{00000000-0004-0000-0D00-000037030000}"/>
    <hyperlink ref="A802" r:id="rId825" xr:uid="{00000000-0004-0000-0D00-000038030000}"/>
    <hyperlink ref="A830" r:id="rId826" xr:uid="{00000000-0004-0000-0D00-000039030000}"/>
    <hyperlink ref="A442" r:id="rId827" xr:uid="{00000000-0004-0000-0D00-00003A030000}"/>
    <hyperlink ref="A833" r:id="rId828" xr:uid="{00000000-0004-0000-0D00-00003B030000}"/>
    <hyperlink ref="A866" r:id="rId829" xr:uid="{00000000-0004-0000-0D00-00003C030000}"/>
    <hyperlink ref="A821" r:id="rId830" xr:uid="{00000000-0004-0000-0D00-00003D030000}"/>
    <hyperlink ref="A252" r:id="rId831" xr:uid="{00000000-0004-0000-0D00-00003E030000}"/>
    <hyperlink ref="A722" r:id="rId832" xr:uid="{00000000-0004-0000-0D00-00003F030000}"/>
    <hyperlink ref="A951" r:id="rId833" xr:uid="{00000000-0004-0000-0D00-000040030000}"/>
    <hyperlink ref="A568" r:id="rId834" xr:uid="{00000000-0004-0000-0D00-000041030000}"/>
    <hyperlink ref="A861" r:id="rId835" xr:uid="{00000000-0004-0000-0D00-000042030000}"/>
    <hyperlink ref="A785" r:id="rId836" xr:uid="{00000000-0004-0000-0D00-000043030000}"/>
    <hyperlink ref="A700" r:id="rId837" xr:uid="{00000000-0004-0000-0D00-000044030000}"/>
    <hyperlink ref="A772" r:id="rId838" xr:uid="{00000000-0004-0000-0D00-000045030000}"/>
    <hyperlink ref="A194" r:id="rId839" xr:uid="{00000000-0004-0000-0D00-000046030000}"/>
    <hyperlink ref="A244" r:id="rId840" xr:uid="{00000000-0004-0000-0D00-000047030000}"/>
    <hyperlink ref="A832" r:id="rId841" xr:uid="{00000000-0004-0000-0D00-000048030000}"/>
    <hyperlink ref="A229" r:id="rId842" xr:uid="{00000000-0004-0000-0D00-000049030000}"/>
    <hyperlink ref="A65" r:id="rId843" xr:uid="{00000000-0004-0000-0D00-00004A030000}"/>
    <hyperlink ref="A890" r:id="rId844" xr:uid="{00000000-0004-0000-0D00-00004B030000}"/>
    <hyperlink ref="A831" r:id="rId845" xr:uid="{00000000-0004-0000-0D00-00004C030000}"/>
    <hyperlink ref="A445" r:id="rId846" xr:uid="{00000000-0004-0000-0D00-00004D030000}"/>
    <hyperlink ref="A713" r:id="rId847" xr:uid="{00000000-0004-0000-0D00-00004E030000}"/>
    <hyperlink ref="A917" r:id="rId848" xr:uid="{00000000-0004-0000-0D00-00004F030000}"/>
    <hyperlink ref="A757" r:id="rId849" xr:uid="{00000000-0004-0000-0D00-000050030000}"/>
    <hyperlink ref="A26" r:id="rId850" xr:uid="{00000000-0004-0000-0D00-000051030000}"/>
    <hyperlink ref="A25" r:id="rId851" xr:uid="{00000000-0004-0000-0D00-000052030000}"/>
    <hyperlink ref="A604" r:id="rId852" xr:uid="{00000000-0004-0000-0D00-000053030000}"/>
    <hyperlink ref="A167" r:id="rId853" xr:uid="{00000000-0004-0000-0D00-000054030000}"/>
    <hyperlink ref="A903" r:id="rId854" xr:uid="{00000000-0004-0000-0D00-000055030000}"/>
    <hyperlink ref="A338" r:id="rId855" xr:uid="{00000000-0004-0000-0D00-000056030000}"/>
    <hyperlink ref="A245" r:id="rId856" xr:uid="{00000000-0004-0000-0D00-000057030000}"/>
    <hyperlink ref="A680" r:id="rId857" xr:uid="{00000000-0004-0000-0D00-000058030000}"/>
    <hyperlink ref="A296" r:id="rId858" xr:uid="{00000000-0004-0000-0D00-000059030000}"/>
    <hyperlink ref="A745" r:id="rId859" xr:uid="{00000000-0004-0000-0D00-00005A030000}"/>
    <hyperlink ref="A883" r:id="rId860" xr:uid="{00000000-0004-0000-0D00-00005B030000}"/>
    <hyperlink ref="A841" r:id="rId861" xr:uid="{00000000-0004-0000-0D00-00005C030000}"/>
    <hyperlink ref="A845" r:id="rId862" xr:uid="{00000000-0004-0000-0D00-00005D030000}"/>
    <hyperlink ref="A840" r:id="rId863" xr:uid="{00000000-0004-0000-0D00-00005E030000}"/>
    <hyperlink ref="A83" r:id="rId864" xr:uid="{00000000-0004-0000-0D00-00005F030000}"/>
    <hyperlink ref="A765" r:id="rId865" xr:uid="{00000000-0004-0000-0D00-000060030000}"/>
    <hyperlink ref="A32" r:id="rId866" xr:uid="{00000000-0004-0000-0D00-000061030000}"/>
    <hyperlink ref="A771" r:id="rId867" xr:uid="{00000000-0004-0000-0D00-000062030000}"/>
    <hyperlink ref="A330" r:id="rId868" xr:uid="{00000000-0004-0000-0D00-000063030000}"/>
    <hyperlink ref="A811" r:id="rId869" xr:uid="{00000000-0004-0000-0D00-000064030000}"/>
    <hyperlink ref="A261" r:id="rId870" xr:uid="{00000000-0004-0000-0D00-000065030000}"/>
    <hyperlink ref="A827" r:id="rId871" xr:uid="{00000000-0004-0000-0D00-000066030000}"/>
    <hyperlink ref="A433" r:id="rId872" xr:uid="{00000000-0004-0000-0D00-000067030000}"/>
    <hyperlink ref="A254" r:id="rId873" xr:uid="{00000000-0004-0000-0D00-000068030000}"/>
    <hyperlink ref="A667" r:id="rId874" xr:uid="{00000000-0004-0000-0D00-000069030000}"/>
    <hyperlink ref="A750" r:id="rId875" xr:uid="{00000000-0004-0000-0D00-00006A030000}"/>
    <hyperlink ref="A698" r:id="rId876" xr:uid="{00000000-0004-0000-0D00-00006B030000}"/>
    <hyperlink ref="A901" r:id="rId877" xr:uid="{00000000-0004-0000-0D00-00006C030000}"/>
    <hyperlink ref="A668" r:id="rId878" xr:uid="{00000000-0004-0000-0D00-00006D030000}"/>
    <hyperlink ref="A443" r:id="rId879" xr:uid="{00000000-0004-0000-0D00-00006E030000}"/>
    <hyperlink ref="A744" r:id="rId880" xr:uid="{00000000-0004-0000-0D00-00006F030000}"/>
    <hyperlink ref="A676" r:id="rId881" xr:uid="{00000000-0004-0000-0D00-000070030000}"/>
    <hyperlink ref="A702" r:id="rId882" xr:uid="{00000000-0004-0000-0D00-000071030000}"/>
    <hyperlink ref="A479" r:id="rId883" xr:uid="{00000000-0004-0000-0D00-000072030000}"/>
    <hyperlink ref="A179" r:id="rId884" xr:uid="{00000000-0004-0000-0D00-000073030000}"/>
    <hyperlink ref="A422" r:id="rId885" xr:uid="{00000000-0004-0000-0D00-000074030000}"/>
    <hyperlink ref="A838" r:id="rId886" xr:uid="{00000000-0004-0000-0D00-000075030000}"/>
    <hyperlink ref="A704" r:id="rId887" xr:uid="{00000000-0004-0000-0D00-000076030000}"/>
    <hyperlink ref="A894" r:id="rId888" xr:uid="{00000000-0004-0000-0D00-000077030000}"/>
    <hyperlink ref="A300" r:id="rId889" xr:uid="{00000000-0004-0000-0D00-000078030000}"/>
    <hyperlink ref="A425" r:id="rId890" xr:uid="{00000000-0004-0000-0D00-000079030000}"/>
    <hyperlink ref="A131" r:id="rId891" xr:uid="{00000000-0004-0000-0D00-00007A030000}"/>
    <hyperlink ref="A135" r:id="rId892" xr:uid="{00000000-0004-0000-0D00-00007B030000}"/>
    <hyperlink ref="A51" r:id="rId893" xr:uid="{00000000-0004-0000-0D00-00007C030000}"/>
    <hyperlink ref="A328" r:id="rId894" xr:uid="{00000000-0004-0000-0D00-00007D030000}"/>
    <hyperlink ref="A762" r:id="rId895" xr:uid="{00000000-0004-0000-0D00-00007E030000}"/>
    <hyperlink ref="A457" r:id="rId896" xr:uid="{00000000-0004-0000-0D00-00007F030000}"/>
    <hyperlink ref="A932" r:id="rId897" xr:uid="{00000000-0004-0000-0D00-000080030000}"/>
    <hyperlink ref="A677" r:id="rId898" xr:uid="{00000000-0004-0000-0D00-000081030000}"/>
    <hyperlink ref="A880" r:id="rId899" xr:uid="{00000000-0004-0000-0D00-000082030000}"/>
    <hyperlink ref="A54" r:id="rId900" xr:uid="{00000000-0004-0000-0D00-000083030000}"/>
    <hyperlink ref="A80" r:id="rId901" xr:uid="{00000000-0004-0000-0D00-000084030000}"/>
    <hyperlink ref="A287" r:id="rId902" xr:uid="{00000000-0004-0000-0D00-000085030000}"/>
    <hyperlink ref="A257" r:id="rId903" xr:uid="{00000000-0004-0000-0D00-000086030000}"/>
    <hyperlink ref="A263" r:id="rId904" xr:uid="{00000000-0004-0000-0D00-000087030000}"/>
    <hyperlink ref="A656" r:id="rId905" xr:uid="{00000000-0004-0000-0D00-000088030000}"/>
    <hyperlink ref="A305" r:id="rId906" xr:uid="{00000000-0004-0000-0D00-000089030000}"/>
    <hyperlink ref="A325" r:id="rId907" xr:uid="{00000000-0004-0000-0D00-00008A030000}"/>
    <hyperlink ref="A657" r:id="rId908" xr:uid="{00000000-0004-0000-0D00-00008B030000}"/>
    <hyperlink ref="A733" r:id="rId909" xr:uid="{00000000-0004-0000-0D00-00008C030000}"/>
    <hyperlink ref="A731" r:id="rId910" xr:uid="{00000000-0004-0000-0D00-00008D030000}"/>
    <hyperlink ref="A878" r:id="rId911" xr:uid="{00000000-0004-0000-0D00-00008E030000}"/>
    <hyperlink ref="A728" r:id="rId912" xr:uid="{00000000-0004-0000-0D00-00008F030000}"/>
    <hyperlink ref="A763" r:id="rId913" xr:uid="{00000000-0004-0000-0D00-000090030000}"/>
    <hyperlink ref="A360" r:id="rId914" xr:uid="{00000000-0004-0000-0D00-000091030000}"/>
    <hyperlink ref="A601" r:id="rId915" xr:uid="{00000000-0004-0000-0D00-000092030000}"/>
    <hyperlink ref="A727" r:id="rId916" xr:uid="{00000000-0004-0000-0D00-000093030000}"/>
    <hyperlink ref="A786" r:id="rId917" xr:uid="{00000000-0004-0000-0D00-000094030000}"/>
    <hyperlink ref="A145" r:id="rId918" xr:uid="{00000000-0004-0000-0D00-000095030000}"/>
    <hyperlink ref="A759" r:id="rId919" xr:uid="{00000000-0004-0000-0D00-000096030000}"/>
    <hyperlink ref="A476" r:id="rId920" xr:uid="{00000000-0004-0000-0D00-000097030000}"/>
    <hyperlink ref="A865" r:id="rId921" xr:uid="{00000000-0004-0000-0D00-000098030000}"/>
    <hyperlink ref="A23" r:id="rId922" xr:uid="{00000000-0004-0000-0D00-000099030000}"/>
    <hyperlink ref="A593" r:id="rId923" xr:uid="{00000000-0004-0000-0D00-00009A030000}"/>
    <hyperlink ref="A97" r:id="rId924" xr:uid="{00000000-0004-0000-0D00-00009B030000}"/>
    <hyperlink ref="A158" r:id="rId925" xr:uid="{00000000-0004-0000-0D00-00009C030000}"/>
    <hyperlink ref="A14" r:id="rId926" xr:uid="{00000000-0004-0000-0D00-00009D030000}"/>
    <hyperlink ref="A681" r:id="rId927" xr:uid="{00000000-0004-0000-0D00-00009E030000}"/>
    <hyperlink ref="A36" r:id="rId928" xr:uid="{00000000-0004-0000-0D00-00009F030000}"/>
    <hyperlink ref="A641" r:id="rId929" xr:uid="{00000000-0004-0000-0D00-0000A0030000}"/>
    <hyperlink ref="A91" r:id="rId930" xr:uid="{00000000-0004-0000-0D00-0000A1030000}"/>
    <hyperlink ref="A963" r:id="rId931" xr:uid="{00000000-0004-0000-0D00-0000A2030000}"/>
    <hyperlink ref="A925" r:id="rId932" xr:uid="{00000000-0004-0000-0D00-0000A3030000}"/>
    <hyperlink ref="A314" r:id="rId933" xr:uid="{00000000-0004-0000-0D00-0000A4030000}"/>
    <hyperlink ref="A660" r:id="rId934" xr:uid="{00000000-0004-0000-0D00-0000A5030000}"/>
    <hyperlink ref="A904" r:id="rId935" xr:uid="{00000000-0004-0000-0D00-0000A6030000}"/>
    <hyperlink ref="A809" r:id="rId936" xr:uid="{00000000-0004-0000-0D00-0000A7030000}"/>
    <hyperlink ref="A411" r:id="rId937" xr:uid="{00000000-0004-0000-0D00-0000A8030000}"/>
    <hyperlink ref="A685" r:id="rId938" xr:uid="{00000000-0004-0000-0D00-0000A9030000}"/>
    <hyperlink ref="A964" r:id="rId939" xr:uid="{00000000-0004-0000-0D00-0000AA030000}"/>
    <hyperlink ref="A70" r:id="rId940" xr:uid="{00000000-0004-0000-0D00-0000AB030000}"/>
    <hyperlink ref="A892" r:id="rId941" xr:uid="{00000000-0004-0000-0D00-0000AC030000}"/>
    <hyperlink ref="A465" r:id="rId942" xr:uid="{00000000-0004-0000-0D00-0000AD030000}"/>
    <hyperlink ref="A463" r:id="rId943" xr:uid="{00000000-0004-0000-0D00-0000AE030000}"/>
    <hyperlink ref="A758" r:id="rId944" xr:uid="{00000000-0004-0000-0D00-0000AF030000}"/>
    <hyperlink ref="A128" r:id="rId945" xr:uid="{00000000-0004-0000-0D00-0000B0030000}"/>
    <hyperlink ref="A711" r:id="rId946" xr:uid="{00000000-0004-0000-0D00-0000B1030000}"/>
    <hyperlink ref="A225" r:id="rId947" xr:uid="{00000000-0004-0000-0D00-0000B2030000}"/>
    <hyperlink ref="A362" r:id="rId948" xr:uid="{00000000-0004-0000-0D00-0000B3030000}"/>
    <hyperlink ref="A153" r:id="rId949" xr:uid="{00000000-0004-0000-0D00-0000B4030000}"/>
    <hyperlink ref="A475" r:id="rId950" xr:uid="{00000000-0004-0000-0D00-0000B5030000}"/>
    <hyperlink ref="A55" r:id="rId951" xr:uid="{00000000-0004-0000-0D00-0000B6030000}"/>
    <hyperlink ref="A454" r:id="rId952" xr:uid="{00000000-0004-0000-0D00-0000B7030000}"/>
    <hyperlink ref="A669" r:id="rId953" xr:uid="{00000000-0004-0000-0D00-0000B8030000}"/>
    <hyperlink ref="A958" r:id="rId954" xr:uid="{00000000-0004-0000-0D00-0000B9030000}"/>
    <hyperlink ref="A297" r:id="rId955" xr:uid="{00000000-0004-0000-0D00-0000BA030000}"/>
    <hyperlink ref="A665" r:id="rId956" xr:uid="{00000000-0004-0000-0D00-0000BB030000}"/>
    <hyperlink ref="A615" r:id="rId957" xr:uid="{00000000-0004-0000-0D00-0000BC030000}"/>
    <hyperlink ref="A852" r:id="rId958" xr:uid="{00000000-0004-0000-0D00-0000BD030000}"/>
    <hyperlink ref="A801" r:id="rId959" xr:uid="{00000000-0004-0000-0D00-0000BE030000}"/>
    <hyperlink ref="A380" r:id="rId960" xr:uid="{00000000-0004-0000-0D00-0000BF030000}"/>
    <hyperlink ref="A718" r:id="rId961" xr:uid="{00000000-0004-0000-0D00-0000C0030000}"/>
    <hyperlink ref="A743" r:id="rId962" xr:uid="{00000000-0004-0000-0D00-0000C1030000}"/>
    <hyperlink ref="A599" r:id="rId963" xr:uid="{00000000-0004-0000-0D00-0000C2030000}"/>
    <hyperlink ref="A589" r:id="rId964" xr:uid="{00000000-0004-0000-0D00-0000C3030000}"/>
    <hyperlink ref="A695" r:id="rId965" xr:uid="{00000000-0004-0000-0D00-0000C4030000}"/>
    <hyperlink ref="A570" r:id="rId966" xr:uid="{00000000-0004-0000-0D00-0000C5030000}"/>
    <hyperlink ref="A438" r:id="rId967" xr:uid="{00000000-0004-0000-0D00-0000C603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2"/>
  <sheetViews>
    <sheetView workbookViewId="0"/>
  </sheetViews>
  <sheetFormatPr defaultColWidth="14.44140625" defaultRowHeight="15.75" customHeight="1" x14ac:dyDescent="0.25"/>
  <sheetData>
    <row r="1" spans="1:4" ht="14.4" x14ac:dyDescent="0.3">
      <c r="A1" s="7" t="s">
        <v>241</v>
      </c>
      <c r="B1" s="7" t="s">
        <v>242</v>
      </c>
      <c r="C1" s="7" t="s">
        <v>243</v>
      </c>
      <c r="D1" s="7" t="s">
        <v>244</v>
      </c>
    </row>
    <row r="2" spans="1:4" ht="14.4" x14ac:dyDescent="0.3">
      <c r="A2" s="8">
        <v>1</v>
      </c>
      <c r="B2" s="7" t="s">
        <v>245</v>
      </c>
      <c r="C2" s="9">
        <v>0.26750000000000002</v>
      </c>
      <c r="D2" s="7" t="s">
        <v>246</v>
      </c>
    </row>
    <row r="3" spans="1:4" ht="14.4" x14ac:dyDescent="0.3">
      <c r="A3" s="8">
        <v>2</v>
      </c>
      <c r="B3" s="7" t="s">
        <v>245</v>
      </c>
      <c r="C3" s="9">
        <v>0.112</v>
      </c>
      <c r="D3" s="7" t="s">
        <v>247</v>
      </c>
    </row>
    <row r="4" spans="1:4" ht="14.4" x14ac:dyDescent="0.3">
      <c r="A4" s="8">
        <v>3</v>
      </c>
      <c r="B4" s="7" t="s">
        <v>245</v>
      </c>
      <c r="C4" s="9">
        <v>8.4400000000000003E-2</v>
      </c>
      <c r="D4" s="7" t="s">
        <v>247</v>
      </c>
    </row>
    <row r="5" spans="1:4" ht="14.4" x14ac:dyDescent="0.3">
      <c r="A5" s="8">
        <v>4</v>
      </c>
      <c r="B5" s="7" t="s">
        <v>248</v>
      </c>
      <c r="C5" s="9">
        <v>6.0299999999999999E-2</v>
      </c>
      <c r="D5" s="7" t="s">
        <v>247</v>
      </c>
    </row>
    <row r="6" spans="1:4" ht="14.4" x14ac:dyDescent="0.3">
      <c r="A6" s="8">
        <v>5</v>
      </c>
      <c r="B6" s="7" t="s">
        <v>248</v>
      </c>
      <c r="C6" s="9">
        <v>4.8599999999999997E-2</v>
      </c>
      <c r="D6" s="7" t="s">
        <v>249</v>
      </c>
    </row>
    <row r="7" spans="1:4" ht="14.4" x14ac:dyDescent="0.3">
      <c r="A7" s="8">
        <v>6</v>
      </c>
      <c r="B7" s="7" t="s">
        <v>248</v>
      </c>
      <c r="C7" s="9">
        <v>3.9899999999999998E-2</v>
      </c>
      <c r="D7" s="7" t="s">
        <v>249</v>
      </c>
    </row>
    <row r="8" spans="1:4" ht="14.4" x14ac:dyDescent="0.3">
      <c r="A8" s="8">
        <v>7</v>
      </c>
      <c r="B8" s="7" t="s">
        <v>250</v>
      </c>
      <c r="C8" s="9">
        <v>3.3700000000000001E-2</v>
      </c>
      <c r="D8" s="7" t="s">
        <v>249</v>
      </c>
    </row>
    <row r="9" spans="1:4" ht="14.4" x14ac:dyDescent="0.3">
      <c r="A9" s="8">
        <v>8</v>
      </c>
      <c r="B9" s="7" t="s">
        <v>250</v>
      </c>
      <c r="C9" s="9">
        <v>2.98E-2</v>
      </c>
      <c r="D9" s="7" t="s">
        <v>249</v>
      </c>
    </row>
    <row r="10" spans="1:4" ht="14.4" x14ac:dyDescent="0.3">
      <c r="A10" s="8">
        <v>9</v>
      </c>
      <c r="B10" s="7" t="s">
        <v>250</v>
      </c>
      <c r="C10" s="9">
        <v>2.8299999999999999E-2</v>
      </c>
      <c r="D10" s="7" t="s">
        <v>249</v>
      </c>
    </row>
    <row r="11" spans="1:4" ht="14.4" x14ac:dyDescent="0.3">
      <c r="A11" s="8">
        <v>10</v>
      </c>
      <c r="B11" s="7" t="s">
        <v>250</v>
      </c>
      <c r="C11" s="9">
        <v>2.9700000000000001E-2</v>
      </c>
      <c r="D11" s="7" t="s">
        <v>249</v>
      </c>
    </row>
    <row r="12" spans="1:4" ht="14.4" x14ac:dyDescent="0.3">
      <c r="A12" s="8">
        <v>11</v>
      </c>
      <c r="B12" s="7" t="s">
        <v>251</v>
      </c>
      <c r="C12" s="9">
        <v>5.0000000000000001E-3</v>
      </c>
      <c r="D12" s="7" t="s">
        <v>249</v>
      </c>
    </row>
    <row r="13" spans="1:4" ht="14.4" x14ac:dyDescent="0.3">
      <c r="A13" s="8">
        <v>12</v>
      </c>
      <c r="B13" s="7" t="s">
        <v>251</v>
      </c>
      <c r="C13" s="9">
        <v>5.0000000000000001E-3</v>
      </c>
      <c r="D13" s="7" t="s">
        <v>249</v>
      </c>
    </row>
    <row r="14" spans="1:4" ht="14.4" x14ac:dyDescent="0.3">
      <c r="A14" s="8">
        <v>13</v>
      </c>
      <c r="B14" s="7" t="s">
        <v>251</v>
      </c>
      <c r="C14" s="9">
        <v>5.0000000000000001E-3</v>
      </c>
      <c r="D14" s="7" t="s">
        <v>249</v>
      </c>
    </row>
    <row r="15" spans="1:4" ht="14.4" x14ac:dyDescent="0.3">
      <c r="A15" s="8">
        <v>14</v>
      </c>
      <c r="B15" s="7" t="s">
        <v>251</v>
      </c>
      <c r="C15" s="9">
        <v>5.0000000000000001E-3</v>
      </c>
      <c r="D15" s="7" t="s">
        <v>249</v>
      </c>
    </row>
    <row r="16" spans="1:4" ht="14.4" x14ac:dyDescent="0.3">
      <c r="A16" s="8">
        <v>15</v>
      </c>
      <c r="B16" s="7" t="s">
        <v>251</v>
      </c>
      <c r="C16" s="9">
        <v>5.0000000000000001E-3</v>
      </c>
      <c r="D16" s="7" t="s">
        <v>249</v>
      </c>
    </row>
    <row r="17" spans="1:4" ht="14.4" x14ac:dyDescent="0.3">
      <c r="A17" s="8">
        <v>16</v>
      </c>
      <c r="B17" s="7" t="s">
        <v>251</v>
      </c>
      <c r="C17" s="9">
        <v>5.0000000000000001E-3</v>
      </c>
      <c r="D17" s="7" t="s">
        <v>249</v>
      </c>
    </row>
    <row r="18" spans="1:4" ht="14.4" x14ac:dyDescent="0.3">
      <c r="A18" s="8">
        <v>17</v>
      </c>
      <c r="B18" s="7" t="s">
        <v>251</v>
      </c>
      <c r="C18" s="9">
        <v>5.0000000000000001E-3</v>
      </c>
      <c r="D18" s="7" t="s">
        <v>249</v>
      </c>
    </row>
    <row r="19" spans="1:4" ht="14.4" x14ac:dyDescent="0.3">
      <c r="A19" s="8">
        <v>18</v>
      </c>
      <c r="B19" s="7" t="s">
        <v>251</v>
      </c>
      <c r="C19" s="9">
        <v>5.0000000000000001E-3</v>
      </c>
      <c r="D19" s="7" t="s">
        <v>249</v>
      </c>
    </row>
    <row r="20" spans="1:4" ht="14.4" x14ac:dyDescent="0.3">
      <c r="A20" s="8">
        <v>19</v>
      </c>
      <c r="B20" s="7" t="s">
        <v>251</v>
      </c>
      <c r="C20" s="9">
        <v>5.0000000000000001E-3</v>
      </c>
      <c r="D20" s="7" t="s">
        <v>252</v>
      </c>
    </row>
    <row r="21" spans="1:4" ht="14.4" x14ac:dyDescent="0.3">
      <c r="A21" s="8">
        <v>20</v>
      </c>
      <c r="B21" s="7" t="s">
        <v>251</v>
      </c>
      <c r="C21" s="9">
        <v>5.0000000000000001E-3</v>
      </c>
      <c r="D21" s="7" t="s">
        <v>252</v>
      </c>
    </row>
    <row r="22" spans="1:4" ht="14.4" x14ac:dyDescent="0.3">
      <c r="A22" s="8">
        <v>21</v>
      </c>
      <c r="B22" s="7" t="s">
        <v>253</v>
      </c>
      <c r="C22" s="9">
        <v>5.0000000000000001E-3</v>
      </c>
      <c r="D22" s="7" t="s">
        <v>252</v>
      </c>
    </row>
    <row r="23" spans="1:4" ht="14.4" x14ac:dyDescent="0.3">
      <c r="A23" s="8">
        <v>22</v>
      </c>
      <c r="B23" s="7" t="s">
        <v>253</v>
      </c>
      <c r="C23" s="9">
        <v>5.0000000000000001E-4</v>
      </c>
      <c r="D23" s="7" t="s">
        <v>252</v>
      </c>
    </row>
    <row r="24" spans="1:4" ht="14.4" x14ac:dyDescent="0.3">
      <c r="A24" s="8">
        <v>23</v>
      </c>
      <c r="B24" s="7" t="s">
        <v>253</v>
      </c>
      <c r="C24" s="9">
        <v>5.0000000000000001E-4</v>
      </c>
      <c r="D24" s="7" t="s">
        <v>252</v>
      </c>
    </row>
    <row r="25" spans="1:4" ht="14.4" x14ac:dyDescent="0.3">
      <c r="A25" s="8">
        <v>24</v>
      </c>
      <c r="B25" s="7" t="s">
        <v>253</v>
      </c>
      <c r="C25" s="9">
        <v>5.0000000000000001E-4</v>
      </c>
      <c r="D25" s="7" t="s">
        <v>252</v>
      </c>
    </row>
    <row r="26" spans="1:4" ht="14.4" x14ac:dyDescent="0.3">
      <c r="A26" s="8">
        <v>25</v>
      </c>
      <c r="B26" s="7" t="s">
        <v>253</v>
      </c>
      <c r="C26" s="9">
        <v>5.0000000000000001E-4</v>
      </c>
      <c r="D26" s="7" t="s">
        <v>252</v>
      </c>
    </row>
    <row r="27" spans="1:4" ht="14.4" x14ac:dyDescent="0.3">
      <c r="A27" s="8">
        <v>26</v>
      </c>
      <c r="B27" s="7" t="s">
        <v>253</v>
      </c>
      <c r="C27" s="9">
        <v>5.0000000000000001E-4</v>
      </c>
      <c r="D27" s="7" t="s">
        <v>252</v>
      </c>
    </row>
    <row r="28" spans="1:4" ht="14.4" x14ac:dyDescent="0.3">
      <c r="A28" s="8">
        <v>27</v>
      </c>
      <c r="B28" s="7" t="s">
        <v>253</v>
      </c>
      <c r="C28" s="9">
        <v>5.0000000000000001E-4</v>
      </c>
      <c r="D28" s="7" t="s">
        <v>252</v>
      </c>
    </row>
    <row r="29" spans="1:4" ht="14.4" x14ac:dyDescent="0.3">
      <c r="A29" s="8">
        <v>28</v>
      </c>
      <c r="B29" s="7" t="s">
        <v>253</v>
      </c>
      <c r="C29" s="9">
        <v>5.0000000000000001E-4</v>
      </c>
      <c r="D29" s="7" t="s">
        <v>252</v>
      </c>
    </row>
    <row r="30" spans="1:4" ht="14.4" x14ac:dyDescent="0.3">
      <c r="A30" s="8">
        <v>29</v>
      </c>
      <c r="B30" s="7" t="s">
        <v>253</v>
      </c>
      <c r="C30" s="9">
        <v>5.0000000000000001E-4</v>
      </c>
      <c r="D30" s="7" t="s">
        <v>252</v>
      </c>
    </row>
    <row r="31" spans="1:4" ht="14.4" x14ac:dyDescent="0.3">
      <c r="A31" s="8">
        <v>30</v>
      </c>
      <c r="B31" s="7" t="s">
        <v>253</v>
      </c>
      <c r="C31" s="9">
        <v>5.0000000000000001E-4</v>
      </c>
      <c r="D31" s="7" t="s">
        <v>252</v>
      </c>
    </row>
    <row r="32" spans="1:4" ht="14.4" x14ac:dyDescent="0.3">
      <c r="A32" s="8">
        <v>31</v>
      </c>
      <c r="B32" s="7" t="s">
        <v>254</v>
      </c>
      <c r="C32" s="9">
        <v>5.0000000000000001E-4</v>
      </c>
      <c r="D32" s="7" t="s">
        <v>252</v>
      </c>
    </row>
    <row r="33" spans="1:4" ht="14.4" x14ac:dyDescent="0.3">
      <c r="A33" s="8">
        <v>32</v>
      </c>
      <c r="B33" s="7" t="s">
        <v>254</v>
      </c>
      <c r="C33" s="9">
        <v>0</v>
      </c>
      <c r="D33" s="7" t="s">
        <v>252</v>
      </c>
    </row>
    <row r="34" spans="1:4" ht="14.4" x14ac:dyDescent="0.3">
      <c r="A34" s="8">
        <v>33</v>
      </c>
      <c r="B34" s="7" t="s">
        <v>254</v>
      </c>
      <c r="C34" s="9">
        <v>0</v>
      </c>
      <c r="D34" s="7" t="s">
        <v>252</v>
      </c>
    </row>
    <row r="35" spans="1:4" ht="14.4" x14ac:dyDescent="0.3">
      <c r="A35" s="8">
        <v>34</v>
      </c>
      <c r="B35" s="7" t="s">
        <v>254</v>
      </c>
      <c r="C35" s="9">
        <v>0</v>
      </c>
      <c r="D35" s="7" t="s">
        <v>252</v>
      </c>
    </row>
    <row r="36" spans="1:4" ht="14.4" x14ac:dyDescent="0.3">
      <c r="A36" s="8">
        <v>35</v>
      </c>
      <c r="B36" s="7" t="s">
        <v>254</v>
      </c>
      <c r="C36" s="9">
        <v>0</v>
      </c>
      <c r="D36" s="7" t="s">
        <v>252</v>
      </c>
    </row>
    <row r="37" spans="1:4" ht="14.4" x14ac:dyDescent="0.3">
      <c r="A37" s="8">
        <v>36</v>
      </c>
      <c r="B37" s="7" t="s">
        <v>254</v>
      </c>
      <c r="C37" s="9">
        <v>0</v>
      </c>
      <c r="D37" s="7" t="s">
        <v>252</v>
      </c>
    </row>
    <row r="38" spans="1:4" ht="14.4" x14ac:dyDescent="0.3">
      <c r="A38" s="8">
        <v>37</v>
      </c>
      <c r="B38" s="7" t="s">
        <v>254</v>
      </c>
      <c r="C38" s="9">
        <v>0</v>
      </c>
      <c r="D38" s="7" t="s">
        <v>252</v>
      </c>
    </row>
    <row r="39" spans="1:4" ht="14.4" x14ac:dyDescent="0.3">
      <c r="A39" s="8">
        <v>38</v>
      </c>
      <c r="B39" s="7" t="s">
        <v>254</v>
      </c>
      <c r="C39" s="9">
        <v>0</v>
      </c>
      <c r="D39" s="7" t="s">
        <v>252</v>
      </c>
    </row>
    <row r="40" spans="1:4" ht="14.4" x14ac:dyDescent="0.3">
      <c r="A40" s="8">
        <v>39</v>
      </c>
      <c r="B40" s="7" t="s">
        <v>254</v>
      </c>
      <c r="C40" s="9">
        <v>0</v>
      </c>
      <c r="D40" s="7" t="s">
        <v>252</v>
      </c>
    </row>
    <row r="41" spans="1:4" ht="14.4" x14ac:dyDescent="0.3">
      <c r="A41" s="8">
        <v>40</v>
      </c>
      <c r="B41" s="7" t="s">
        <v>254</v>
      </c>
      <c r="C41" s="9">
        <v>0</v>
      </c>
      <c r="D41" s="7" t="s">
        <v>252</v>
      </c>
    </row>
    <row r="42" spans="1:4" ht="14.4" x14ac:dyDescent="0.3">
      <c r="A42" s="8">
        <v>41</v>
      </c>
      <c r="B42" s="7" t="s">
        <v>255</v>
      </c>
      <c r="C42" s="9">
        <v>0</v>
      </c>
      <c r="D42" s="7" t="s">
        <v>252</v>
      </c>
    </row>
    <row r="43" spans="1:4" ht="14.4" x14ac:dyDescent="0.3">
      <c r="A43" s="8">
        <v>42</v>
      </c>
      <c r="B43" s="7" t="s">
        <v>255</v>
      </c>
      <c r="C43" s="9">
        <v>0</v>
      </c>
      <c r="D43" s="7" t="s">
        <v>252</v>
      </c>
    </row>
    <row r="44" spans="1:4" ht="14.4" x14ac:dyDescent="0.3">
      <c r="A44" s="8">
        <v>43</v>
      </c>
      <c r="B44" s="7" t="s">
        <v>255</v>
      </c>
      <c r="C44" s="9">
        <v>0</v>
      </c>
      <c r="D44" s="7" t="s">
        <v>252</v>
      </c>
    </row>
    <row r="45" spans="1:4" ht="14.4" x14ac:dyDescent="0.3">
      <c r="A45" s="8">
        <v>44</v>
      </c>
      <c r="B45" s="7" t="s">
        <v>255</v>
      </c>
      <c r="C45" s="9">
        <v>0</v>
      </c>
      <c r="D45" s="7" t="s">
        <v>252</v>
      </c>
    </row>
    <row r="46" spans="1:4" ht="14.4" x14ac:dyDescent="0.3">
      <c r="A46" s="8">
        <v>45</v>
      </c>
      <c r="B46" s="7" t="s">
        <v>255</v>
      </c>
      <c r="C46" s="9">
        <v>0</v>
      </c>
      <c r="D46" s="7" t="s">
        <v>252</v>
      </c>
    </row>
    <row r="47" spans="1:4" ht="14.4" x14ac:dyDescent="0.3">
      <c r="A47" s="8">
        <v>46</v>
      </c>
      <c r="B47" s="7" t="s">
        <v>255</v>
      </c>
      <c r="C47" s="9">
        <v>0</v>
      </c>
      <c r="D47" s="7" t="s">
        <v>252</v>
      </c>
    </row>
    <row r="48" spans="1:4" ht="14.4" x14ac:dyDescent="0.3">
      <c r="A48" s="8">
        <v>47</v>
      </c>
      <c r="B48" s="7" t="s">
        <v>255</v>
      </c>
      <c r="C48" s="9">
        <v>0</v>
      </c>
      <c r="D48" s="7" t="s">
        <v>252</v>
      </c>
    </row>
    <row r="49" spans="1:4" ht="14.4" x14ac:dyDescent="0.3">
      <c r="A49" s="8">
        <v>48</v>
      </c>
      <c r="B49" s="7" t="s">
        <v>255</v>
      </c>
      <c r="C49" s="9">
        <v>0</v>
      </c>
      <c r="D49" s="7" t="s">
        <v>252</v>
      </c>
    </row>
    <row r="50" spans="1:4" ht="14.4" x14ac:dyDescent="0.3">
      <c r="A50" s="8">
        <v>49</v>
      </c>
      <c r="B50" s="7" t="s">
        <v>255</v>
      </c>
      <c r="C50" s="9">
        <v>0</v>
      </c>
      <c r="D50" s="7" t="s">
        <v>252</v>
      </c>
    </row>
    <row r="51" spans="1:4" ht="14.4" x14ac:dyDescent="0.3">
      <c r="A51" s="8">
        <v>50</v>
      </c>
      <c r="B51" s="7" t="s">
        <v>255</v>
      </c>
      <c r="C51" s="9">
        <v>0</v>
      </c>
      <c r="D51" s="7" t="s">
        <v>252</v>
      </c>
    </row>
    <row r="52" spans="1:4" ht="14.4" x14ac:dyDescent="0.3">
      <c r="A52" s="8">
        <v>51</v>
      </c>
      <c r="B52" s="7" t="s">
        <v>255</v>
      </c>
      <c r="C52" s="9">
        <v>0</v>
      </c>
      <c r="D52" s="7" t="s">
        <v>252</v>
      </c>
    </row>
    <row r="53" spans="1:4" ht="14.4" x14ac:dyDescent="0.3">
      <c r="A53" s="8">
        <v>52</v>
      </c>
      <c r="B53" s="7" t="s">
        <v>255</v>
      </c>
      <c r="C53" s="9">
        <v>0</v>
      </c>
      <c r="D53" s="7" t="s">
        <v>252</v>
      </c>
    </row>
    <row r="54" spans="1:4" ht="14.4" x14ac:dyDescent="0.3">
      <c r="A54" s="8">
        <v>53</v>
      </c>
      <c r="B54" s="7" t="s">
        <v>255</v>
      </c>
      <c r="C54" s="9">
        <v>0</v>
      </c>
      <c r="D54" s="7" t="s">
        <v>252</v>
      </c>
    </row>
    <row r="55" spans="1:4" ht="14.4" x14ac:dyDescent="0.3">
      <c r="A55" s="8">
        <v>54</v>
      </c>
      <c r="B55" s="7" t="s">
        <v>255</v>
      </c>
      <c r="C55" s="9">
        <v>0</v>
      </c>
      <c r="D55" s="7" t="s">
        <v>252</v>
      </c>
    </row>
    <row r="56" spans="1:4" ht="14.4" x14ac:dyDescent="0.3">
      <c r="A56" s="8">
        <v>55</v>
      </c>
      <c r="B56" s="7" t="s">
        <v>255</v>
      </c>
      <c r="C56" s="9">
        <v>0</v>
      </c>
      <c r="D56" s="7" t="s">
        <v>252</v>
      </c>
    </row>
    <row r="57" spans="1:4" ht="14.4" x14ac:dyDescent="0.3">
      <c r="A57" s="8">
        <v>56</v>
      </c>
      <c r="B57" s="7" t="s">
        <v>255</v>
      </c>
      <c r="C57" s="9">
        <v>0</v>
      </c>
      <c r="D57" s="7" t="s">
        <v>252</v>
      </c>
    </row>
    <row r="58" spans="1:4" ht="14.4" x14ac:dyDescent="0.3">
      <c r="A58" s="8">
        <v>57</v>
      </c>
      <c r="B58" s="7" t="s">
        <v>255</v>
      </c>
      <c r="C58" s="9">
        <v>0</v>
      </c>
      <c r="D58" s="7" t="s">
        <v>252</v>
      </c>
    </row>
    <row r="59" spans="1:4" ht="14.4" x14ac:dyDescent="0.3">
      <c r="A59" s="8">
        <v>58</v>
      </c>
      <c r="B59" s="7" t="s">
        <v>255</v>
      </c>
      <c r="C59" s="9">
        <v>0</v>
      </c>
      <c r="D59" s="7" t="s">
        <v>252</v>
      </c>
    </row>
    <row r="60" spans="1:4" ht="14.4" x14ac:dyDescent="0.3">
      <c r="A60" s="8">
        <v>59</v>
      </c>
      <c r="B60" s="7" t="s">
        <v>255</v>
      </c>
      <c r="C60" s="9">
        <v>0</v>
      </c>
      <c r="D60" s="7" t="s">
        <v>252</v>
      </c>
    </row>
    <row r="61" spans="1:4" ht="14.4" x14ac:dyDescent="0.3">
      <c r="A61" s="8">
        <v>60</v>
      </c>
      <c r="B61" s="7" t="s">
        <v>255</v>
      </c>
      <c r="C61" s="9">
        <v>0</v>
      </c>
      <c r="D61" s="7" t="s">
        <v>252</v>
      </c>
    </row>
    <row r="62" spans="1:4" ht="14.4" x14ac:dyDescent="0.3">
      <c r="A62" s="8">
        <v>61</v>
      </c>
      <c r="B62" s="7" t="s">
        <v>255</v>
      </c>
      <c r="C62" s="9">
        <v>0</v>
      </c>
      <c r="D62" s="7" t="s">
        <v>252</v>
      </c>
    </row>
    <row r="63" spans="1:4" ht="14.4" x14ac:dyDescent="0.3">
      <c r="A63" s="8">
        <v>62</v>
      </c>
      <c r="B63" s="7" t="s">
        <v>255</v>
      </c>
      <c r="C63" s="9">
        <v>0</v>
      </c>
      <c r="D63" s="7" t="s">
        <v>252</v>
      </c>
    </row>
    <row r="64" spans="1:4" ht="14.4" x14ac:dyDescent="0.3">
      <c r="A64" s="8">
        <v>63</v>
      </c>
      <c r="B64" s="7" t="s">
        <v>255</v>
      </c>
      <c r="C64" s="9">
        <v>0</v>
      </c>
      <c r="D64" s="7" t="s">
        <v>252</v>
      </c>
    </row>
    <row r="65" spans="1:4" ht="14.4" x14ac:dyDescent="0.3">
      <c r="A65" s="8">
        <v>64</v>
      </c>
      <c r="B65" s="7" t="s">
        <v>255</v>
      </c>
      <c r="C65" s="9">
        <v>0</v>
      </c>
      <c r="D65" s="7" t="s">
        <v>252</v>
      </c>
    </row>
    <row r="66" spans="1:4" ht="14.4" x14ac:dyDescent="0.3">
      <c r="A66" s="8">
        <v>65</v>
      </c>
      <c r="B66" s="7" t="s">
        <v>255</v>
      </c>
      <c r="C66" s="9">
        <v>0</v>
      </c>
      <c r="D66" s="7" t="s">
        <v>252</v>
      </c>
    </row>
    <row r="67" spans="1:4" ht="14.4" x14ac:dyDescent="0.3">
      <c r="A67" s="8">
        <v>66</v>
      </c>
      <c r="B67" s="7" t="s">
        <v>255</v>
      </c>
      <c r="C67" s="9">
        <v>0</v>
      </c>
      <c r="D67" s="7" t="s">
        <v>252</v>
      </c>
    </row>
    <row r="68" spans="1:4" ht="14.4" x14ac:dyDescent="0.3">
      <c r="A68" s="8">
        <v>67</v>
      </c>
      <c r="B68" s="7" t="s">
        <v>255</v>
      </c>
      <c r="C68" s="9">
        <v>0</v>
      </c>
      <c r="D68" s="7" t="s">
        <v>252</v>
      </c>
    </row>
    <row r="69" spans="1:4" ht="14.4" x14ac:dyDescent="0.3">
      <c r="A69" s="8">
        <v>68</v>
      </c>
      <c r="B69" s="7" t="s">
        <v>255</v>
      </c>
      <c r="C69" s="9">
        <v>0</v>
      </c>
      <c r="D69" s="7" t="s">
        <v>252</v>
      </c>
    </row>
    <row r="70" spans="1:4" ht="14.4" x14ac:dyDescent="0.3">
      <c r="A70" s="8">
        <v>69</v>
      </c>
      <c r="B70" s="7" t="s">
        <v>255</v>
      </c>
      <c r="C70" s="9">
        <v>0</v>
      </c>
      <c r="D70" s="7" t="s">
        <v>252</v>
      </c>
    </row>
    <row r="71" spans="1:4" ht="14.4" x14ac:dyDescent="0.3">
      <c r="A71" s="8">
        <v>70</v>
      </c>
      <c r="B71" s="7" t="s">
        <v>255</v>
      </c>
      <c r="C71" s="9">
        <v>0</v>
      </c>
      <c r="D71" s="7" t="s">
        <v>252</v>
      </c>
    </row>
    <row r="72" spans="1:4" ht="14.4" x14ac:dyDescent="0.3">
      <c r="A72" s="8">
        <v>71</v>
      </c>
      <c r="B72" s="7" t="s">
        <v>255</v>
      </c>
      <c r="C72" s="9">
        <v>0</v>
      </c>
      <c r="D72" s="7" t="s">
        <v>252</v>
      </c>
    </row>
    <row r="73" spans="1:4" ht="14.4" x14ac:dyDescent="0.3">
      <c r="A73" s="8">
        <v>72</v>
      </c>
      <c r="B73" s="7" t="s">
        <v>255</v>
      </c>
      <c r="C73" s="9">
        <v>0</v>
      </c>
      <c r="D73" s="7" t="s">
        <v>252</v>
      </c>
    </row>
    <row r="74" spans="1:4" ht="14.4" x14ac:dyDescent="0.3">
      <c r="A74" s="8">
        <v>73</v>
      </c>
      <c r="B74" s="7" t="s">
        <v>255</v>
      </c>
      <c r="C74" s="9">
        <v>0</v>
      </c>
      <c r="D74" s="7" t="s">
        <v>252</v>
      </c>
    </row>
    <row r="75" spans="1:4" ht="14.4" x14ac:dyDescent="0.3">
      <c r="A75" s="8">
        <v>74</v>
      </c>
      <c r="B75" s="7" t="s">
        <v>255</v>
      </c>
      <c r="C75" s="9">
        <v>0</v>
      </c>
      <c r="D75" s="7" t="s">
        <v>252</v>
      </c>
    </row>
    <row r="76" spans="1:4" ht="14.4" x14ac:dyDescent="0.3">
      <c r="A76" s="8">
        <v>75</v>
      </c>
      <c r="B76" s="7" t="s">
        <v>255</v>
      </c>
      <c r="C76" s="9">
        <v>0</v>
      </c>
      <c r="D76" s="7" t="s">
        <v>252</v>
      </c>
    </row>
    <row r="77" spans="1:4" ht="14.4" x14ac:dyDescent="0.3">
      <c r="A77" s="8">
        <v>76</v>
      </c>
      <c r="B77" s="7" t="s">
        <v>255</v>
      </c>
      <c r="C77" s="9">
        <v>0</v>
      </c>
      <c r="D77" s="7" t="s">
        <v>252</v>
      </c>
    </row>
    <row r="78" spans="1:4" ht="14.4" x14ac:dyDescent="0.3">
      <c r="A78" s="8">
        <v>77</v>
      </c>
      <c r="B78" s="7" t="s">
        <v>255</v>
      </c>
      <c r="C78" s="9">
        <v>0</v>
      </c>
      <c r="D78" s="7" t="s">
        <v>252</v>
      </c>
    </row>
    <row r="79" spans="1:4" ht="14.4" x14ac:dyDescent="0.3">
      <c r="A79" s="8">
        <v>78</v>
      </c>
      <c r="B79" s="7" t="s">
        <v>255</v>
      </c>
      <c r="C79" s="9">
        <v>0</v>
      </c>
      <c r="D79" s="7" t="s">
        <v>252</v>
      </c>
    </row>
    <row r="80" spans="1:4" ht="14.4" x14ac:dyDescent="0.3">
      <c r="A80" s="8">
        <v>79</v>
      </c>
      <c r="B80" s="7" t="s">
        <v>255</v>
      </c>
      <c r="C80" s="9">
        <v>0</v>
      </c>
      <c r="D80" s="7" t="s">
        <v>252</v>
      </c>
    </row>
    <row r="81" spans="1:4" ht="14.4" x14ac:dyDescent="0.3">
      <c r="A81" s="8">
        <v>80</v>
      </c>
      <c r="B81" s="7" t="s">
        <v>255</v>
      </c>
      <c r="C81" s="9">
        <v>0</v>
      </c>
      <c r="D81" s="7" t="s">
        <v>252</v>
      </c>
    </row>
    <row r="82" spans="1:4" ht="14.4" x14ac:dyDescent="0.3">
      <c r="A82" s="8">
        <v>81</v>
      </c>
      <c r="B82" s="7" t="s">
        <v>255</v>
      </c>
      <c r="C82" s="9">
        <v>0</v>
      </c>
      <c r="D82" s="7" t="s">
        <v>252</v>
      </c>
    </row>
    <row r="83" spans="1:4" ht="14.4" x14ac:dyDescent="0.3">
      <c r="A83" s="8">
        <v>82</v>
      </c>
      <c r="B83" s="7" t="s">
        <v>255</v>
      </c>
      <c r="C83" s="9">
        <v>0</v>
      </c>
      <c r="D83" s="7" t="s">
        <v>252</v>
      </c>
    </row>
    <row r="84" spans="1:4" ht="14.4" x14ac:dyDescent="0.3">
      <c r="A84" s="8">
        <v>83</v>
      </c>
      <c r="B84" s="7" t="s">
        <v>255</v>
      </c>
      <c r="C84" s="9">
        <v>0</v>
      </c>
      <c r="D84" s="7" t="s">
        <v>252</v>
      </c>
    </row>
    <row r="85" spans="1:4" ht="14.4" x14ac:dyDescent="0.3">
      <c r="A85" s="8">
        <v>84</v>
      </c>
      <c r="B85" s="7" t="s">
        <v>255</v>
      </c>
      <c r="C85" s="9">
        <v>0</v>
      </c>
      <c r="D85" s="7" t="s">
        <v>252</v>
      </c>
    </row>
    <row r="86" spans="1:4" ht="14.4" x14ac:dyDescent="0.3">
      <c r="A86" s="8">
        <v>85</v>
      </c>
      <c r="B86" s="7" t="s">
        <v>255</v>
      </c>
      <c r="C86" s="9">
        <v>0</v>
      </c>
      <c r="D86" s="7" t="s">
        <v>252</v>
      </c>
    </row>
    <row r="87" spans="1:4" ht="14.4" x14ac:dyDescent="0.3">
      <c r="A87" s="8">
        <v>86</v>
      </c>
      <c r="B87" s="7" t="s">
        <v>255</v>
      </c>
      <c r="C87" s="9">
        <v>0</v>
      </c>
      <c r="D87" s="7" t="s">
        <v>252</v>
      </c>
    </row>
    <row r="88" spans="1:4" ht="14.4" x14ac:dyDescent="0.3">
      <c r="A88" s="8">
        <v>87</v>
      </c>
      <c r="B88" s="7" t="s">
        <v>255</v>
      </c>
      <c r="C88" s="9">
        <v>0</v>
      </c>
      <c r="D88" s="7" t="s">
        <v>252</v>
      </c>
    </row>
    <row r="89" spans="1:4" ht="14.4" x14ac:dyDescent="0.3">
      <c r="A89" s="8">
        <v>88</v>
      </c>
      <c r="B89" s="7" t="s">
        <v>255</v>
      </c>
      <c r="C89" s="9">
        <v>0</v>
      </c>
      <c r="D89" s="7" t="s">
        <v>252</v>
      </c>
    </row>
    <row r="90" spans="1:4" ht="14.4" x14ac:dyDescent="0.3">
      <c r="A90" s="8">
        <v>89</v>
      </c>
      <c r="B90" s="7" t="s">
        <v>255</v>
      </c>
      <c r="C90" s="9">
        <v>0</v>
      </c>
      <c r="D90" s="7" t="s">
        <v>252</v>
      </c>
    </row>
    <row r="91" spans="1:4" ht="14.4" x14ac:dyDescent="0.3">
      <c r="A91" s="8">
        <v>90</v>
      </c>
      <c r="B91" s="7" t="s">
        <v>255</v>
      </c>
      <c r="C91" s="9">
        <v>0</v>
      </c>
      <c r="D91" s="7" t="s">
        <v>252</v>
      </c>
    </row>
    <row r="92" spans="1:4" ht="14.4" x14ac:dyDescent="0.3">
      <c r="A92" s="8">
        <v>91</v>
      </c>
      <c r="B92" s="7" t="s">
        <v>255</v>
      </c>
      <c r="C92" s="9">
        <v>0</v>
      </c>
      <c r="D92" s="7" t="s">
        <v>252</v>
      </c>
    </row>
    <row r="93" spans="1:4" ht="14.4" x14ac:dyDescent="0.3">
      <c r="A93" s="8">
        <v>92</v>
      </c>
      <c r="B93" s="7" t="s">
        <v>255</v>
      </c>
      <c r="C93" s="9">
        <v>0</v>
      </c>
      <c r="D93" s="7" t="s">
        <v>252</v>
      </c>
    </row>
    <row r="94" spans="1:4" ht="14.4" x14ac:dyDescent="0.3">
      <c r="A94" s="8">
        <v>93</v>
      </c>
      <c r="B94" s="7" t="s">
        <v>255</v>
      </c>
      <c r="C94" s="9">
        <v>0</v>
      </c>
      <c r="D94" s="7" t="s">
        <v>252</v>
      </c>
    </row>
    <row r="95" spans="1:4" ht="14.4" x14ac:dyDescent="0.3">
      <c r="A95" s="8">
        <v>94</v>
      </c>
      <c r="B95" s="7" t="s">
        <v>255</v>
      </c>
      <c r="C95" s="9">
        <v>0</v>
      </c>
      <c r="D95" s="7" t="s">
        <v>252</v>
      </c>
    </row>
    <row r="96" spans="1:4" ht="14.4" x14ac:dyDescent="0.3">
      <c r="A96" s="8">
        <v>95</v>
      </c>
      <c r="B96" s="7" t="s">
        <v>255</v>
      </c>
      <c r="C96" s="9">
        <v>0</v>
      </c>
      <c r="D96" s="7" t="s">
        <v>252</v>
      </c>
    </row>
    <row r="97" spans="1:4" ht="14.4" x14ac:dyDescent="0.3">
      <c r="A97" s="8">
        <v>96</v>
      </c>
      <c r="B97" s="7" t="s">
        <v>255</v>
      </c>
      <c r="C97" s="9">
        <v>0</v>
      </c>
      <c r="D97" s="7" t="s">
        <v>252</v>
      </c>
    </row>
    <row r="98" spans="1:4" ht="14.4" x14ac:dyDescent="0.3">
      <c r="A98" s="8">
        <v>97</v>
      </c>
      <c r="B98" s="7" t="s">
        <v>255</v>
      </c>
      <c r="C98" s="9">
        <v>0</v>
      </c>
      <c r="D98" s="7" t="s">
        <v>252</v>
      </c>
    </row>
    <row r="99" spans="1:4" ht="14.4" x14ac:dyDescent="0.3">
      <c r="A99" s="8">
        <v>98</v>
      </c>
      <c r="B99" s="7" t="s">
        <v>255</v>
      </c>
      <c r="C99" s="9">
        <v>0</v>
      </c>
      <c r="D99" s="7" t="s">
        <v>252</v>
      </c>
    </row>
    <row r="100" spans="1:4" ht="14.4" x14ac:dyDescent="0.3">
      <c r="A100" s="8">
        <v>99</v>
      </c>
      <c r="B100" s="7" t="s">
        <v>255</v>
      </c>
      <c r="C100" s="9">
        <v>0</v>
      </c>
      <c r="D100" s="7" t="s">
        <v>252</v>
      </c>
    </row>
    <row r="101" spans="1:4" ht="14.4" x14ac:dyDescent="0.3">
      <c r="A101" s="8">
        <v>100</v>
      </c>
      <c r="B101" s="7" t="s">
        <v>255</v>
      </c>
      <c r="C101" s="9">
        <v>0</v>
      </c>
      <c r="D101" s="7" t="s">
        <v>252</v>
      </c>
    </row>
    <row r="102" spans="1:4" ht="14.4" x14ac:dyDescent="0.3">
      <c r="A102" s="8">
        <v>101</v>
      </c>
      <c r="B102" s="7" t="s">
        <v>256</v>
      </c>
      <c r="C102" s="9">
        <v>0</v>
      </c>
      <c r="D102" s="7" t="s">
        <v>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36"/>
  <sheetViews>
    <sheetView workbookViewId="0"/>
  </sheetViews>
  <sheetFormatPr defaultColWidth="14.44140625" defaultRowHeight="15.75" customHeight="1" x14ac:dyDescent="0.25"/>
  <sheetData>
    <row r="1" spans="1:8" ht="24.6" x14ac:dyDescent="0.4">
      <c r="A1" s="10" t="s">
        <v>257</v>
      </c>
    </row>
    <row r="3" spans="1:8" ht="13.2" x14ac:dyDescent="0.25">
      <c r="A3" s="11" t="s">
        <v>258</v>
      </c>
    </row>
    <row r="4" spans="1:8" ht="13.2" x14ac:dyDescent="0.25">
      <c r="H4" s="12"/>
    </row>
    <row r="5" spans="1:8" ht="13.2" x14ac:dyDescent="0.25">
      <c r="A5" s="1" t="s">
        <v>259</v>
      </c>
      <c r="H5" s="12"/>
    </row>
    <row r="6" spans="1:8" ht="13.2" x14ac:dyDescent="0.25">
      <c r="A6" s="45" t="s">
        <v>260</v>
      </c>
      <c r="B6" s="46"/>
      <c r="C6" s="46"/>
      <c r="D6" s="46"/>
      <c r="E6" s="46"/>
      <c r="F6" s="46"/>
      <c r="G6" s="46"/>
      <c r="H6" s="12"/>
    </row>
    <row r="7" spans="1:8" ht="15.75" customHeight="1" x14ac:dyDescent="0.25">
      <c r="A7" s="46"/>
      <c r="B7" s="46"/>
      <c r="C7" s="46"/>
      <c r="D7" s="46"/>
      <c r="E7" s="46"/>
      <c r="F7" s="46"/>
      <c r="G7" s="46"/>
    </row>
    <row r="8" spans="1:8" ht="13.2" x14ac:dyDescent="0.25">
      <c r="A8" s="45" t="s">
        <v>261</v>
      </c>
      <c r="B8" s="46"/>
      <c r="C8" s="46"/>
      <c r="D8" s="46"/>
      <c r="E8" s="46"/>
      <c r="F8" s="46"/>
      <c r="G8" s="46"/>
    </row>
    <row r="9" spans="1:8" ht="15.75" customHeight="1" x14ac:dyDescent="0.25">
      <c r="A9" s="46"/>
      <c r="B9" s="46"/>
      <c r="C9" s="46"/>
      <c r="D9" s="46"/>
      <c r="E9" s="46"/>
      <c r="F9" s="46"/>
      <c r="G9" s="46"/>
    </row>
    <row r="10" spans="1:8" ht="13.2" x14ac:dyDescent="0.25">
      <c r="A10" s="45" t="s">
        <v>262</v>
      </c>
      <c r="B10" s="46"/>
      <c r="C10" s="46"/>
      <c r="D10" s="46"/>
      <c r="E10" s="46"/>
      <c r="F10" s="46"/>
      <c r="G10" s="46"/>
    </row>
    <row r="11" spans="1:8" ht="15.75" customHeight="1" x14ac:dyDescent="0.25">
      <c r="A11" s="46"/>
      <c r="B11" s="46"/>
      <c r="C11" s="46"/>
      <c r="D11" s="46"/>
      <c r="E11" s="46"/>
      <c r="F11" s="46"/>
      <c r="G11" s="46"/>
    </row>
    <row r="12" spans="1:8" ht="13.2" x14ac:dyDescent="0.25">
      <c r="A12" s="45" t="s">
        <v>263</v>
      </c>
      <c r="B12" s="46"/>
      <c r="C12" s="46"/>
      <c r="D12" s="46"/>
      <c r="E12" s="46"/>
      <c r="F12" s="46"/>
      <c r="G12" s="46"/>
    </row>
    <row r="13" spans="1:8" ht="15.75" customHeight="1" x14ac:dyDescent="0.25">
      <c r="A13" s="46"/>
      <c r="B13" s="46"/>
      <c r="C13" s="46"/>
      <c r="D13" s="46"/>
      <c r="E13" s="46"/>
      <c r="F13" s="46"/>
      <c r="G13" s="46"/>
    </row>
    <row r="19" spans="1:52" ht="13.2" x14ac:dyDescent="0.25">
      <c r="A19" s="13" t="s">
        <v>264</v>
      </c>
      <c r="B19" s="13"/>
      <c r="C19" s="13" t="s">
        <v>265</v>
      </c>
      <c r="D19" s="13" t="s">
        <v>266</v>
      </c>
      <c r="E19" s="13" t="s">
        <v>267</v>
      </c>
      <c r="F19" s="13"/>
      <c r="G19" s="13" t="s">
        <v>268</v>
      </c>
      <c r="H19" s="13" t="s">
        <v>269</v>
      </c>
      <c r="I19" s="13" t="s">
        <v>270</v>
      </c>
      <c r="J19" s="13" t="s">
        <v>271</v>
      </c>
      <c r="K19" s="13" t="s">
        <v>272</v>
      </c>
      <c r="L19" s="13"/>
      <c r="M19" s="13" t="s">
        <v>273</v>
      </c>
      <c r="N19" s="13" t="s">
        <v>274</v>
      </c>
      <c r="O19" s="13" t="s">
        <v>275</v>
      </c>
      <c r="P19" s="13"/>
      <c r="Q19" s="13" t="s">
        <v>276</v>
      </c>
      <c r="R19" s="13" t="s">
        <v>277</v>
      </c>
      <c r="S19" s="13" t="s">
        <v>278</v>
      </c>
      <c r="T19" s="13" t="s">
        <v>279</v>
      </c>
      <c r="U19" s="13" t="s">
        <v>280</v>
      </c>
      <c r="V19" s="13"/>
      <c r="W19" s="13" t="s">
        <v>281</v>
      </c>
      <c r="X19" s="13" t="s">
        <v>282</v>
      </c>
      <c r="Y19" s="13" t="s">
        <v>283</v>
      </c>
      <c r="Z19" s="13" t="s">
        <v>284</v>
      </c>
      <c r="AA19" s="13" t="s">
        <v>285</v>
      </c>
      <c r="AB19" s="13" t="s">
        <v>286</v>
      </c>
      <c r="AC19" s="13" t="s">
        <v>287</v>
      </c>
      <c r="AD19" s="13" t="s">
        <v>288</v>
      </c>
      <c r="AE19" s="13" t="s">
        <v>289</v>
      </c>
      <c r="AF19" s="13" t="s">
        <v>290</v>
      </c>
      <c r="AG19" s="13" t="s">
        <v>291</v>
      </c>
      <c r="AH19" s="13"/>
      <c r="AI19" s="13"/>
      <c r="AJ19" s="13" t="s">
        <v>292</v>
      </c>
      <c r="AK19" s="13" t="s">
        <v>293</v>
      </c>
      <c r="AL19" s="13" t="s">
        <v>294</v>
      </c>
      <c r="AM19" s="13"/>
      <c r="AN19" s="13" t="s">
        <v>295</v>
      </c>
      <c r="AO19" s="13" t="s">
        <v>296</v>
      </c>
      <c r="AP19" s="13" t="s">
        <v>297</v>
      </c>
      <c r="AQ19" s="13" t="s">
        <v>298</v>
      </c>
      <c r="AR19" s="13" t="s">
        <v>299</v>
      </c>
      <c r="AS19" s="13" t="s">
        <v>300</v>
      </c>
      <c r="AT19" s="13" t="s">
        <v>301</v>
      </c>
      <c r="AU19" s="13" t="s">
        <v>302</v>
      </c>
      <c r="AV19" s="13"/>
      <c r="AW19" s="13"/>
      <c r="AX19" s="13"/>
      <c r="AY19" s="13"/>
      <c r="AZ19" s="13"/>
    </row>
    <row r="20" spans="1:52" ht="13.2" hidden="1" x14ac:dyDescent="0.25">
      <c r="A20" s="1" t="s">
        <v>303</v>
      </c>
      <c r="C20" s="1" t="s">
        <v>304</v>
      </c>
      <c r="D20" s="1" t="s">
        <v>305</v>
      </c>
      <c r="E20" s="1" t="s">
        <v>306</v>
      </c>
      <c r="G20" s="1" t="s">
        <v>307</v>
      </c>
      <c r="H20" s="1" t="s">
        <v>308</v>
      </c>
      <c r="I20" s="1" t="s">
        <v>309</v>
      </c>
      <c r="J20" s="1" t="s">
        <v>310</v>
      </c>
      <c r="K20" s="1" t="s">
        <v>311</v>
      </c>
      <c r="M20" s="1" t="s">
        <v>312</v>
      </c>
      <c r="N20" s="1" t="s">
        <v>313</v>
      </c>
      <c r="O20" s="1" t="s">
        <v>314</v>
      </c>
      <c r="Q20" s="1" t="s">
        <v>315</v>
      </c>
      <c r="R20" s="1" t="s">
        <v>316</v>
      </c>
      <c r="S20" s="1" t="s">
        <v>317</v>
      </c>
      <c r="T20" s="1" t="s">
        <v>318</v>
      </c>
      <c r="U20" s="1" t="s">
        <v>319</v>
      </c>
      <c r="W20" s="1" t="s">
        <v>320</v>
      </c>
      <c r="X20" s="1" t="s">
        <v>321</v>
      </c>
      <c r="Y20" s="1" t="s">
        <v>322</v>
      </c>
      <c r="Z20" s="1" t="s">
        <v>323</v>
      </c>
      <c r="AA20" s="1" t="s">
        <v>324</v>
      </c>
      <c r="AB20" s="1" t="s">
        <v>325</v>
      </c>
      <c r="AC20" s="1" t="s">
        <v>326</v>
      </c>
      <c r="AD20" s="1" t="s">
        <v>327</v>
      </c>
      <c r="AE20" s="1" t="s">
        <v>328</v>
      </c>
      <c r="AF20" s="1" t="s">
        <v>329</v>
      </c>
      <c r="AG20" s="1" t="s">
        <v>330</v>
      </c>
      <c r="AJ20" s="1" t="s">
        <v>331</v>
      </c>
      <c r="AK20" s="1" t="s">
        <v>332</v>
      </c>
      <c r="AL20" s="1" t="s">
        <v>333</v>
      </c>
      <c r="AN20" s="1" t="s">
        <v>334</v>
      </c>
      <c r="AO20" s="1" t="s">
        <v>335</v>
      </c>
      <c r="AP20" s="1" t="s">
        <v>336</v>
      </c>
      <c r="AQ20" s="1" t="s">
        <v>337</v>
      </c>
      <c r="AR20" s="1" t="s">
        <v>338</v>
      </c>
      <c r="AS20" s="1" t="s">
        <v>339</v>
      </c>
      <c r="AT20" s="1" t="s">
        <v>340</v>
      </c>
      <c r="AU20" s="1" t="s">
        <v>341</v>
      </c>
    </row>
    <row r="21" spans="1:52" ht="13.2" x14ac:dyDescent="0.25">
      <c r="A21" s="14" t="s">
        <v>342</v>
      </c>
      <c r="B21" s="14"/>
      <c r="C21" s="14"/>
      <c r="D21" s="14" t="str">
        <f ca="1">IFERROR(__xludf.DUMMYFUNCTION("ARRAY_CONSTRAIN(split(CELL(""ADDRESS"",zsupermetrics_elm7WE6zF7n0JdvYcTcBo20F3GqM6F),""!""),1,1)"),"Monthly Breakdown'")</f>
        <v>Monthly Breakdown'</v>
      </c>
      <c r="E21" s="14" t="str">
        <f ca="1">CELL("ADDRESS",zsupermetrics_elm7WE6zF7n0JdvYcTcBo20F3GqM6F)&amp;":"&amp;ADDRESS(ROW(zsupermetrics_elm7WE6zF7n0JdvYcTcBo20F3GqM6F)+ROWS(zsupermetrics_elm7WE6zF7n0JdvYcTcBo20F3GqM6F)-1,COLUMN(zsupermetrics_elm7WE6zF7n0JdvYcTcBo20F3GqM6F)+COLUMNS(zsupermetrics_elm7WE6zF7n0JdvYcTcBo20F3GqM6F)-1)</f>
        <v>'[CBshoes (raw files no chart).xlsx]5.Web Data-Month'!$A$1:$AQ$15</v>
      </c>
      <c r="F21" s="14"/>
      <c r="G21" s="15">
        <v>42779.800034722219</v>
      </c>
      <c r="H21" s="14"/>
      <c r="I21" s="14" t="s">
        <v>343</v>
      </c>
      <c r="J21" s="14"/>
      <c r="K21" s="14" t="b">
        <v>1</v>
      </c>
      <c r="L21" s="14"/>
      <c r="M21" s="14" t="s">
        <v>344</v>
      </c>
      <c r="N21" s="14"/>
      <c r="O21" s="14" t="s">
        <v>345</v>
      </c>
      <c r="P21" s="14"/>
      <c r="Q21" s="14" t="s">
        <v>346</v>
      </c>
      <c r="R21" s="14"/>
      <c r="S21" s="14"/>
      <c r="T21" s="14" t="s">
        <v>347</v>
      </c>
      <c r="U21" s="14" t="s">
        <v>348</v>
      </c>
      <c r="V21" s="14"/>
      <c r="W21" s="14" t="s">
        <v>349</v>
      </c>
      <c r="X21" s="14" t="s">
        <v>350</v>
      </c>
      <c r="Y21" s="14" t="s">
        <v>351</v>
      </c>
      <c r="Z21" s="14" t="s">
        <v>352</v>
      </c>
      <c r="AA21" s="14" t="s">
        <v>353</v>
      </c>
      <c r="AB21" s="14" t="s">
        <v>352</v>
      </c>
      <c r="AC21" s="14" t="s">
        <v>354</v>
      </c>
      <c r="AD21" s="14">
        <v>50</v>
      </c>
      <c r="AE21" s="14"/>
      <c r="AF21" s="14" t="s">
        <v>355</v>
      </c>
      <c r="AG21" s="14" t="s">
        <v>356</v>
      </c>
      <c r="AH21" s="14"/>
      <c r="AI21" s="14"/>
      <c r="AJ21" s="14"/>
      <c r="AK21" s="14"/>
      <c r="AL21" s="14"/>
      <c r="AM21" s="14"/>
      <c r="AN21" s="14"/>
      <c r="AO21" s="14"/>
      <c r="AP21" s="16" t="s">
        <v>357</v>
      </c>
      <c r="AQ21" s="14"/>
      <c r="AR21" s="14"/>
      <c r="AS21" s="14"/>
      <c r="AT21" s="14"/>
      <c r="AU21" s="14" t="s">
        <v>358</v>
      </c>
      <c r="AV21" s="14"/>
      <c r="AW21" s="14"/>
      <c r="AX21" s="14"/>
    </row>
    <row r="22" spans="1:52" ht="13.2" x14ac:dyDescent="0.25">
      <c r="A22" s="14" t="s">
        <v>359</v>
      </c>
      <c r="B22" s="14"/>
      <c r="C22" s="14"/>
      <c r="D22" s="14" t="str">
        <f ca="1">IFERROR(__xludf.DUMMYFUNCTION("ARRAY_CONSTRAIN(split(CELL(""ADDRESS"",zsupermetrics_SCnx5Kb2OXW6QPS62gcZ6jULvKIJep),""!""),1,1)"),"Ecommerce Data'")</f>
        <v>Ecommerce Data'</v>
      </c>
      <c r="E22" s="14" t="str">
        <f ca="1">CELL("ADDRESS",zsupermetrics_SCnx5Kb2OXW6QPS62gcZ6jULvKIJep)&amp;":"&amp;ADDRESS(ROW(zsupermetrics_SCnx5Kb2OXW6QPS62gcZ6jULvKIJep)+ROWS(zsupermetrics_SCnx5Kb2OXW6QPS62gcZ6jULvKIJep)-1,COLUMN(zsupermetrics_SCnx5Kb2OXW6QPS62gcZ6jULvKIJep)+COLUMNS(zsupermetrics_SCnx5Kb2OXW6QPS62gcZ6jULvKIJep)-1)</f>
        <v>'[CBshoes (raw files no chart).xlsx]4.Ecommerce Data'!$C$3:$F$53</v>
      </c>
      <c r="F22" s="14"/>
      <c r="G22" s="15">
        <v>42782.478877314818</v>
      </c>
      <c r="H22" s="15">
        <v>42782.498287037037</v>
      </c>
      <c r="I22" s="14" t="s">
        <v>343</v>
      </c>
      <c r="J22" s="14"/>
      <c r="K22" s="14" t="b">
        <v>0</v>
      </c>
      <c r="L22" s="14"/>
      <c r="M22" s="14" t="s">
        <v>344</v>
      </c>
      <c r="N22" s="14"/>
      <c r="O22" s="14" t="s">
        <v>345</v>
      </c>
      <c r="P22" s="14"/>
      <c r="Q22" s="14" t="s">
        <v>346</v>
      </c>
      <c r="R22" s="14"/>
      <c r="S22" s="14"/>
      <c r="T22" s="14" t="s">
        <v>347</v>
      </c>
      <c r="U22" s="14" t="s">
        <v>348</v>
      </c>
      <c r="V22" s="14"/>
      <c r="W22" s="14" t="s">
        <v>349</v>
      </c>
      <c r="X22" s="14" t="s">
        <v>360</v>
      </c>
      <c r="Y22" s="14" t="s">
        <v>361</v>
      </c>
      <c r="Z22" s="14" t="s">
        <v>352</v>
      </c>
      <c r="AA22" s="14" t="s">
        <v>352</v>
      </c>
      <c r="AB22" s="14" t="s">
        <v>352</v>
      </c>
      <c r="AC22" s="14"/>
      <c r="AD22" s="14">
        <v>50</v>
      </c>
      <c r="AE22" s="14">
        <v>10</v>
      </c>
      <c r="AF22" s="14" t="s">
        <v>352</v>
      </c>
      <c r="AG22" s="14" t="s">
        <v>356</v>
      </c>
      <c r="AH22" s="14"/>
      <c r="AI22" s="14"/>
      <c r="AJ22" s="14"/>
      <c r="AK22" s="14"/>
      <c r="AL22" s="14"/>
      <c r="AM22" s="14"/>
      <c r="AN22" s="14"/>
      <c r="AO22" s="14"/>
      <c r="AP22" s="16" t="s">
        <v>362</v>
      </c>
      <c r="AQ22" s="14"/>
      <c r="AR22" s="14"/>
      <c r="AS22" s="14"/>
      <c r="AT22" s="14"/>
      <c r="AU22" s="14" t="s">
        <v>358</v>
      </c>
      <c r="AV22" s="14"/>
      <c r="AW22" s="14"/>
      <c r="AX22" s="14"/>
    </row>
    <row r="23" spans="1:52" ht="13.2" x14ac:dyDescent="0.25">
      <c r="A23" s="14" t="s">
        <v>363</v>
      </c>
      <c r="B23" s="14"/>
      <c r="C23" s="14"/>
      <c r="D23" s="14" t="str">
        <f ca="1">IFERROR(__xludf.DUMMYFUNCTION("ARRAY_CONSTRAIN(split(CELL(""ADDRESS"",zsupermetrics_mAgEkhe4LOO3xEMiN9BWeMOJwBBL8K),""!""),1,1)"),"Channel Performance'")</f>
        <v>Channel Performance'</v>
      </c>
      <c r="E23" s="14" t="str">
        <f ca="1">CELL("ADDRESS",zsupermetrics_mAgEkhe4LOO3xEMiN9BWeMOJwBBL8K)&amp;":"&amp;ADDRESS(ROW(zsupermetrics_mAgEkhe4LOO3xEMiN9BWeMOJwBBL8K)+ROWS(zsupermetrics_mAgEkhe4LOO3xEMiN9BWeMOJwBBL8K)-1,COLUMN(zsupermetrics_mAgEkhe4LOO3xEMiN9BWeMOJwBBL8K)+COLUMNS(zsupermetrics_mAgEkhe4LOO3xEMiN9BWeMOJwBBL8K)-1)</f>
        <v>'[CBshoes (raw files no chart).xlsx]6.Channel Performance'!$A$1:$I$9</v>
      </c>
      <c r="F23" s="14"/>
      <c r="G23" s="15">
        <v>42782.511562500003</v>
      </c>
      <c r="H23" s="15">
        <v>42782.550509259258</v>
      </c>
      <c r="I23" s="14" t="s">
        <v>343</v>
      </c>
      <c r="J23" s="14"/>
      <c r="K23" s="14" t="b">
        <v>1</v>
      </c>
      <c r="L23" s="14"/>
      <c r="M23" s="14" t="s">
        <v>344</v>
      </c>
      <c r="N23" s="14"/>
      <c r="O23" s="14" t="s">
        <v>345</v>
      </c>
      <c r="P23" s="14"/>
      <c r="Q23" s="14" t="s">
        <v>346</v>
      </c>
      <c r="R23" s="14"/>
      <c r="S23" s="14"/>
      <c r="T23" s="14" t="s">
        <v>347</v>
      </c>
      <c r="U23" s="14" t="s">
        <v>348</v>
      </c>
      <c r="V23" s="14"/>
      <c r="W23" s="14" t="s">
        <v>349</v>
      </c>
      <c r="X23" s="14" t="s">
        <v>364</v>
      </c>
      <c r="Y23" s="14" t="s">
        <v>365</v>
      </c>
      <c r="Z23" s="14" t="s">
        <v>352</v>
      </c>
      <c r="AA23" s="14" t="s">
        <v>352</v>
      </c>
      <c r="AB23" s="14" t="s">
        <v>352</v>
      </c>
      <c r="AC23" s="14"/>
      <c r="AD23" s="14">
        <v>50</v>
      </c>
      <c r="AE23" s="14">
        <v>10</v>
      </c>
      <c r="AF23" s="14" t="s">
        <v>352</v>
      </c>
      <c r="AG23" s="14" t="s">
        <v>356</v>
      </c>
      <c r="AH23" s="14"/>
      <c r="AI23" s="14"/>
      <c r="AJ23" s="14"/>
      <c r="AK23" s="14"/>
      <c r="AL23" s="14"/>
      <c r="AM23" s="14"/>
      <c r="AN23" s="14"/>
      <c r="AO23" s="14"/>
      <c r="AP23" s="16" t="s">
        <v>366</v>
      </c>
      <c r="AQ23" s="14"/>
      <c r="AR23" s="14"/>
      <c r="AS23" s="14"/>
      <c r="AT23" s="14"/>
      <c r="AU23" s="14" t="s">
        <v>358</v>
      </c>
      <c r="AV23" s="14"/>
      <c r="AW23" s="14"/>
      <c r="AX23" s="14"/>
    </row>
    <row r="24" spans="1:52" ht="13.2" x14ac:dyDescent="0.25">
      <c r="A24" s="14" t="s">
        <v>367</v>
      </c>
      <c r="B24" s="14"/>
      <c r="C24" s="14"/>
      <c r="D24" s="14" t="str">
        <f ca="1">IFERROR(__xludf.DUMMYFUNCTION("ARRAY_CONSTRAIN(split(CELL(""ADDRESS"",zsupermetrics_jFtE49awElBdLlqymDluCjcJGoJ8QV),""!""),1,1)"),"Location Data'")</f>
        <v>Location Data'</v>
      </c>
      <c r="E24" s="14" t="str">
        <f ca="1">CELL("ADDRESS",zsupermetrics_jFtE49awElBdLlqymDluCjcJGoJ8QV)&amp;":"&amp;ADDRESS(ROW(zsupermetrics_jFtE49awElBdLlqymDluCjcJGoJ8QV)+ROWS(zsupermetrics_jFtE49awElBdLlqymDluCjcJGoJ8QV)-1,COLUMN(zsupermetrics_jFtE49awElBdLlqymDluCjcJGoJ8QV)+COLUMNS(zsupermetrics_jFtE49awElBdLlqymDluCjcJGoJ8QV)-1)</f>
        <v>'[CBshoes (raw files no chart).xlsx]7.Web Data-Location'!$A$1:$J$51</v>
      </c>
      <c r="F24" s="14"/>
      <c r="G24" s="15">
        <v>42782.515370370369</v>
      </c>
      <c r="H24" s="15">
        <v>42782.548854166664</v>
      </c>
      <c r="I24" s="14" t="s">
        <v>343</v>
      </c>
      <c r="J24" s="14"/>
      <c r="K24" s="14" t="b">
        <v>1</v>
      </c>
      <c r="L24" s="14"/>
      <c r="M24" s="14" t="s">
        <v>344</v>
      </c>
      <c r="N24" s="14"/>
      <c r="O24" s="14" t="s">
        <v>345</v>
      </c>
      <c r="P24" s="14"/>
      <c r="Q24" s="14" t="s">
        <v>346</v>
      </c>
      <c r="R24" s="14"/>
      <c r="S24" s="14"/>
      <c r="T24" s="14" t="s">
        <v>347</v>
      </c>
      <c r="U24" s="14" t="s">
        <v>348</v>
      </c>
      <c r="V24" s="14"/>
      <c r="W24" s="14" t="s">
        <v>349</v>
      </c>
      <c r="X24" s="14" t="s">
        <v>364</v>
      </c>
      <c r="Y24" s="14" t="s">
        <v>368</v>
      </c>
      <c r="Z24" s="14" t="s">
        <v>352</v>
      </c>
      <c r="AA24" s="14" t="s">
        <v>369</v>
      </c>
      <c r="AB24" s="14" t="s">
        <v>352</v>
      </c>
      <c r="AC24" s="14"/>
      <c r="AD24" s="14">
        <v>50</v>
      </c>
      <c r="AE24" s="14">
        <v>10</v>
      </c>
      <c r="AF24" s="14" t="s">
        <v>352</v>
      </c>
      <c r="AG24" s="14" t="s">
        <v>356</v>
      </c>
      <c r="AH24" s="14"/>
      <c r="AI24" s="14"/>
      <c r="AJ24" s="14"/>
      <c r="AK24" s="14"/>
      <c r="AL24" s="14"/>
      <c r="AM24" s="14"/>
      <c r="AN24" s="14"/>
      <c r="AO24" s="14"/>
      <c r="AP24" s="16" t="s">
        <v>370</v>
      </c>
      <c r="AQ24" s="14"/>
      <c r="AR24" s="14"/>
      <c r="AS24" s="14"/>
      <c r="AT24" s="14"/>
      <c r="AU24" s="14" t="s">
        <v>358</v>
      </c>
      <c r="AV24" s="14"/>
      <c r="AW24" s="14"/>
      <c r="AX24" s="14"/>
    </row>
    <row r="25" spans="1:52" ht="13.2" x14ac:dyDescent="0.25">
      <c r="A25" s="14" t="s">
        <v>371</v>
      </c>
      <c r="B25" s="14"/>
      <c r="C25" s="14"/>
      <c r="D25" s="14" t="str">
        <f ca="1">IFERROR(__xludf.DUMMYFUNCTION("ARRAY_CONSTRAIN(split(CELL(""ADDRESS"",zsupermetrics_3oDPcTvb1PrOMsF4GG6ite2gH44vd0),""!""),1,1)"),"Sheet5")</f>
        <v>Sheet5</v>
      </c>
      <c r="E25" s="14" t="str">
        <f ca="1">CELL("ADDRESS",zsupermetrics_3oDPcTvb1PrOMsF4GG6ite2gH44vd0)&amp;":"&amp;ADDRESS(ROW(zsupermetrics_3oDPcTvb1PrOMsF4GG6ite2gH44vd0)+ROWS(zsupermetrics_3oDPcTvb1PrOMsF4GG6ite2gH44vd0)-1,COLUMN(zsupermetrics_3oDPcTvb1PrOMsF4GG6ite2gH44vd0)+COLUMNS(zsupermetrics_3oDPcTvb1PrOMsF4GG6ite2gH44vd0)-1)</f>
        <v>'[CBshoes (raw files no chart).xlsx]8.Social Data'!$A$1:$K$11</v>
      </c>
      <c r="F25" s="14"/>
      <c r="G25" s="15">
        <v>42782.519803240742</v>
      </c>
      <c r="H25" s="15">
        <v>42782.520555555559</v>
      </c>
      <c r="I25" s="14" t="s">
        <v>343</v>
      </c>
      <c r="J25" s="14"/>
      <c r="K25" s="14" t="b">
        <v>1</v>
      </c>
      <c r="L25" s="14"/>
      <c r="M25" s="14" t="s">
        <v>344</v>
      </c>
      <c r="N25" s="14"/>
      <c r="O25" s="14" t="s">
        <v>345</v>
      </c>
      <c r="P25" s="14"/>
      <c r="Q25" s="14" t="s">
        <v>346</v>
      </c>
      <c r="R25" s="14"/>
      <c r="S25" s="14"/>
      <c r="T25" s="14" t="s">
        <v>347</v>
      </c>
      <c r="U25" s="14" t="s">
        <v>348</v>
      </c>
      <c r="V25" s="14"/>
      <c r="W25" s="14" t="s">
        <v>349</v>
      </c>
      <c r="X25" s="14" t="s">
        <v>372</v>
      </c>
      <c r="Y25" s="14" t="s">
        <v>373</v>
      </c>
      <c r="Z25" s="14" t="s">
        <v>352</v>
      </c>
      <c r="AA25" s="14" t="s">
        <v>374</v>
      </c>
      <c r="AB25" s="14" t="s">
        <v>352</v>
      </c>
      <c r="AC25" s="14"/>
      <c r="AD25" s="14">
        <v>10</v>
      </c>
      <c r="AE25" s="14">
        <v>10</v>
      </c>
      <c r="AF25" s="14" t="s">
        <v>352</v>
      </c>
      <c r="AG25" s="14" t="s">
        <v>356</v>
      </c>
      <c r="AH25" s="14"/>
      <c r="AI25" s="14"/>
      <c r="AJ25" s="14"/>
      <c r="AK25" s="14"/>
      <c r="AL25" s="14"/>
      <c r="AM25" s="14"/>
      <c r="AN25" s="14"/>
      <c r="AO25" s="14"/>
      <c r="AP25" s="16" t="s">
        <v>375</v>
      </c>
      <c r="AQ25" s="14"/>
      <c r="AR25" s="14"/>
      <c r="AS25" s="14"/>
      <c r="AT25" s="14"/>
      <c r="AU25" s="14" t="s">
        <v>358</v>
      </c>
      <c r="AV25" s="14"/>
      <c r="AW25" s="14"/>
      <c r="AX25" s="14"/>
    </row>
    <row r="26" spans="1:52" ht="13.2" x14ac:dyDescent="0.25">
      <c r="A26" s="14" t="s">
        <v>376</v>
      </c>
      <c r="B26" s="14"/>
      <c r="C26" s="14"/>
      <c r="D26" s="14" t="str">
        <f ca="1">IFERROR(__xludf.DUMMYFUNCTION("ARRAY_CONSTRAIN(split(CELL(""ADDRESS"",zsupermetrics_3A32Fsy0lN3k3KZ8IFZ12FXPYpWfKE),""!""),1,1)"),"Sheet5")</f>
        <v>Sheet5</v>
      </c>
      <c r="E26" s="14" t="str">
        <f ca="1">CELL("ADDRESS",zsupermetrics_3A32Fsy0lN3k3KZ8IFZ12FXPYpWfKE)&amp;":"&amp;ADDRESS(ROW(zsupermetrics_3A32Fsy0lN3k3KZ8IFZ12FXPYpWfKE)+ROWS(zsupermetrics_3A32Fsy0lN3k3KZ8IFZ12FXPYpWfKE)-1,COLUMN(zsupermetrics_3A32Fsy0lN3k3KZ8IFZ12FXPYpWfKE)+COLUMNS(zsupermetrics_3A32Fsy0lN3k3KZ8IFZ12FXPYpWfKE)-1)</f>
        <v>'[CBshoes (raw files no chart).xlsx]8.Social Data'!$A$1:$K$11</v>
      </c>
      <c r="F26" s="14"/>
      <c r="G26" s="15">
        <v>42782.521168981482</v>
      </c>
      <c r="H26" s="14"/>
      <c r="I26" s="14" t="s">
        <v>343</v>
      </c>
      <c r="J26" s="14"/>
      <c r="K26" s="14" t="b">
        <v>1</v>
      </c>
      <c r="L26" s="14"/>
      <c r="M26" s="14" t="s">
        <v>344</v>
      </c>
      <c r="N26" s="14"/>
      <c r="O26" s="14" t="s">
        <v>345</v>
      </c>
      <c r="P26" s="14"/>
      <c r="Q26" s="14" t="s">
        <v>346</v>
      </c>
      <c r="R26" s="14"/>
      <c r="S26" s="14"/>
      <c r="T26" s="14" t="s">
        <v>347</v>
      </c>
      <c r="U26" s="14" t="s">
        <v>348</v>
      </c>
      <c r="V26" s="14"/>
      <c r="W26" s="14" t="s">
        <v>349</v>
      </c>
      <c r="X26" s="14" t="s">
        <v>372</v>
      </c>
      <c r="Y26" s="14" t="s">
        <v>373</v>
      </c>
      <c r="Z26" s="14" t="s">
        <v>352</v>
      </c>
      <c r="AA26" s="14" t="s">
        <v>377</v>
      </c>
      <c r="AB26" s="14" t="s">
        <v>352</v>
      </c>
      <c r="AC26" s="14"/>
      <c r="AD26" s="14">
        <v>10</v>
      </c>
      <c r="AE26" s="14"/>
      <c r="AF26" s="14" t="s">
        <v>352</v>
      </c>
      <c r="AG26" s="14" t="s">
        <v>356</v>
      </c>
      <c r="AH26" s="14"/>
      <c r="AI26" s="14"/>
      <c r="AJ26" s="14"/>
      <c r="AK26" s="14"/>
      <c r="AL26" s="14"/>
      <c r="AM26" s="14"/>
      <c r="AN26" s="14"/>
      <c r="AO26" s="14"/>
      <c r="AP26" s="16" t="s">
        <v>375</v>
      </c>
      <c r="AQ26" s="14"/>
      <c r="AR26" s="14"/>
      <c r="AS26" s="14"/>
      <c r="AT26" s="14"/>
      <c r="AU26" s="14" t="s">
        <v>358</v>
      </c>
      <c r="AV26" s="14"/>
      <c r="AW26" s="14"/>
      <c r="AX26" s="14"/>
    </row>
    <row r="27" spans="1:52" ht="13.2" x14ac:dyDescent="0.25">
      <c r="A27" s="14" t="s">
        <v>378</v>
      </c>
      <c r="B27" s="14"/>
      <c r="C27" s="14"/>
      <c r="D27" s="14" t="str">
        <f ca="1">IFERROR(__xludf.DUMMYFUNCTION("ARRAY_CONSTRAIN(split(CELL(""ADDRESS"",zsupermetrics_y2cICpRtB4Q0xeMaGySoLdGW4X49mh),""!""),1,1)"),"Landing Page Data'")</f>
        <v>Landing Page Data'</v>
      </c>
      <c r="E27" s="14" t="str">
        <f ca="1">CELL("ADDRESS",zsupermetrics_y2cICpRtB4Q0xeMaGySoLdGW4X49mh)&amp;":"&amp;ADDRESS(ROW(zsupermetrics_y2cICpRtB4Q0xeMaGySoLdGW4X49mh)+ROWS(zsupermetrics_y2cICpRtB4Q0xeMaGySoLdGW4X49mh)-1,COLUMN(zsupermetrics_y2cICpRtB4Q0xeMaGySoLdGW4X49mh)+COLUMNS(zsupermetrics_y2cICpRtB4Q0xeMaGySoLdGW4X49mh)-1)</f>
        <v>'[CBshoes (raw files no chart).xlsx]9.Landing Page Data'!$A$3:$H$53</v>
      </c>
      <c r="F27" s="14"/>
      <c r="G27" s="15">
        <v>42782.522233796299</v>
      </c>
      <c r="H27" s="14"/>
      <c r="I27" s="14" t="s">
        <v>343</v>
      </c>
      <c r="J27" s="14"/>
      <c r="K27" s="14" t="b">
        <v>1</v>
      </c>
      <c r="L27" s="14"/>
      <c r="M27" s="14" t="s">
        <v>344</v>
      </c>
      <c r="N27" s="14"/>
      <c r="O27" s="14" t="s">
        <v>345</v>
      </c>
      <c r="P27" s="14"/>
      <c r="Q27" s="14" t="s">
        <v>346</v>
      </c>
      <c r="R27" s="14"/>
      <c r="S27" s="14"/>
      <c r="T27" s="14" t="s">
        <v>347</v>
      </c>
      <c r="U27" s="14" t="s">
        <v>348</v>
      </c>
      <c r="V27" s="14"/>
      <c r="W27" s="14" t="s">
        <v>349</v>
      </c>
      <c r="X27" s="14" t="s">
        <v>372</v>
      </c>
      <c r="Y27" s="14" t="s">
        <v>379</v>
      </c>
      <c r="Z27" s="14" t="s">
        <v>352</v>
      </c>
      <c r="AA27" s="14" t="s">
        <v>352</v>
      </c>
      <c r="AB27" s="14" t="s">
        <v>352</v>
      </c>
      <c r="AC27" s="14"/>
      <c r="AD27" s="14">
        <v>50</v>
      </c>
      <c r="AE27" s="14"/>
      <c r="AF27" s="14" t="s">
        <v>352</v>
      </c>
      <c r="AG27" s="14" t="s">
        <v>356</v>
      </c>
      <c r="AH27" s="14"/>
      <c r="AI27" s="14"/>
      <c r="AJ27" s="14"/>
      <c r="AK27" s="14"/>
      <c r="AL27" s="14"/>
      <c r="AM27" s="14"/>
      <c r="AN27" s="14"/>
      <c r="AO27" s="14"/>
      <c r="AP27" s="16" t="s">
        <v>380</v>
      </c>
      <c r="AQ27" s="14"/>
      <c r="AR27" s="14"/>
      <c r="AS27" s="14"/>
      <c r="AT27" s="14"/>
      <c r="AU27" s="14" t="s">
        <v>358</v>
      </c>
      <c r="AV27" s="14"/>
      <c r="AW27" s="14"/>
      <c r="AX27" s="14"/>
    </row>
    <row r="28" spans="1:52" ht="13.2" x14ac:dyDescent="0.25">
      <c r="A28" s="14" t="s">
        <v>381</v>
      </c>
      <c r="B28" s="14"/>
      <c r="C28" s="14"/>
      <c r="D28" s="14" t="str">
        <f ca="1">IFERROR(__xludf.DUMMYFUNCTION("ARRAY_CONSTRAIN(split(CELL(""ADDRESS"",zsupermetrics_SYrZ0DhxVWLNmhXylbqZRoCEHoqAVZ),""!""),1,1)"),"Device Breakdown'")</f>
        <v>Device Breakdown'</v>
      </c>
      <c r="E28" s="14" t="str">
        <f ca="1">CELL("ADDRESS",zsupermetrics_SYrZ0DhxVWLNmhXylbqZRoCEHoqAVZ)&amp;":"&amp;ADDRESS(ROW(zsupermetrics_SYrZ0DhxVWLNmhXylbqZRoCEHoqAVZ)+ROWS(zsupermetrics_SYrZ0DhxVWLNmhXylbqZRoCEHoqAVZ)-1,COLUMN(zsupermetrics_SYrZ0DhxVWLNmhXylbqZRoCEHoqAVZ)+COLUMNS(zsupermetrics_SYrZ0DhxVWLNmhXylbqZRoCEHoqAVZ)-1)</f>
        <v>'[CBshoes (raw files no chart).xlsx]10.Device Data'!$A$3:$I$6</v>
      </c>
      <c r="F28" s="14"/>
      <c r="G28" s="15">
        <v>42782.523761574077</v>
      </c>
      <c r="H28" s="15">
        <v>42782.54787037037</v>
      </c>
      <c r="I28" s="14" t="s">
        <v>343</v>
      </c>
      <c r="J28" s="14"/>
      <c r="K28" s="14" t="b">
        <v>1</v>
      </c>
      <c r="L28" s="14"/>
      <c r="M28" s="14" t="s">
        <v>344</v>
      </c>
      <c r="N28" s="14"/>
      <c r="O28" s="14" t="s">
        <v>345</v>
      </c>
      <c r="P28" s="14"/>
      <c r="Q28" s="14" t="s">
        <v>346</v>
      </c>
      <c r="R28" s="14"/>
      <c r="S28" s="14"/>
      <c r="T28" s="14" t="s">
        <v>347</v>
      </c>
      <c r="U28" s="14" t="s">
        <v>348</v>
      </c>
      <c r="V28" s="14"/>
      <c r="W28" s="14" t="s">
        <v>349</v>
      </c>
      <c r="X28" s="14" t="s">
        <v>364</v>
      </c>
      <c r="Y28" s="14" t="s">
        <v>382</v>
      </c>
      <c r="Z28" s="14" t="s">
        <v>352</v>
      </c>
      <c r="AA28" s="14" t="s">
        <v>352</v>
      </c>
      <c r="AB28" s="14" t="s">
        <v>352</v>
      </c>
      <c r="AC28" s="14"/>
      <c r="AD28" s="14">
        <v>50</v>
      </c>
      <c r="AE28" s="14">
        <v>10</v>
      </c>
      <c r="AF28" s="14" t="s">
        <v>352</v>
      </c>
      <c r="AG28" s="14" t="s">
        <v>356</v>
      </c>
      <c r="AH28" s="14"/>
      <c r="AI28" s="14"/>
      <c r="AJ28" s="14"/>
      <c r="AK28" s="14"/>
      <c r="AL28" s="14"/>
      <c r="AM28" s="14"/>
      <c r="AN28" s="14"/>
      <c r="AO28" s="14"/>
      <c r="AP28" s="16" t="s">
        <v>383</v>
      </c>
      <c r="AQ28" s="14"/>
      <c r="AR28" s="14"/>
      <c r="AS28" s="14"/>
      <c r="AT28" s="14"/>
      <c r="AU28" s="14" t="s">
        <v>358</v>
      </c>
      <c r="AV28" s="14"/>
      <c r="AW28" s="14"/>
      <c r="AX28" s="14"/>
    </row>
    <row r="29" spans="1:52" ht="13.2" x14ac:dyDescent="0.25">
      <c r="A29" s="14" t="s">
        <v>384</v>
      </c>
      <c r="B29" s="14"/>
      <c r="C29" s="14"/>
      <c r="D29" s="14" t="str">
        <f ca="1">IFERROR(__xludf.DUMMYFUNCTION("ARRAY_CONSTRAIN(split(CELL(""ADDRESS"",zsupermetrics_ddALdwX2PdadO4YzQxkeYKqsjTS5Vd),""!""),1,1)"),"Sheet8")</f>
        <v>Sheet8</v>
      </c>
      <c r="E29" s="14" t="str">
        <f ca="1">CELL("ADDRESS",zsupermetrics_ddALdwX2PdadO4YzQxkeYKqsjTS5Vd)&amp;":"&amp;ADDRESS(ROW(zsupermetrics_ddALdwX2PdadO4YzQxkeYKqsjTS5Vd)+ROWS(zsupermetrics_ddALdwX2PdadO4YzQxkeYKqsjTS5Vd)-1,COLUMN(zsupermetrics_ddALdwX2PdadO4YzQxkeYKqsjTS5Vd)+COLUMNS(zsupermetrics_ddALdwX2PdadO4YzQxkeYKqsjTS5Vd)-1)</f>
        <v>'[CBshoes (raw files no chart).xlsx]11.Mobile Breakdown'!$A$3:$H$15</v>
      </c>
      <c r="F29" s="14"/>
      <c r="G29" s="15">
        <v>42782.525821759256</v>
      </c>
      <c r="H29" s="14"/>
      <c r="I29" s="14" t="s">
        <v>343</v>
      </c>
      <c r="J29" s="14"/>
      <c r="K29" s="14" t="b">
        <v>1</v>
      </c>
      <c r="L29" s="14"/>
      <c r="M29" s="14" t="s">
        <v>344</v>
      </c>
      <c r="N29" s="14"/>
      <c r="O29" s="14" t="s">
        <v>345</v>
      </c>
      <c r="P29" s="14"/>
      <c r="Q29" s="14" t="s">
        <v>346</v>
      </c>
      <c r="R29" s="14"/>
      <c r="S29" s="14"/>
      <c r="T29" s="14" t="s">
        <v>347</v>
      </c>
      <c r="U29" s="14" t="s">
        <v>348</v>
      </c>
      <c r="V29" s="14"/>
      <c r="W29" s="14" t="s">
        <v>349</v>
      </c>
      <c r="X29" s="14" t="s">
        <v>372</v>
      </c>
      <c r="Y29" s="14" t="s">
        <v>385</v>
      </c>
      <c r="Z29" s="14" t="s">
        <v>352</v>
      </c>
      <c r="AA29" s="14" t="s">
        <v>386</v>
      </c>
      <c r="AB29" s="14" t="s">
        <v>352</v>
      </c>
      <c r="AC29" s="14"/>
      <c r="AD29" s="14">
        <v>50</v>
      </c>
      <c r="AE29" s="14"/>
      <c r="AF29" s="14" t="s">
        <v>352</v>
      </c>
      <c r="AG29" s="14" t="s">
        <v>356</v>
      </c>
      <c r="AH29" s="14"/>
      <c r="AI29" s="14"/>
      <c r="AJ29" s="14"/>
      <c r="AK29" s="14"/>
      <c r="AL29" s="14"/>
      <c r="AM29" s="14"/>
      <c r="AN29" s="14"/>
      <c r="AO29" s="14"/>
      <c r="AP29" s="16" t="s">
        <v>387</v>
      </c>
      <c r="AQ29" s="14"/>
      <c r="AR29" s="14"/>
      <c r="AS29" s="14"/>
      <c r="AT29" s="14"/>
      <c r="AU29" s="14" t="s">
        <v>358</v>
      </c>
      <c r="AV29" s="14"/>
      <c r="AW29" s="14"/>
      <c r="AX29" s="14"/>
    </row>
    <row r="30" spans="1:52" ht="13.2" x14ac:dyDescent="0.25">
      <c r="A30" s="14" t="s">
        <v>388</v>
      </c>
      <c r="B30" s="14"/>
      <c r="C30" s="14"/>
      <c r="D30" s="14" t="str">
        <f ca="1">IFERROR(__xludf.DUMMYFUNCTION("ARRAY_CONSTRAIN(split(CELL(""ADDRESS"",zsupermetrics_VyrWy53YiLBiwaQA2pUb3TX5dJtQEd),""!""),1,1)"),"Sheet9")</f>
        <v>Sheet9</v>
      </c>
      <c r="E30" s="14" t="str">
        <f ca="1">CELL("ADDRESS",zsupermetrics_VyrWy53YiLBiwaQA2pUb3TX5dJtQEd)&amp;":"&amp;ADDRESS(ROW(zsupermetrics_VyrWy53YiLBiwaQA2pUb3TX5dJtQEd)+ROWS(zsupermetrics_VyrWy53YiLBiwaQA2pUb3TX5dJtQEd)-1,COLUMN(zsupermetrics_VyrWy53YiLBiwaQA2pUb3TX5dJtQEd)+COLUMNS(zsupermetrics_VyrWy53YiLBiwaQA2pUb3TX5dJtQEd)-1)</f>
        <v>'[CBshoes (raw files no chart).xlsx]12.Desktop Breakdown'!$A$3:$H$15</v>
      </c>
      <c r="F30" s="14"/>
      <c r="G30" s="15">
        <v>42782.526388888888</v>
      </c>
      <c r="H30" s="14"/>
      <c r="I30" s="14" t="s">
        <v>343</v>
      </c>
      <c r="J30" s="14"/>
      <c r="K30" s="14" t="b">
        <v>1</v>
      </c>
      <c r="L30" s="14"/>
      <c r="M30" s="14" t="s">
        <v>344</v>
      </c>
      <c r="N30" s="14"/>
      <c r="O30" s="14" t="s">
        <v>345</v>
      </c>
      <c r="P30" s="14"/>
      <c r="Q30" s="14" t="s">
        <v>346</v>
      </c>
      <c r="R30" s="14"/>
      <c r="S30" s="14"/>
      <c r="T30" s="14" t="s">
        <v>347</v>
      </c>
      <c r="U30" s="14" t="s">
        <v>348</v>
      </c>
      <c r="V30" s="14"/>
      <c r="W30" s="14" t="s">
        <v>349</v>
      </c>
      <c r="X30" s="14" t="s">
        <v>372</v>
      </c>
      <c r="Y30" s="14" t="s">
        <v>385</v>
      </c>
      <c r="Z30" s="14" t="s">
        <v>352</v>
      </c>
      <c r="AA30" s="14" t="s">
        <v>389</v>
      </c>
      <c r="AB30" s="14" t="s">
        <v>352</v>
      </c>
      <c r="AC30" s="14"/>
      <c r="AD30" s="14">
        <v>50</v>
      </c>
      <c r="AE30" s="14"/>
      <c r="AF30" s="14" t="s">
        <v>352</v>
      </c>
      <c r="AG30" s="14" t="s">
        <v>356</v>
      </c>
      <c r="AH30" s="14"/>
      <c r="AI30" s="14"/>
      <c r="AJ30" s="14"/>
      <c r="AK30" s="14"/>
      <c r="AL30" s="14"/>
      <c r="AM30" s="14"/>
      <c r="AN30" s="14"/>
      <c r="AO30" s="14"/>
      <c r="AP30" s="16" t="s">
        <v>390</v>
      </c>
      <c r="AQ30" s="14"/>
      <c r="AR30" s="14"/>
      <c r="AS30" s="14"/>
      <c r="AT30" s="14"/>
      <c r="AU30" s="14" t="s">
        <v>358</v>
      </c>
      <c r="AV30" s="14"/>
      <c r="AW30" s="14"/>
      <c r="AX30" s="14"/>
    </row>
    <row r="31" spans="1:52" ht="13.2" x14ac:dyDescent="0.25">
      <c r="A31" s="14" t="s">
        <v>391</v>
      </c>
      <c r="B31" s="14"/>
      <c r="C31" s="14"/>
      <c r="D31" s="14" t="str">
        <f ca="1">IFERROR(__xludf.DUMMYFUNCTION("ARRAY_CONSTRAIN(split(CELL(""ADDRESS"",zsupermetrics_qWku3WGWN12EyBKjxg83OvA5FyHDj0),""!""),1,1)"),"Tablet Breakdown'")</f>
        <v>Tablet Breakdown'</v>
      </c>
      <c r="E31" s="14" t="str">
        <f ca="1">CELL("ADDRESS",zsupermetrics_qWku3WGWN12EyBKjxg83OvA5FyHDj0)&amp;":"&amp;ADDRESS(ROW(zsupermetrics_qWku3WGWN12EyBKjxg83OvA5FyHDj0)+ROWS(zsupermetrics_qWku3WGWN12EyBKjxg83OvA5FyHDj0)-1,COLUMN(zsupermetrics_qWku3WGWN12EyBKjxg83OvA5FyHDj0)+COLUMNS(zsupermetrics_qWku3WGWN12EyBKjxg83OvA5FyHDj0)-1)</f>
        <v>'[CBshoes (raw files no chart).xlsx]13.Tablet Breakdown'!$A$3:$H$15</v>
      </c>
      <c r="F31" s="14"/>
      <c r="G31" s="15">
        <v>42782.527592592596</v>
      </c>
      <c r="H31" s="14"/>
      <c r="I31" s="14" t="s">
        <v>343</v>
      </c>
      <c r="J31" s="14"/>
      <c r="K31" s="14" t="b">
        <v>1</v>
      </c>
      <c r="L31" s="14"/>
      <c r="M31" s="14" t="s">
        <v>344</v>
      </c>
      <c r="N31" s="14"/>
      <c r="O31" s="14" t="s">
        <v>345</v>
      </c>
      <c r="P31" s="14"/>
      <c r="Q31" s="14" t="s">
        <v>346</v>
      </c>
      <c r="R31" s="14"/>
      <c r="S31" s="14"/>
      <c r="T31" s="14" t="s">
        <v>347</v>
      </c>
      <c r="U31" s="14" t="s">
        <v>348</v>
      </c>
      <c r="V31" s="14"/>
      <c r="W31" s="14" t="s">
        <v>349</v>
      </c>
      <c r="X31" s="14" t="s">
        <v>372</v>
      </c>
      <c r="Y31" s="14" t="s">
        <v>385</v>
      </c>
      <c r="Z31" s="14" t="s">
        <v>352</v>
      </c>
      <c r="AA31" s="14" t="s">
        <v>392</v>
      </c>
      <c r="AB31" s="14" t="s">
        <v>352</v>
      </c>
      <c r="AC31" s="14"/>
      <c r="AD31" s="14">
        <v>50</v>
      </c>
      <c r="AE31" s="14"/>
      <c r="AF31" s="14" t="s">
        <v>352</v>
      </c>
      <c r="AG31" s="14" t="s">
        <v>356</v>
      </c>
      <c r="AH31" s="14"/>
      <c r="AI31" s="14"/>
      <c r="AJ31" s="14"/>
      <c r="AK31" s="14"/>
      <c r="AL31" s="14"/>
      <c r="AM31" s="14"/>
      <c r="AN31" s="14"/>
      <c r="AO31" s="14"/>
      <c r="AP31" s="16" t="s">
        <v>393</v>
      </c>
      <c r="AQ31" s="14"/>
      <c r="AR31" s="14"/>
      <c r="AS31" s="14"/>
      <c r="AT31" s="14"/>
      <c r="AU31" s="14" t="s">
        <v>358</v>
      </c>
      <c r="AV31" s="14"/>
      <c r="AW31" s="14"/>
      <c r="AX31" s="14"/>
    </row>
    <row r="32" spans="1:52" ht="13.2" x14ac:dyDescent="0.25">
      <c r="A32" s="14" t="s">
        <v>394</v>
      </c>
      <c r="B32" s="14"/>
      <c r="C32" s="14"/>
      <c r="D32" s="14" t="str">
        <f ca="1">IFERROR(__xludf.DUMMYFUNCTION("ARRAY_CONSTRAIN(split(CELL(""ADDRESS"",zsupermetrics_yinLhgUQ6XqohHm1ZSRuQ1Ups0oZn8),""!""),1,1)"),"Age Breakdown'")</f>
        <v>Age Breakdown'</v>
      </c>
      <c r="E32" s="14" t="str">
        <f ca="1">CELL("ADDRESS",zsupermetrics_yinLhgUQ6XqohHm1ZSRuQ1Ups0oZn8)&amp;":"&amp;ADDRESS(ROW(zsupermetrics_yinLhgUQ6XqohHm1ZSRuQ1Ups0oZn8)+ROWS(zsupermetrics_yinLhgUQ6XqohHm1ZSRuQ1Ups0oZn8)-1,COLUMN(zsupermetrics_yinLhgUQ6XqohHm1ZSRuQ1Ups0oZn8)+COLUMNS(zsupermetrics_yinLhgUQ6XqohHm1ZSRuQ1Ups0oZn8)-1)</f>
        <v>'[CBshoes (raw files no chart).xlsx]14.Age Breakdown'!$A$3:$J$15</v>
      </c>
      <c r="F32" s="14"/>
      <c r="G32" s="15">
        <v>42782.528541666667</v>
      </c>
      <c r="H32" s="15">
        <v>42782.549479166664</v>
      </c>
      <c r="I32" s="14" t="s">
        <v>343</v>
      </c>
      <c r="J32" s="14"/>
      <c r="K32" s="14" t="b">
        <v>1</v>
      </c>
      <c r="L32" s="14"/>
      <c r="M32" s="14" t="s">
        <v>344</v>
      </c>
      <c r="N32" s="14"/>
      <c r="O32" s="14" t="s">
        <v>345</v>
      </c>
      <c r="P32" s="14"/>
      <c r="Q32" s="14" t="s">
        <v>346</v>
      </c>
      <c r="R32" s="14"/>
      <c r="S32" s="14"/>
      <c r="T32" s="14" t="s">
        <v>347</v>
      </c>
      <c r="U32" s="14" t="s">
        <v>348</v>
      </c>
      <c r="V32" s="14"/>
      <c r="W32" s="14" t="s">
        <v>349</v>
      </c>
      <c r="X32" s="14" t="s">
        <v>364</v>
      </c>
      <c r="Y32" s="14" t="s">
        <v>395</v>
      </c>
      <c r="Z32" s="14" t="s">
        <v>352</v>
      </c>
      <c r="AA32" s="14" t="s">
        <v>352</v>
      </c>
      <c r="AB32" s="14" t="s">
        <v>352</v>
      </c>
      <c r="AC32" s="14" t="s">
        <v>396</v>
      </c>
      <c r="AD32" s="14">
        <v>50</v>
      </c>
      <c r="AE32" s="14">
        <v>10</v>
      </c>
      <c r="AF32" s="14" t="s">
        <v>352</v>
      </c>
      <c r="AG32" s="14" t="s">
        <v>356</v>
      </c>
      <c r="AH32" s="14"/>
      <c r="AI32" s="14"/>
      <c r="AJ32" s="14"/>
      <c r="AK32" s="14"/>
      <c r="AL32" s="14"/>
      <c r="AM32" s="14"/>
      <c r="AN32" s="14"/>
      <c r="AO32" s="14"/>
      <c r="AP32" s="16" t="s">
        <v>397</v>
      </c>
      <c r="AQ32" s="14"/>
      <c r="AR32" s="14"/>
      <c r="AS32" s="14"/>
      <c r="AT32" s="14"/>
      <c r="AU32" s="14" t="s">
        <v>358</v>
      </c>
      <c r="AV32" s="14"/>
      <c r="AW32" s="14"/>
      <c r="AX32" s="14"/>
    </row>
    <row r="33" spans="1:50" ht="13.2" x14ac:dyDescent="0.25">
      <c r="A33" s="14" t="s">
        <v>398</v>
      </c>
      <c r="B33" s="14"/>
      <c r="C33" s="14"/>
      <c r="D33" s="14" t="str">
        <f ca="1">IFERROR(__xludf.DUMMYFUNCTION("ARRAY_CONSTRAIN(split(CELL(""ADDRESS"",zsupermetrics_jkVvIGHFzY9lCJzXuyrVJgcBNakjFF),""!""),1,1)"),"Age Breakdown'")</f>
        <v>Age Breakdown'</v>
      </c>
      <c r="E33" s="14" t="str">
        <f ca="1">CELL("ADDRESS",zsupermetrics_jkVvIGHFzY9lCJzXuyrVJgcBNakjFF)&amp;":"&amp;ADDRESS(ROW(zsupermetrics_jkVvIGHFzY9lCJzXuyrVJgcBNakjFF)+ROWS(zsupermetrics_jkVvIGHFzY9lCJzXuyrVJgcBNakjFF)-1,COLUMN(zsupermetrics_jkVvIGHFzY9lCJzXuyrVJgcBNakjFF)+COLUMNS(zsupermetrics_jkVvIGHFzY9lCJzXuyrVJgcBNakjFF)-1)</f>
        <v>'[CBshoes (raw files no chart).xlsx]14.Age Breakdown'!$A$3:$E$9</v>
      </c>
      <c r="F33" s="14"/>
      <c r="G33" s="15">
        <v>42782.529444444444</v>
      </c>
      <c r="H33" s="14"/>
      <c r="I33" s="14" t="s">
        <v>343</v>
      </c>
      <c r="J33" s="14"/>
      <c r="K33" s="14" t="b">
        <v>0</v>
      </c>
      <c r="L33" s="14"/>
      <c r="M33" s="14" t="s">
        <v>344</v>
      </c>
      <c r="N33" s="14"/>
      <c r="O33" s="14" t="s">
        <v>345</v>
      </c>
      <c r="P33" s="14"/>
      <c r="Q33" s="14" t="s">
        <v>346</v>
      </c>
      <c r="R33" s="14"/>
      <c r="S33" s="14"/>
      <c r="T33" s="14"/>
      <c r="U33" s="14"/>
      <c r="V33" s="14"/>
      <c r="W33" s="14" t="s">
        <v>349</v>
      </c>
      <c r="X33" s="14" t="s">
        <v>399</v>
      </c>
      <c r="Y33" s="14" t="s">
        <v>400</v>
      </c>
      <c r="Z33" s="14" t="s">
        <v>352</v>
      </c>
      <c r="AA33" s="14" t="s">
        <v>352</v>
      </c>
      <c r="AB33" s="14" t="s">
        <v>352</v>
      </c>
      <c r="AC33" s="14"/>
      <c r="AD33" s="14">
        <v>50</v>
      </c>
      <c r="AE33" s="14"/>
      <c r="AF33" s="14" t="s">
        <v>352</v>
      </c>
      <c r="AG33" s="14" t="s">
        <v>356</v>
      </c>
      <c r="AH33" s="14"/>
      <c r="AI33" s="14"/>
      <c r="AJ33" s="14"/>
      <c r="AK33" s="14"/>
      <c r="AL33" s="14"/>
      <c r="AM33" s="14"/>
      <c r="AN33" s="14"/>
      <c r="AO33" s="14"/>
      <c r="AP33" s="16" t="s">
        <v>401</v>
      </c>
      <c r="AQ33" s="14"/>
      <c r="AR33" s="14"/>
      <c r="AS33" s="14"/>
      <c r="AT33" s="14"/>
      <c r="AU33" s="14" t="s">
        <v>358</v>
      </c>
      <c r="AV33" s="14"/>
      <c r="AW33" s="14"/>
      <c r="AX33" s="14"/>
    </row>
    <row r="34" spans="1:50" ht="13.2" x14ac:dyDescent="0.25">
      <c r="A34" s="14" t="s">
        <v>402</v>
      </c>
      <c r="B34" s="14"/>
      <c r="C34" s="14"/>
      <c r="D34" s="14" t="str">
        <f ca="1">IFERROR(__xludf.DUMMYFUNCTION("ARRAY_CONSTRAIN(split(CELL(""ADDRESS"",zsupermetrics_DyrHPmGMVkhSbqrXmcjFRDGrDly27I),""!""),1,1)"),"Affinity Categories'")</f>
        <v>Affinity Categories'</v>
      </c>
      <c r="E34" s="14" t="e">
        <f ca="1">CELL("ADDRESS",zsupermetrics_DyrHPmGMVkhSbqrXmcjFRDGrDly27I)&amp;":"&amp;ADDRESS(ROW(zsupermetrics_DyrHPmGMVkhSbqrXmcjFRDGrDly27I)+ROWS(zsupermetrics_DyrHPmGMVkhSbqrXmcjFRDGrDly27I)-1,COLUMN(zsupermetrics_DyrHPmGMVkhSbqrXmcjFRDGrDly27I)+COLUMNS(zsupermetrics_DyrHPmGMVkhSbqrXmcjFRDGrDly27I)-1)</f>
        <v>#REF!</v>
      </c>
      <c r="F34" s="14"/>
      <c r="G34" s="15">
        <v>42782.532754629632</v>
      </c>
      <c r="H34" s="15">
        <v>42782.549768518518</v>
      </c>
      <c r="I34" s="14" t="s">
        <v>343</v>
      </c>
      <c r="J34" s="14"/>
      <c r="K34" s="14" t="b">
        <v>1</v>
      </c>
      <c r="L34" s="14"/>
      <c r="M34" s="14" t="s">
        <v>344</v>
      </c>
      <c r="N34" s="14"/>
      <c r="O34" s="14" t="s">
        <v>345</v>
      </c>
      <c r="P34" s="14"/>
      <c r="Q34" s="14" t="s">
        <v>346</v>
      </c>
      <c r="R34" s="14"/>
      <c r="S34" s="14"/>
      <c r="T34" s="14" t="s">
        <v>347</v>
      </c>
      <c r="U34" s="14" t="s">
        <v>348</v>
      </c>
      <c r="V34" s="14"/>
      <c r="W34" s="14" t="s">
        <v>349</v>
      </c>
      <c r="X34" s="14" t="s">
        <v>364</v>
      </c>
      <c r="Y34" s="14" t="s">
        <v>403</v>
      </c>
      <c r="Z34" s="14" t="s">
        <v>352</v>
      </c>
      <c r="AA34" s="14" t="s">
        <v>352</v>
      </c>
      <c r="AB34" s="14" t="s">
        <v>352</v>
      </c>
      <c r="AC34" s="14"/>
      <c r="AD34" s="14">
        <v>10</v>
      </c>
      <c r="AE34" s="14">
        <v>10</v>
      </c>
      <c r="AF34" s="14" t="s">
        <v>352</v>
      </c>
      <c r="AG34" s="14" t="s">
        <v>356</v>
      </c>
      <c r="AH34" s="14"/>
      <c r="AI34" s="14"/>
      <c r="AJ34" s="14"/>
      <c r="AK34" s="14"/>
      <c r="AL34" s="14"/>
      <c r="AM34" s="14"/>
      <c r="AN34" s="14"/>
      <c r="AO34" s="14"/>
      <c r="AP34" s="16" t="s">
        <v>404</v>
      </c>
      <c r="AQ34" s="14"/>
      <c r="AR34" s="14"/>
      <c r="AS34" s="14"/>
      <c r="AT34" s="14"/>
      <c r="AU34" s="14" t="s">
        <v>358</v>
      </c>
      <c r="AV34" s="14"/>
      <c r="AW34" s="14"/>
      <c r="AX34" s="14"/>
    </row>
    <row r="35" spans="1:50" ht="13.2" x14ac:dyDescent="0.25">
      <c r="A35" s="14" t="s">
        <v>405</v>
      </c>
      <c r="B35" s="14"/>
      <c r="C35" s="14"/>
      <c r="D35" s="14" t="str">
        <f ca="1">IFERROR(__xludf.DUMMYFUNCTION("ARRAY_CONSTRAIN(split(CELL(""ADDRESS"",zsupermetrics_jqpfKe786cVUt2qyv1c3oW7qMUl29k),""!""),1,1)"),"#NAME?")</f>
        <v>#NAME?</v>
      </c>
      <c r="E35" s="14" t="e">
        <f ca="1">CELL("ADDRESS",zsupermetrics_jqpfKe786cVUt2qyv1c3oW7qMUl29k)&amp;":"&amp;ADDRESS(ROW(zsupermetrics_jqpfKe786cVUt2qyv1c3oW7qMUl29k)+ROWS(zsupermetrics_jqpfKe786cVUt2qyv1c3oW7qMUl29k)-1,COLUMN(zsupermetrics_jqpfKe786cVUt2qyv1c3oW7qMUl29k)+COLUMNS(zsupermetrics_jqpfKe786cVUt2qyv1c3oW7qMUl29k)-1)</f>
        <v>#NAME?</v>
      </c>
      <c r="F35" s="14"/>
      <c r="G35" s="15">
        <v>42782.533645833333</v>
      </c>
      <c r="H35" s="14"/>
      <c r="I35" s="14" t="s">
        <v>343</v>
      </c>
      <c r="J35" s="14"/>
      <c r="K35" s="14" t="b">
        <v>1</v>
      </c>
      <c r="L35" s="14"/>
      <c r="M35" s="14" t="s">
        <v>344</v>
      </c>
      <c r="N35" s="14"/>
      <c r="O35" s="14" t="s">
        <v>345</v>
      </c>
      <c r="P35" s="14"/>
      <c r="Q35" s="14" t="s">
        <v>346</v>
      </c>
      <c r="R35" s="14"/>
      <c r="S35" s="14"/>
      <c r="T35" s="14" t="s">
        <v>347</v>
      </c>
      <c r="U35" s="14" t="s">
        <v>348</v>
      </c>
      <c r="V35" s="14"/>
      <c r="W35" s="14" t="s">
        <v>349</v>
      </c>
      <c r="X35" s="14" t="s">
        <v>372</v>
      </c>
      <c r="Y35" s="14" t="s">
        <v>406</v>
      </c>
      <c r="Z35" s="14" t="s">
        <v>352</v>
      </c>
      <c r="AA35" s="14" t="s">
        <v>352</v>
      </c>
      <c r="AB35" s="14" t="s">
        <v>352</v>
      </c>
      <c r="AC35" s="14"/>
      <c r="AD35" s="14">
        <v>10</v>
      </c>
      <c r="AE35" s="14"/>
      <c r="AF35" s="14" t="s">
        <v>352</v>
      </c>
      <c r="AG35" s="14" t="s">
        <v>356</v>
      </c>
      <c r="AH35" s="14"/>
      <c r="AI35" s="14"/>
      <c r="AJ35" s="14"/>
      <c r="AK35" s="14"/>
      <c r="AL35" s="14"/>
      <c r="AM35" s="14"/>
      <c r="AN35" s="14"/>
      <c r="AO35" s="14"/>
      <c r="AP35" s="14" t="s">
        <v>407</v>
      </c>
      <c r="AQ35" s="14"/>
      <c r="AR35" s="14"/>
      <c r="AS35" s="14"/>
      <c r="AT35" s="14"/>
      <c r="AU35" s="14" t="s">
        <v>358</v>
      </c>
      <c r="AV35" s="14"/>
      <c r="AW35" s="14"/>
      <c r="AX35" s="14"/>
    </row>
    <row r="36" spans="1:50" ht="13.2" x14ac:dyDescent="0.25">
      <c r="A36" s="14" t="s">
        <v>408</v>
      </c>
      <c r="B36" s="14"/>
      <c r="C36" s="14"/>
      <c r="D36" s="14" t="str">
        <f ca="1">IFERROR(__xludf.DUMMYFUNCTION("ARRAY_CONSTRAIN(split(CELL(""ADDRESS"",zsupermetrics_L7LfN6QtIWX6tM6hK6qNOqYI9yXtD2),""!""),1,1)"),"In Market Segment'")</f>
        <v>In Market Segment'</v>
      </c>
      <c r="E36" s="14" t="e">
        <f ca="1">CELL("ADDRESS",zsupermetrics_L7LfN6QtIWX6tM6hK6qNOqYI9yXtD2)&amp;":"&amp;ADDRESS(ROW(zsupermetrics_L7LfN6QtIWX6tM6hK6qNOqYI9yXtD2)+ROWS(zsupermetrics_L7LfN6QtIWX6tM6hK6qNOqYI9yXtD2)-1,COLUMN(zsupermetrics_L7LfN6QtIWX6tM6hK6qNOqYI9yXtD2)+COLUMNS(zsupermetrics_L7LfN6QtIWX6tM6hK6qNOqYI9yXtD2)-1)</f>
        <v>#REF!</v>
      </c>
      <c r="F36" s="14"/>
      <c r="G36" s="15">
        <v>42782.534097222226</v>
      </c>
      <c r="H36" s="15">
        <v>42782.550034722219</v>
      </c>
      <c r="I36" s="14" t="s">
        <v>343</v>
      </c>
      <c r="J36" s="14"/>
      <c r="K36" s="14" t="b">
        <v>1</v>
      </c>
      <c r="L36" s="14"/>
      <c r="M36" s="14" t="s">
        <v>344</v>
      </c>
      <c r="N36" s="14"/>
      <c r="O36" s="14" t="s">
        <v>345</v>
      </c>
      <c r="P36" s="14"/>
      <c r="Q36" s="14" t="s">
        <v>346</v>
      </c>
      <c r="R36" s="14"/>
      <c r="S36" s="14"/>
      <c r="T36" s="14" t="s">
        <v>347</v>
      </c>
      <c r="U36" s="14" t="s">
        <v>348</v>
      </c>
      <c r="V36" s="14"/>
      <c r="W36" s="14" t="s">
        <v>349</v>
      </c>
      <c r="X36" s="14" t="s">
        <v>364</v>
      </c>
      <c r="Y36" s="14" t="s">
        <v>406</v>
      </c>
      <c r="Z36" s="14" t="s">
        <v>352</v>
      </c>
      <c r="AA36" s="14" t="s">
        <v>352</v>
      </c>
      <c r="AB36" s="14" t="s">
        <v>352</v>
      </c>
      <c r="AC36" s="14"/>
      <c r="AD36" s="14">
        <v>10</v>
      </c>
      <c r="AE36" s="14">
        <v>10</v>
      </c>
      <c r="AF36" s="14" t="s">
        <v>352</v>
      </c>
      <c r="AG36" s="14" t="s">
        <v>356</v>
      </c>
      <c r="AH36" s="14"/>
      <c r="AI36" s="14"/>
      <c r="AJ36" s="14"/>
      <c r="AK36" s="14"/>
      <c r="AL36" s="14"/>
      <c r="AM36" s="14"/>
      <c r="AN36" s="14"/>
      <c r="AO36" s="14"/>
      <c r="AP36" s="16" t="s">
        <v>409</v>
      </c>
      <c r="AQ36" s="14"/>
      <c r="AR36" s="14"/>
      <c r="AS36" s="14"/>
      <c r="AT36" s="14"/>
      <c r="AU36" s="14" t="s">
        <v>358</v>
      </c>
      <c r="AV36" s="14"/>
      <c r="AW36" s="14"/>
      <c r="AX36" s="14"/>
    </row>
  </sheetData>
  <mergeCells count="4">
    <mergeCell ref="A6:G7"/>
    <mergeCell ref="A8:G9"/>
    <mergeCell ref="A10:G11"/>
    <mergeCell ref="A12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B60C-1BF7-41F1-945B-2A8A7B1571B0}">
  <dimension ref="A1:E26"/>
  <sheetViews>
    <sheetView workbookViewId="0">
      <selection activeCell="A24" sqref="A24"/>
    </sheetView>
  </sheetViews>
  <sheetFormatPr defaultRowHeight="13.2" x14ac:dyDescent="0.25"/>
  <cols>
    <col min="1" max="1" width="31.77734375" customWidth="1"/>
    <col min="2" max="5" width="12.6640625" customWidth="1"/>
  </cols>
  <sheetData>
    <row r="1" spans="1:5" ht="22.8" x14ac:dyDescent="0.4">
      <c r="A1" s="42" t="s">
        <v>1563</v>
      </c>
    </row>
    <row r="2" spans="1:5" ht="21" x14ac:dyDescent="0.4">
      <c r="A2" s="41" t="s">
        <v>1576</v>
      </c>
    </row>
    <row r="4" spans="1:5" x14ac:dyDescent="0.25">
      <c r="B4" s="31">
        <v>2018</v>
      </c>
      <c r="C4" s="31">
        <v>2017</v>
      </c>
      <c r="D4" s="22" t="s">
        <v>1559</v>
      </c>
      <c r="E4" s="22" t="s">
        <v>1558</v>
      </c>
    </row>
    <row r="5" spans="1:5" x14ac:dyDescent="0.25">
      <c r="A5" t="s">
        <v>1564</v>
      </c>
      <c r="B5" s="27">
        <v>2858620</v>
      </c>
      <c r="C5" s="27">
        <v>2930086</v>
      </c>
      <c r="D5" s="27">
        <f>+B5-C5</f>
        <v>-71466</v>
      </c>
      <c r="E5" s="28">
        <f>+D5/C5</f>
        <v>-2.439041038385904E-2</v>
      </c>
    </row>
    <row r="6" spans="1:5" x14ac:dyDescent="0.25">
      <c r="A6" t="s">
        <v>1565</v>
      </c>
      <c r="B6">
        <v>1029103</v>
      </c>
      <c r="C6">
        <v>996229</v>
      </c>
      <c r="D6" s="27">
        <f>+B6-C6</f>
        <v>32874</v>
      </c>
      <c r="E6" s="28">
        <f>+D6/C6</f>
        <v>3.2998437106327966E-2</v>
      </c>
    </row>
    <row r="7" spans="1:5" x14ac:dyDescent="0.25">
      <c r="A7" t="s">
        <v>1566</v>
      </c>
      <c r="B7" s="27">
        <f>+B5-B6</f>
        <v>1829517</v>
      </c>
      <c r="C7" s="27">
        <f>+C5-C6</f>
        <v>1933857</v>
      </c>
      <c r="D7" s="27">
        <f>+B7-C7</f>
        <v>-104340</v>
      </c>
      <c r="E7" s="28">
        <f>+D7/C7</f>
        <v>-5.395435133001044E-2</v>
      </c>
    </row>
    <row r="8" spans="1:5" x14ac:dyDescent="0.25">
      <c r="B8" s="27"/>
      <c r="C8" s="27"/>
      <c r="D8" s="27"/>
      <c r="E8" s="28"/>
    </row>
    <row r="9" spans="1:5" x14ac:dyDescent="0.25">
      <c r="A9" t="s">
        <v>1567</v>
      </c>
      <c r="B9" s="27">
        <v>1558206</v>
      </c>
      <c r="C9" s="27">
        <v>1494344</v>
      </c>
      <c r="D9" s="27">
        <f>+B9-C9</f>
        <v>63862</v>
      </c>
      <c r="E9" s="28">
        <f>+D9/C9</f>
        <v>4.2735809157730752E-2</v>
      </c>
    </row>
    <row r="10" spans="1:5" x14ac:dyDescent="0.25">
      <c r="A10" t="s">
        <v>1568</v>
      </c>
      <c r="B10" s="27">
        <f>+B7-B9</f>
        <v>271311</v>
      </c>
      <c r="C10" s="27">
        <f>+C7-C9</f>
        <v>439513</v>
      </c>
      <c r="D10" s="27">
        <f>+B10-C10</f>
        <v>-168202</v>
      </c>
      <c r="E10" s="28">
        <f>+D10/C10</f>
        <v>-0.38270085298955892</v>
      </c>
    </row>
    <row r="11" spans="1:5" x14ac:dyDescent="0.25">
      <c r="B11" s="27"/>
      <c r="C11" s="27"/>
      <c r="D11" s="27"/>
      <c r="E11" s="28"/>
    </row>
    <row r="12" spans="1:5" x14ac:dyDescent="0.25">
      <c r="A12" t="s">
        <v>1569</v>
      </c>
      <c r="B12">
        <v>0</v>
      </c>
      <c r="C12">
        <v>0</v>
      </c>
      <c r="D12" s="27">
        <f>+B12-C12</f>
        <v>0</v>
      </c>
      <c r="E12" s="29" t="s">
        <v>1532</v>
      </c>
    </row>
    <row r="13" spans="1:5" x14ac:dyDescent="0.25">
      <c r="A13" t="s">
        <v>1570</v>
      </c>
      <c r="B13" s="27">
        <v>16360</v>
      </c>
      <c r="C13" s="27">
        <v>15542</v>
      </c>
      <c r="D13" s="27">
        <f>+B13-C13</f>
        <v>818</v>
      </c>
      <c r="E13" s="28">
        <f>+D13/C13</f>
        <v>5.2631578947368418E-2</v>
      </c>
    </row>
    <row r="14" spans="1:5" x14ac:dyDescent="0.25">
      <c r="A14" t="s">
        <v>1571</v>
      </c>
      <c r="B14" s="27">
        <f>+B10-B12-B13</f>
        <v>254951</v>
      </c>
      <c r="C14" s="27">
        <f>+C10-C12-C13</f>
        <v>423971</v>
      </c>
      <c r="D14" s="27">
        <f>+B14-C14</f>
        <v>-169020</v>
      </c>
      <c r="E14" s="28">
        <f>+D14/C14</f>
        <v>-0.39865934226633426</v>
      </c>
    </row>
    <row r="15" spans="1:5" x14ac:dyDescent="0.25">
      <c r="B15" s="27"/>
      <c r="C15" s="27"/>
      <c r="D15" s="27"/>
      <c r="E15" s="28"/>
    </row>
    <row r="16" spans="1:5" x14ac:dyDescent="0.25">
      <c r="A16" t="s">
        <v>1572</v>
      </c>
      <c r="B16" s="27">
        <v>72301</v>
      </c>
      <c r="C16" s="27">
        <v>68439</v>
      </c>
      <c r="D16" s="27">
        <f>+B16-C16</f>
        <v>3862</v>
      </c>
      <c r="E16" s="28">
        <f>+D16/C16</f>
        <v>5.6429813410482324E-2</v>
      </c>
    </row>
    <row r="17" spans="1:5" x14ac:dyDescent="0.25">
      <c r="A17" t="s">
        <v>1573</v>
      </c>
      <c r="B17" s="27">
        <f>+B14-B16</f>
        <v>182650</v>
      </c>
      <c r="C17" s="27">
        <f>+C14-C16</f>
        <v>355532</v>
      </c>
      <c r="D17" s="27">
        <f>+B17-C17</f>
        <v>-172882</v>
      </c>
      <c r="E17" s="28">
        <f>+D17/C17</f>
        <v>-0.48626283991314423</v>
      </c>
    </row>
    <row r="18" spans="1:5" x14ac:dyDescent="0.25">
      <c r="B18" s="27"/>
      <c r="C18" s="27"/>
      <c r="D18" s="27"/>
      <c r="E18" s="28"/>
    </row>
    <row r="19" spans="1:5" x14ac:dyDescent="0.25">
      <c r="A19" t="s">
        <v>1574</v>
      </c>
      <c r="B19" s="27">
        <v>21877</v>
      </c>
      <c r="C19" s="27">
        <v>21070</v>
      </c>
      <c r="D19" s="27">
        <f>+B19-C19</f>
        <v>807</v>
      </c>
      <c r="E19" s="28">
        <f>+D19/C19</f>
        <v>3.8300901756051255E-2</v>
      </c>
    </row>
    <row r="20" spans="1:5" x14ac:dyDescent="0.25">
      <c r="A20" t="s">
        <v>1575</v>
      </c>
      <c r="B20" s="27">
        <f>+B17-B19</f>
        <v>160773</v>
      </c>
      <c r="C20" s="27">
        <f>+C17-C19</f>
        <v>334462</v>
      </c>
      <c r="D20" s="27">
        <f>+B20-C20</f>
        <v>-173689</v>
      </c>
      <c r="E20" s="28">
        <f>+D20/C20</f>
        <v>-0.51930862100926267</v>
      </c>
    </row>
    <row r="21" spans="1:5" x14ac:dyDescent="0.25">
      <c r="B21" s="27"/>
      <c r="C21" s="27"/>
      <c r="D21" s="27"/>
      <c r="E21" s="28"/>
    </row>
    <row r="23" spans="1:5" x14ac:dyDescent="0.25">
      <c r="B23">
        <v>2830033</v>
      </c>
    </row>
    <row r="24" spans="1:5" x14ac:dyDescent="0.25">
      <c r="B24" s="19">
        <v>28587</v>
      </c>
    </row>
    <row r="26" spans="1:5" x14ac:dyDescent="0.25">
      <c r="B26" s="43">
        <f>+B24+B23</f>
        <v>2858620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E599-166C-4F41-948D-B29C07604956}">
  <dimension ref="A1:F603"/>
  <sheetViews>
    <sheetView workbookViewId="0">
      <selection activeCell="H16" sqref="H15:H16"/>
    </sheetView>
  </sheetViews>
  <sheetFormatPr defaultColWidth="14.44140625" defaultRowHeight="15.75" customHeight="1" x14ac:dyDescent="0.25"/>
  <cols>
    <col min="3" max="3" width="49.44140625" customWidth="1"/>
    <col min="5" max="5" width="14.44140625" style="19"/>
    <col min="6" max="6" width="14.44140625" style="22"/>
  </cols>
  <sheetData>
    <row r="1" spans="1:6" ht="15.75" customHeight="1" x14ac:dyDescent="0.3">
      <c r="A1" s="23" t="s">
        <v>1524</v>
      </c>
    </row>
    <row r="2" spans="1:6" ht="15.75" customHeight="1" x14ac:dyDescent="0.25">
      <c r="E2" s="19">
        <f>SUM(E4:E603)</f>
        <v>28587</v>
      </c>
    </row>
    <row r="3" spans="1:6" ht="15.75" customHeight="1" x14ac:dyDescent="0.25">
      <c r="A3" s="14" t="s">
        <v>1522</v>
      </c>
      <c r="B3" s="14" t="s">
        <v>1521</v>
      </c>
      <c r="C3" s="1" t="s">
        <v>17</v>
      </c>
      <c r="D3" s="1" t="s">
        <v>18</v>
      </c>
      <c r="E3" s="18" t="s">
        <v>19</v>
      </c>
      <c r="F3" s="20" t="s">
        <v>20</v>
      </c>
    </row>
    <row r="4" spans="1:6" ht="15.75" customHeight="1" x14ac:dyDescent="0.25">
      <c r="A4">
        <v>201801</v>
      </c>
      <c r="B4" s="14" t="s">
        <v>1518</v>
      </c>
      <c r="C4" s="1" t="s">
        <v>62</v>
      </c>
      <c r="D4" s="1" t="s">
        <v>63</v>
      </c>
      <c r="E4">
        <v>20</v>
      </c>
      <c r="F4">
        <v>1</v>
      </c>
    </row>
    <row r="5" spans="1:6" ht="15.75" customHeight="1" x14ac:dyDescent="0.25">
      <c r="A5">
        <v>201801</v>
      </c>
      <c r="B5" s="14" t="s">
        <v>1518</v>
      </c>
      <c r="C5" s="1" t="s">
        <v>60</v>
      </c>
      <c r="D5" s="1" t="s">
        <v>29</v>
      </c>
      <c r="E5">
        <v>20</v>
      </c>
      <c r="F5">
        <v>1</v>
      </c>
    </row>
    <row r="6" spans="1:6" ht="15.75" customHeight="1" x14ac:dyDescent="0.25">
      <c r="A6">
        <v>201801</v>
      </c>
      <c r="B6" s="14" t="s">
        <v>1518</v>
      </c>
      <c r="C6" s="1" t="s">
        <v>47</v>
      </c>
      <c r="D6" s="1" t="s">
        <v>29</v>
      </c>
      <c r="E6">
        <v>26</v>
      </c>
      <c r="F6">
        <v>1</v>
      </c>
    </row>
    <row r="7" spans="1:6" ht="15.75" customHeight="1" x14ac:dyDescent="0.25">
      <c r="A7">
        <v>201801</v>
      </c>
      <c r="B7" s="14" t="s">
        <v>1518</v>
      </c>
      <c r="C7" s="1" t="s">
        <v>38</v>
      </c>
      <c r="D7" s="1" t="s">
        <v>22</v>
      </c>
      <c r="E7">
        <v>29</v>
      </c>
      <c r="F7">
        <v>1</v>
      </c>
    </row>
    <row r="8" spans="1:6" ht="15.75" customHeight="1" x14ac:dyDescent="0.25">
      <c r="A8">
        <v>201801</v>
      </c>
      <c r="B8" s="14" t="s">
        <v>1518</v>
      </c>
      <c r="C8" s="1" t="s">
        <v>79</v>
      </c>
      <c r="D8" s="1" t="s">
        <v>51</v>
      </c>
      <c r="E8">
        <v>31</v>
      </c>
      <c r="F8">
        <v>1</v>
      </c>
    </row>
    <row r="9" spans="1:6" ht="15.75" customHeight="1" x14ac:dyDescent="0.25">
      <c r="A9">
        <v>201801</v>
      </c>
      <c r="B9" s="14" t="s">
        <v>1518</v>
      </c>
      <c r="C9" s="1" t="s">
        <v>39</v>
      </c>
      <c r="D9" s="1" t="s">
        <v>27</v>
      </c>
      <c r="E9">
        <v>28</v>
      </c>
      <c r="F9">
        <v>1</v>
      </c>
    </row>
    <row r="10" spans="1:6" ht="15.75" customHeight="1" x14ac:dyDescent="0.25">
      <c r="A10">
        <v>201801</v>
      </c>
      <c r="B10" s="14" t="s">
        <v>1518</v>
      </c>
      <c r="C10" s="1" t="s">
        <v>31</v>
      </c>
      <c r="D10" s="1" t="s">
        <v>27</v>
      </c>
      <c r="E10">
        <v>37</v>
      </c>
      <c r="F10">
        <v>2</v>
      </c>
    </row>
    <row r="11" spans="1:6" ht="15.75" customHeight="1" x14ac:dyDescent="0.25">
      <c r="A11">
        <v>201801</v>
      </c>
      <c r="B11" s="14" t="s">
        <v>1518</v>
      </c>
      <c r="C11" s="1" t="s">
        <v>54</v>
      </c>
      <c r="D11" s="1" t="s">
        <v>55</v>
      </c>
      <c r="E11">
        <v>22</v>
      </c>
      <c r="F11">
        <v>1</v>
      </c>
    </row>
    <row r="12" spans="1:6" ht="15.75" customHeight="1" x14ac:dyDescent="0.25">
      <c r="A12">
        <v>201801</v>
      </c>
      <c r="B12" s="14" t="s">
        <v>1518</v>
      </c>
      <c r="C12" s="1" t="s">
        <v>75</v>
      </c>
      <c r="D12" s="1" t="s">
        <v>29</v>
      </c>
      <c r="E12">
        <v>16</v>
      </c>
      <c r="F12">
        <v>1</v>
      </c>
    </row>
    <row r="13" spans="1:6" ht="15.75" customHeight="1" x14ac:dyDescent="0.25">
      <c r="A13">
        <v>201801</v>
      </c>
      <c r="B13" s="14" t="s">
        <v>1518</v>
      </c>
      <c r="C13" s="1" t="s">
        <v>67</v>
      </c>
      <c r="D13" s="1" t="s">
        <v>29</v>
      </c>
      <c r="E13">
        <v>17</v>
      </c>
      <c r="F13">
        <v>1</v>
      </c>
    </row>
    <row r="14" spans="1:6" ht="15.75" customHeight="1" x14ac:dyDescent="0.25">
      <c r="A14">
        <v>201801</v>
      </c>
      <c r="B14" s="14" t="s">
        <v>1518</v>
      </c>
      <c r="C14" s="1" t="s">
        <v>37</v>
      </c>
      <c r="D14" s="1" t="s">
        <v>41</v>
      </c>
      <c r="E14">
        <v>25</v>
      </c>
      <c r="F14">
        <v>1</v>
      </c>
    </row>
    <row r="15" spans="1:6" ht="15.75" customHeight="1" x14ac:dyDescent="0.25">
      <c r="A15">
        <v>201801</v>
      </c>
      <c r="B15" s="14" t="s">
        <v>1518</v>
      </c>
      <c r="C15" s="1" t="s">
        <v>37</v>
      </c>
      <c r="D15" s="1" t="s">
        <v>29</v>
      </c>
      <c r="E15">
        <v>29</v>
      </c>
      <c r="F15">
        <v>2</v>
      </c>
    </row>
    <row r="16" spans="1:6" ht="15.75" customHeight="1" x14ac:dyDescent="0.25">
      <c r="A16">
        <v>201801</v>
      </c>
      <c r="B16" s="14" t="s">
        <v>1518</v>
      </c>
      <c r="C16" s="1" t="s">
        <v>34</v>
      </c>
      <c r="D16" s="1" t="s">
        <v>41</v>
      </c>
      <c r="E16">
        <v>27</v>
      </c>
      <c r="F16">
        <v>2</v>
      </c>
    </row>
    <row r="17" spans="1:6" ht="15.75" customHeight="1" x14ac:dyDescent="0.25">
      <c r="A17">
        <v>201801</v>
      </c>
      <c r="B17" s="14" t="s">
        <v>1518</v>
      </c>
      <c r="C17" s="1" t="s">
        <v>34</v>
      </c>
      <c r="D17" s="1" t="s">
        <v>29</v>
      </c>
      <c r="E17">
        <v>34</v>
      </c>
      <c r="F17">
        <v>1</v>
      </c>
    </row>
    <row r="18" spans="1:6" ht="15.75" customHeight="1" x14ac:dyDescent="0.25">
      <c r="A18">
        <v>201801</v>
      </c>
      <c r="B18" s="14" t="s">
        <v>1518</v>
      </c>
      <c r="C18" s="1" t="s">
        <v>57</v>
      </c>
      <c r="D18" s="1" t="s">
        <v>29</v>
      </c>
      <c r="E18">
        <v>22</v>
      </c>
      <c r="F18">
        <v>1</v>
      </c>
    </row>
    <row r="19" spans="1:6" ht="15.75" customHeight="1" x14ac:dyDescent="0.25">
      <c r="A19">
        <v>201801</v>
      </c>
      <c r="B19" s="14" t="s">
        <v>1518</v>
      </c>
      <c r="C19" s="1" t="s">
        <v>28</v>
      </c>
      <c r="D19" s="1" t="s">
        <v>29</v>
      </c>
      <c r="E19">
        <v>41</v>
      </c>
      <c r="F19">
        <v>2</v>
      </c>
    </row>
    <row r="20" spans="1:6" ht="15.75" customHeight="1" x14ac:dyDescent="0.25">
      <c r="A20">
        <v>201801</v>
      </c>
      <c r="B20" s="14" t="s">
        <v>1518</v>
      </c>
      <c r="C20" s="1" t="s">
        <v>30</v>
      </c>
      <c r="D20" s="1" t="s">
        <v>29</v>
      </c>
      <c r="E20">
        <v>41</v>
      </c>
      <c r="F20">
        <v>2</v>
      </c>
    </row>
    <row r="21" spans="1:6" ht="15.75" customHeight="1" x14ac:dyDescent="0.25">
      <c r="A21">
        <v>201801</v>
      </c>
      <c r="B21" s="14" t="s">
        <v>1518</v>
      </c>
      <c r="C21" s="1" t="s">
        <v>26</v>
      </c>
      <c r="D21" s="1" t="s">
        <v>27</v>
      </c>
      <c r="E21">
        <v>44</v>
      </c>
      <c r="F21">
        <v>2</v>
      </c>
    </row>
    <row r="22" spans="1:6" ht="15.75" customHeight="1" x14ac:dyDescent="0.25">
      <c r="A22">
        <v>201801</v>
      </c>
      <c r="B22" s="14" t="s">
        <v>1518</v>
      </c>
      <c r="C22" s="1" t="s">
        <v>33</v>
      </c>
      <c r="D22" s="1" t="s">
        <v>27</v>
      </c>
      <c r="E22">
        <v>35</v>
      </c>
      <c r="F22">
        <v>1</v>
      </c>
    </row>
    <row r="23" spans="1:6" ht="15.75" customHeight="1" x14ac:dyDescent="0.25">
      <c r="A23">
        <v>201801</v>
      </c>
      <c r="B23" s="14" t="s">
        <v>1518</v>
      </c>
      <c r="C23" s="1" t="s">
        <v>49</v>
      </c>
      <c r="D23" s="1" t="s">
        <v>27</v>
      </c>
      <c r="E23">
        <v>24</v>
      </c>
      <c r="F23">
        <v>1</v>
      </c>
    </row>
    <row r="24" spans="1:6" ht="15.75" customHeight="1" x14ac:dyDescent="0.25">
      <c r="A24">
        <v>201801</v>
      </c>
      <c r="B24" s="14" t="s">
        <v>1518</v>
      </c>
      <c r="C24" s="1" t="s">
        <v>70</v>
      </c>
      <c r="D24" s="1" t="s">
        <v>22</v>
      </c>
      <c r="E24">
        <v>23</v>
      </c>
      <c r="F24">
        <v>1</v>
      </c>
    </row>
    <row r="25" spans="1:6" ht="15.75" customHeight="1" x14ac:dyDescent="0.25">
      <c r="A25">
        <v>201801</v>
      </c>
      <c r="B25" s="14" t="s">
        <v>1518</v>
      </c>
      <c r="C25" s="1" t="s">
        <v>66</v>
      </c>
      <c r="D25" s="1" t="s">
        <v>22</v>
      </c>
      <c r="E25">
        <v>17</v>
      </c>
      <c r="F25">
        <v>1</v>
      </c>
    </row>
    <row r="26" spans="1:6" ht="15.75" customHeight="1" x14ac:dyDescent="0.25">
      <c r="A26">
        <v>201801</v>
      </c>
      <c r="B26" s="14" t="s">
        <v>1518</v>
      </c>
      <c r="C26" s="1" t="s">
        <v>23</v>
      </c>
      <c r="D26" s="1" t="s">
        <v>22</v>
      </c>
      <c r="E26">
        <v>80</v>
      </c>
      <c r="F26">
        <v>3</v>
      </c>
    </row>
    <row r="27" spans="1:6" ht="15.75" customHeight="1" x14ac:dyDescent="0.25">
      <c r="A27">
        <v>201801</v>
      </c>
      <c r="B27" s="14" t="s">
        <v>1518</v>
      </c>
      <c r="C27" s="1" t="s">
        <v>32</v>
      </c>
      <c r="D27" s="1" t="s">
        <v>22</v>
      </c>
      <c r="E27">
        <v>37</v>
      </c>
      <c r="F27">
        <v>1</v>
      </c>
    </row>
    <row r="28" spans="1:6" ht="15.75" customHeight="1" x14ac:dyDescent="0.25">
      <c r="A28">
        <v>201801</v>
      </c>
      <c r="B28" s="14" t="s">
        <v>1518</v>
      </c>
      <c r="C28" s="1" t="s">
        <v>21</v>
      </c>
      <c r="D28" s="1" t="s">
        <v>22</v>
      </c>
      <c r="E28">
        <v>105</v>
      </c>
      <c r="F28">
        <v>4</v>
      </c>
    </row>
    <row r="29" spans="1:6" ht="15.75" customHeight="1" x14ac:dyDescent="0.25">
      <c r="A29">
        <v>201801</v>
      </c>
      <c r="B29" s="14" t="s">
        <v>1518</v>
      </c>
      <c r="C29" s="1" t="s">
        <v>40</v>
      </c>
      <c r="D29" s="1" t="s">
        <v>22</v>
      </c>
      <c r="E29">
        <v>27</v>
      </c>
      <c r="F29">
        <v>1</v>
      </c>
    </row>
    <row r="30" spans="1:6" ht="15.75" customHeight="1" x14ac:dyDescent="0.25">
      <c r="A30">
        <v>201801</v>
      </c>
      <c r="B30" s="14" t="s">
        <v>1519</v>
      </c>
      <c r="C30" s="1" t="s">
        <v>35</v>
      </c>
      <c r="D30" s="1" t="s">
        <v>36</v>
      </c>
      <c r="E30">
        <v>22</v>
      </c>
      <c r="F30">
        <v>1</v>
      </c>
    </row>
    <row r="31" spans="1:6" ht="15.75" customHeight="1" x14ac:dyDescent="0.25">
      <c r="A31">
        <v>201801</v>
      </c>
      <c r="B31" s="14" t="s">
        <v>1519</v>
      </c>
      <c r="C31" s="1" t="s">
        <v>48</v>
      </c>
      <c r="D31" s="1" t="s">
        <v>29</v>
      </c>
      <c r="E31">
        <v>20</v>
      </c>
      <c r="F31">
        <v>1</v>
      </c>
    </row>
    <row r="32" spans="1:6" ht="15.75" customHeight="1" x14ac:dyDescent="0.25">
      <c r="A32">
        <v>201801</v>
      </c>
      <c r="B32" s="14" t="s">
        <v>1519</v>
      </c>
      <c r="C32" s="1" t="s">
        <v>71</v>
      </c>
      <c r="D32" s="1" t="s">
        <v>29</v>
      </c>
      <c r="E32">
        <v>29</v>
      </c>
      <c r="F32">
        <v>1</v>
      </c>
    </row>
    <row r="33" spans="1:6" ht="15.75" customHeight="1" x14ac:dyDescent="0.25">
      <c r="A33">
        <v>201801</v>
      </c>
      <c r="B33" s="14" t="s">
        <v>1519</v>
      </c>
      <c r="C33" s="1" t="s">
        <v>61</v>
      </c>
      <c r="D33" s="1" t="s">
        <v>51</v>
      </c>
      <c r="E33">
        <v>145</v>
      </c>
      <c r="F33">
        <v>1</v>
      </c>
    </row>
    <row r="34" spans="1:6" ht="15.75" customHeight="1" x14ac:dyDescent="0.25">
      <c r="A34">
        <v>201801</v>
      </c>
      <c r="B34" s="14" t="s">
        <v>1519</v>
      </c>
      <c r="C34" s="1" t="s">
        <v>72</v>
      </c>
      <c r="D34" s="1" t="s">
        <v>73</v>
      </c>
      <c r="E34">
        <v>92</v>
      </c>
      <c r="F34">
        <v>1</v>
      </c>
    </row>
    <row r="35" spans="1:6" ht="15.75" customHeight="1" x14ac:dyDescent="0.25">
      <c r="A35">
        <v>201801</v>
      </c>
      <c r="B35" s="14" t="s">
        <v>1519</v>
      </c>
      <c r="C35" s="1" t="s">
        <v>77</v>
      </c>
      <c r="D35" s="1" t="s">
        <v>29</v>
      </c>
      <c r="E35">
        <v>34</v>
      </c>
      <c r="F35">
        <v>1</v>
      </c>
    </row>
    <row r="36" spans="1:6" ht="15.75" customHeight="1" x14ac:dyDescent="0.25">
      <c r="A36">
        <v>201801</v>
      </c>
      <c r="B36" s="14" t="s">
        <v>1519</v>
      </c>
      <c r="C36" s="1" t="s">
        <v>78</v>
      </c>
      <c r="D36" s="1" t="s">
        <v>51</v>
      </c>
      <c r="E36">
        <v>67</v>
      </c>
      <c r="F36">
        <v>1</v>
      </c>
    </row>
    <row r="37" spans="1:6" ht="15.75" customHeight="1" x14ac:dyDescent="0.25">
      <c r="A37">
        <v>201801</v>
      </c>
      <c r="B37" s="14" t="s">
        <v>1519</v>
      </c>
      <c r="C37" s="1" t="s">
        <v>45</v>
      </c>
      <c r="D37" s="1" t="s">
        <v>29</v>
      </c>
      <c r="E37">
        <v>51</v>
      </c>
      <c r="F37">
        <v>1</v>
      </c>
    </row>
    <row r="38" spans="1:6" ht="15.75" customHeight="1" x14ac:dyDescent="0.25">
      <c r="A38">
        <v>201801</v>
      </c>
      <c r="B38" s="14" t="s">
        <v>1519</v>
      </c>
      <c r="C38" s="1" t="s">
        <v>44</v>
      </c>
      <c r="D38" s="1" t="s">
        <v>22</v>
      </c>
      <c r="E38">
        <v>19</v>
      </c>
      <c r="F38">
        <v>1</v>
      </c>
    </row>
    <row r="39" spans="1:6" ht="15.75" customHeight="1" x14ac:dyDescent="0.25">
      <c r="A39">
        <v>201801</v>
      </c>
      <c r="B39" s="14" t="s">
        <v>1519</v>
      </c>
      <c r="C39" s="1" t="s">
        <v>56</v>
      </c>
      <c r="D39" s="1" t="s">
        <v>22</v>
      </c>
      <c r="E39">
        <v>16</v>
      </c>
      <c r="F39">
        <v>1</v>
      </c>
    </row>
    <row r="40" spans="1:6" ht="15.75" customHeight="1" x14ac:dyDescent="0.25">
      <c r="A40">
        <v>201801</v>
      </c>
      <c r="B40" s="14" t="s">
        <v>1519</v>
      </c>
      <c r="C40" s="1" t="s">
        <v>42</v>
      </c>
      <c r="D40" s="1" t="s">
        <v>22</v>
      </c>
      <c r="E40">
        <v>19</v>
      </c>
      <c r="F40">
        <v>1</v>
      </c>
    </row>
    <row r="41" spans="1:6" ht="15.75" customHeight="1" x14ac:dyDescent="0.25">
      <c r="A41">
        <v>201801</v>
      </c>
      <c r="B41" s="14" t="s">
        <v>1519</v>
      </c>
      <c r="C41" s="1" t="s">
        <v>46</v>
      </c>
      <c r="D41" s="1" t="s">
        <v>22</v>
      </c>
      <c r="E41">
        <v>18</v>
      </c>
      <c r="F41">
        <v>1</v>
      </c>
    </row>
    <row r="42" spans="1:6" ht="15.75" customHeight="1" x14ac:dyDescent="0.25">
      <c r="A42">
        <v>201801</v>
      </c>
      <c r="B42" s="14" t="s">
        <v>1519</v>
      </c>
      <c r="C42" s="1" t="s">
        <v>50</v>
      </c>
      <c r="D42" s="1" t="s">
        <v>51</v>
      </c>
      <c r="E42">
        <v>60</v>
      </c>
      <c r="F42">
        <v>1</v>
      </c>
    </row>
    <row r="43" spans="1:6" ht="15.75" customHeight="1" x14ac:dyDescent="0.25">
      <c r="A43">
        <v>201801</v>
      </c>
      <c r="B43" s="14" t="s">
        <v>1519</v>
      </c>
      <c r="C43" s="1" t="s">
        <v>76</v>
      </c>
      <c r="D43" s="1" t="s">
        <v>25</v>
      </c>
      <c r="E43">
        <v>52</v>
      </c>
      <c r="F43">
        <v>1</v>
      </c>
    </row>
    <row r="44" spans="1:6" ht="15.75" customHeight="1" x14ac:dyDescent="0.25">
      <c r="A44">
        <v>201801</v>
      </c>
      <c r="B44" s="14" t="s">
        <v>1519</v>
      </c>
      <c r="C44" s="1" t="s">
        <v>52</v>
      </c>
      <c r="D44" s="1" t="s">
        <v>25</v>
      </c>
      <c r="E44">
        <v>45</v>
      </c>
      <c r="F44">
        <v>1</v>
      </c>
    </row>
    <row r="45" spans="1:6" ht="15.75" customHeight="1" x14ac:dyDescent="0.25">
      <c r="A45">
        <v>201801</v>
      </c>
      <c r="B45" s="14" t="s">
        <v>1519</v>
      </c>
      <c r="C45" s="1" t="s">
        <v>24</v>
      </c>
      <c r="D45" s="1" t="s">
        <v>25</v>
      </c>
      <c r="E45">
        <v>32</v>
      </c>
      <c r="F45">
        <v>1</v>
      </c>
    </row>
    <row r="46" spans="1:6" ht="15.75" customHeight="1" x14ac:dyDescent="0.25">
      <c r="A46">
        <v>201801</v>
      </c>
      <c r="B46" s="14" t="s">
        <v>1520</v>
      </c>
      <c r="C46" s="1" t="s">
        <v>53</v>
      </c>
      <c r="D46" s="1" t="s">
        <v>51</v>
      </c>
      <c r="E46">
        <v>41</v>
      </c>
      <c r="F46">
        <v>1</v>
      </c>
    </row>
    <row r="47" spans="1:6" ht="13.2" x14ac:dyDescent="0.25">
      <c r="A47">
        <v>201801</v>
      </c>
      <c r="B47" s="14" t="s">
        <v>1520</v>
      </c>
      <c r="C47" s="1" t="s">
        <v>65</v>
      </c>
      <c r="D47" s="1" t="s">
        <v>51</v>
      </c>
      <c r="E47">
        <v>105</v>
      </c>
      <c r="F47">
        <v>1</v>
      </c>
    </row>
    <row r="48" spans="1:6" ht="13.2" x14ac:dyDescent="0.25">
      <c r="A48">
        <v>201801</v>
      </c>
      <c r="B48" s="14" t="s">
        <v>1520</v>
      </c>
      <c r="C48" s="1" t="s">
        <v>74</v>
      </c>
      <c r="D48" s="1" t="s">
        <v>55</v>
      </c>
      <c r="E48">
        <v>29</v>
      </c>
      <c r="F48">
        <v>1</v>
      </c>
    </row>
    <row r="49" spans="1:6" ht="13.2" x14ac:dyDescent="0.25">
      <c r="A49">
        <v>201801</v>
      </c>
      <c r="B49" s="14" t="s">
        <v>1520</v>
      </c>
      <c r="C49" s="1" t="s">
        <v>69</v>
      </c>
      <c r="D49" s="1" t="s">
        <v>55</v>
      </c>
      <c r="E49">
        <v>30</v>
      </c>
      <c r="F49">
        <v>1</v>
      </c>
    </row>
    <row r="50" spans="1:6" ht="13.2" x14ac:dyDescent="0.25">
      <c r="A50">
        <v>201801</v>
      </c>
      <c r="B50" s="14" t="s">
        <v>1520</v>
      </c>
      <c r="C50" s="1" t="s">
        <v>58</v>
      </c>
      <c r="D50" s="1" t="s">
        <v>59</v>
      </c>
      <c r="E50">
        <v>39</v>
      </c>
      <c r="F50">
        <v>1</v>
      </c>
    </row>
    <row r="51" spans="1:6" ht="13.2" x14ac:dyDescent="0.25">
      <c r="A51">
        <v>201801</v>
      </c>
      <c r="B51" s="14" t="s">
        <v>1520</v>
      </c>
      <c r="C51" s="1" t="s">
        <v>68</v>
      </c>
      <c r="D51" s="1" t="s">
        <v>29</v>
      </c>
      <c r="E51">
        <v>31</v>
      </c>
      <c r="F51">
        <v>1</v>
      </c>
    </row>
    <row r="52" spans="1:6" ht="13.2" x14ac:dyDescent="0.25">
      <c r="A52">
        <v>201801</v>
      </c>
      <c r="B52" s="14" t="s">
        <v>1520</v>
      </c>
      <c r="C52" s="1" t="s">
        <v>43</v>
      </c>
      <c r="D52" s="1" t="s">
        <v>25</v>
      </c>
      <c r="E52">
        <v>47</v>
      </c>
      <c r="F52">
        <v>1</v>
      </c>
    </row>
    <row r="53" spans="1:6" ht="13.2" x14ac:dyDescent="0.25">
      <c r="A53">
        <v>201801</v>
      </c>
      <c r="B53" s="14" t="s">
        <v>1520</v>
      </c>
      <c r="C53" s="1" t="s">
        <v>64</v>
      </c>
      <c r="D53" s="1" t="s">
        <v>25</v>
      </c>
      <c r="E53">
        <v>34</v>
      </c>
      <c r="F53">
        <v>1</v>
      </c>
    </row>
    <row r="54" spans="1:6" ht="15.75" customHeight="1" x14ac:dyDescent="0.25">
      <c r="A54">
        <v>201802</v>
      </c>
      <c r="B54" s="14" t="s">
        <v>1518</v>
      </c>
      <c r="C54" s="1" t="s">
        <v>62</v>
      </c>
      <c r="D54" s="1" t="s">
        <v>63</v>
      </c>
      <c r="E54">
        <v>21</v>
      </c>
      <c r="F54">
        <v>1</v>
      </c>
    </row>
    <row r="55" spans="1:6" ht="15.75" customHeight="1" x14ac:dyDescent="0.25">
      <c r="A55">
        <v>201802</v>
      </c>
      <c r="B55" s="14" t="s">
        <v>1518</v>
      </c>
      <c r="C55" s="1" t="s">
        <v>60</v>
      </c>
      <c r="D55" s="1" t="s">
        <v>29</v>
      </c>
      <c r="E55">
        <v>21</v>
      </c>
      <c r="F55">
        <v>1</v>
      </c>
    </row>
    <row r="56" spans="1:6" ht="15.75" customHeight="1" x14ac:dyDescent="0.25">
      <c r="A56">
        <v>201802</v>
      </c>
      <c r="B56" s="14" t="s">
        <v>1518</v>
      </c>
      <c r="C56" s="1" t="s">
        <v>47</v>
      </c>
      <c r="D56" s="1" t="s">
        <v>29</v>
      </c>
      <c r="E56">
        <v>27</v>
      </c>
      <c r="F56">
        <v>1</v>
      </c>
    </row>
    <row r="57" spans="1:6" ht="15.75" customHeight="1" x14ac:dyDescent="0.25">
      <c r="A57">
        <v>201802</v>
      </c>
      <c r="B57" s="14" t="s">
        <v>1518</v>
      </c>
      <c r="C57" s="1" t="s">
        <v>38</v>
      </c>
      <c r="D57" s="1" t="s">
        <v>22</v>
      </c>
      <c r="E57">
        <v>30</v>
      </c>
      <c r="F57">
        <v>1</v>
      </c>
    </row>
    <row r="58" spans="1:6" ht="15.75" customHeight="1" x14ac:dyDescent="0.25">
      <c r="A58">
        <v>201802</v>
      </c>
      <c r="B58" s="14" t="s">
        <v>1518</v>
      </c>
      <c r="C58" s="1" t="s">
        <v>79</v>
      </c>
      <c r="D58" s="1" t="s">
        <v>51</v>
      </c>
      <c r="E58">
        <v>31</v>
      </c>
      <c r="F58">
        <v>1</v>
      </c>
    </row>
    <row r="59" spans="1:6" ht="15.75" customHeight="1" x14ac:dyDescent="0.25">
      <c r="A59">
        <v>201802</v>
      </c>
      <c r="B59" s="14" t="s">
        <v>1518</v>
      </c>
      <c r="C59" s="1" t="s">
        <v>39</v>
      </c>
      <c r="D59" s="1" t="s">
        <v>27</v>
      </c>
      <c r="E59">
        <v>30</v>
      </c>
      <c r="F59">
        <v>1</v>
      </c>
    </row>
    <row r="60" spans="1:6" ht="15.75" customHeight="1" x14ac:dyDescent="0.25">
      <c r="A60">
        <v>201802</v>
      </c>
      <c r="B60" s="14" t="s">
        <v>1518</v>
      </c>
      <c r="C60" s="1" t="s">
        <v>31</v>
      </c>
      <c r="D60" s="1" t="s">
        <v>27</v>
      </c>
      <c r="E60">
        <v>42</v>
      </c>
      <c r="F60">
        <v>2</v>
      </c>
    </row>
    <row r="61" spans="1:6" ht="15.75" customHeight="1" x14ac:dyDescent="0.25">
      <c r="A61">
        <v>201802</v>
      </c>
      <c r="B61" s="14" t="s">
        <v>1518</v>
      </c>
      <c r="C61" s="1" t="s">
        <v>54</v>
      </c>
      <c r="D61" s="1" t="s">
        <v>55</v>
      </c>
      <c r="E61">
        <v>23</v>
      </c>
      <c r="F61">
        <v>1</v>
      </c>
    </row>
    <row r="62" spans="1:6" ht="15.75" customHeight="1" x14ac:dyDescent="0.25">
      <c r="A62">
        <v>201802</v>
      </c>
      <c r="B62" s="14" t="s">
        <v>1518</v>
      </c>
      <c r="C62" s="1" t="s">
        <v>75</v>
      </c>
      <c r="D62" s="1" t="s">
        <v>29</v>
      </c>
      <c r="E62">
        <v>17</v>
      </c>
      <c r="F62">
        <v>1</v>
      </c>
    </row>
    <row r="63" spans="1:6" ht="15.75" customHeight="1" x14ac:dyDescent="0.25">
      <c r="A63">
        <v>201802</v>
      </c>
      <c r="B63" s="14" t="s">
        <v>1518</v>
      </c>
      <c r="C63" s="1" t="s">
        <v>67</v>
      </c>
      <c r="D63" s="1" t="s">
        <v>29</v>
      </c>
      <c r="E63">
        <v>18</v>
      </c>
      <c r="F63">
        <v>1</v>
      </c>
    </row>
    <row r="64" spans="1:6" ht="15.75" customHeight="1" x14ac:dyDescent="0.25">
      <c r="A64">
        <v>201802</v>
      </c>
      <c r="B64" s="14" t="s">
        <v>1518</v>
      </c>
      <c r="C64" s="1" t="s">
        <v>37</v>
      </c>
      <c r="D64" s="1" t="s">
        <v>41</v>
      </c>
      <c r="E64">
        <v>27</v>
      </c>
      <c r="F64">
        <v>1</v>
      </c>
    </row>
    <row r="65" spans="1:6" ht="15.75" customHeight="1" x14ac:dyDescent="0.25">
      <c r="A65">
        <v>201802</v>
      </c>
      <c r="B65" s="14" t="s">
        <v>1518</v>
      </c>
      <c r="C65" s="1" t="s">
        <v>37</v>
      </c>
      <c r="D65" s="1" t="s">
        <v>29</v>
      </c>
      <c r="E65">
        <v>30</v>
      </c>
      <c r="F65">
        <v>2</v>
      </c>
    </row>
    <row r="66" spans="1:6" ht="15.75" customHeight="1" x14ac:dyDescent="0.25">
      <c r="A66">
        <v>201802</v>
      </c>
      <c r="B66" s="14" t="s">
        <v>1518</v>
      </c>
      <c r="C66" s="1" t="s">
        <v>34</v>
      </c>
      <c r="D66" s="1" t="s">
        <v>41</v>
      </c>
      <c r="E66">
        <v>29</v>
      </c>
      <c r="F66">
        <v>2</v>
      </c>
    </row>
    <row r="67" spans="1:6" ht="15.75" customHeight="1" x14ac:dyDescent="0.25">
      <c r="A67">
        <v>201802</v>
      </c>
      <c r="B67" s="14" t="s">
        <v>1518</v>
      </c>
      <c r="C67" s="1" t="s">
        <v>34</v>
      </c>
      <c r="D67" s="1" t="s">
        <v>29</v>
      </c>
      <c r="E67">
        <v>37</v>
      </c>
      <c r="F67">
        <v>1</v>
      </c>
    </row>
    <row r="68" spans="1:6" ht="15.75" customHeight="1" x14ac:dyDescent="0.25">
      <c r="A68">
        <v>201802</v>
      </c>
      <c r="B68" s="14" t="s">
        <v>1518</v>
      </c>
      <c r="C68" s="1" t="s">
        <v>57</v>
      </c>
      <c r="D68" s="1" t="s">
        <v>29</v>
      </c>
      <c r="E68">
        <v>23</v>
      </c>
      <c r="F68">
        <v>1</v>
      </c>
    </row>
    <row r="69" spans="1:6" ht="15.75" customHeight="1" x14ac:dyDescent="0.25">
      <c r="A69">
        <v>201802</v>
      </c>
      <c r="B69" s="14" t="s">
        <v>1518</v>
      </c>
      <c r="C69" s="1" t="s">
        <v>28</v>
      </c>
      <c r="D69" s="1" t="s">
        <v>29</v>
      </c>
      <c r="E69">
        <v>43</v>
      </c>
      <c r="F69">
        <v>2</v>
      </c>
    </row>
    <row r="70" spans="1:6" ht="15.75" customHeight="1" x14ac:dyDescent="0.25">
      <c r="A70">
        <v>201802</v>
      </c>
      <c r="B70" s="14" t="s">
        <v>1518</v>
      </c>
      <c r="C70" s="1" t="s">
        <v>30</v>
      </c>
      <c r="D70" s="1" t="s">
        <v>29</v>
      </c>
      <c r="E70">
        <v>42</v>
      </c>
      <c r="F70">
        <v>2</v>
      </c>
    </row>
    <row r="71" spans="1:6" ht="15.75" customHeight="1" x14ac:dyDescent="0.25">
      <c r="A71">
        <v>201802</v>
      </c>
      <c r="B71" s="14" t="s">
        <v>1518</v>
      </c>
      <c r="C71" s="1" t="s">
        <v>26</v>
      </c>
      <c r="D71" s="1" t="s">
        <v>27</v>
      </c>
      <c r="E71">
        <v>47</v>
      </c>
      <c r="F71">
        <v>2</v>
      </c>
    </row>
    <row r="72" spans="1:6" ht="15.75" customHeight="1" x14ac:dyDescent="0.25">
      <c r="A72">
        <v>201802</v>
      </c>
      <c r="B72" s="14" t="s">
        <v>1518</v>
      </c>
      <c r="C72" s="1" t="s">
        <v>33</v>
      </c>
      <c r="D72" s="1" t="s">
        <v>27</v>
      </c>
      <c r="E72">
        <v>36</v>
      </c>
      <c r="F72">
        <v>1</v>
      </c>
    </row>
    <row r="73" spans="1:6" ht="15.75" customHeight="1" x14ac:dyDescent="0.25">
      <c r="A73">
        <v>201802</v>
      </c>
      <c r="B73" s="14" t="s">
        <v>1518</v>
      </c>
      <c r="C73" s="1" t="s">
        <v>49</v>
      </c>
      <c r="D73" s="1" t="s">
        <v>27</v>
      </c>
      <c r="E73">
        <v>26</v>
      </c>
      <c r="F73">
        <v>1</v>
      </c>
    </row>
    <row r="74" spans="1:6" ht="15.75" customHeight="1" x14ac:dyDescent="0.25">
      <c r="A74">
        <v>201802</v>
      </c>
      <c r="B74" s="14" t="s">
        <v>1518</v>
      </c>
      <c r="C74" s="1" t="s">
        <v>70</v>
      </c>
      <c r="D74" s="1" t="s">
        <v>22</v>
      </c>
      <c r="E74">
        <v>23</v>
      </c>
      <c r="F74">
        <v>1</v>
      </c>
    </row>
    <row r="75" spans="1:6" ht="15.75" customHeight="1" x14ac:dyDescent="0.25">
      <c r="A75">
        <v>201802</v>
      </c>
      <c r="B75" s="14" t="s">
        <v>1518</v>
      </c>
      <c r="C75" s="1" t="s">
        <v>66</v>
      </c>
      <c r="D75" s="1" t="s">
        <v>22</v>
      </c>
      <c r="E75">
        <v>19</v>
      </c>
      <c r="F75">
        <v>1</v>
      </c>
    </row>
    <row r="76" spans="1:6" ht="15.75" customHeight="1" x14ac:dyDescent="0.25">
      <c r="A76">
        <v>201802</v>
      </c>
      <c r="B76" s="14" t="s">
        <v>1518</v>
      </c>
      <c r="C76" s="1" t="s">
        <v>23</v>
      </c>
      <c r="D76" s="1" t="s">
        <v>22</v>
      </c>
      <c r="E76">
        <v>88</v>
      </c>
      <c r="F76">
        <v>3</v>
      </c>
    </row>
    <row r="77" spans="1:6" ht="15.75" customHeight="1" x14ac:dyDescent="0.25">
      <c r="A77">
        <v>201802</v>
      </c>
      <c r="B77" s="14" t="s">
        <v>1518</v>
      </c>
      <c r="C77" s="1" t="s">
        <v>32</v>
      </c>
      <c r="D77" s="1" t="s">
        <v>22</v>
      </c>
      <c r="E77">
        <v>39</v>
      </c>
      <c r="F77">
        <v>2</v>
      </c>
    </row>
    <row r="78" spans="1:6" ht="15.75" customHeight="1" x14ac:dyDescent="0.25">
      <c r="A78">
        <v>201802</v>
      </c>
      <c r="B78" s="14" t="s">
        <v>1518</v>
      </c>
      <c r="C78" s="1" t="s">
        <v>21</v>
      </c>
      <c r="D78" s="1" t="s">
        <v>22</v>
      </c>
      <c r="E78">
        <v>113</v>
      </c>
      <c r="F78">
        <v>5</v>
      </c>
    </row>
    <row r="79" spans="1:6" ht="15.75" customHeight="1" x14ac:dyDescent="0.25">
      <c r="A79">
        <v>201802</v>
      </c>
      <c r="B79" s="14" t="s">
        <v>1518</v>
      </c>
      <c r="C79" s="1" t="s">
        <v>40</v>
      </c>
      <c r="D79" s="1" t="s">
        <v>22</v>
      </c>
      <c r="E79">
        <v>29</v>
      </c>
      <c r="F79">
        <v>1</v>
      </c>
    </row>
    <row r="80" spans="1:6" ht="15.75" customHeight="1" x14ac:dyDescent="0.25">
      <c r="A80">
        <v>201802</v>
      </c>
      <c r="B80" s="14" t="s">
        <v>1519</v>
      </c>
      <c r="C80" s="1" t="s">
        <v>35</v>
      </c>
      <c r="D80" s="1" t="s">
        <v>36</v>
      </c>
      <c r="E80">
        <v>25</v>
      </c>
      <c r="F80">
        <v>1</v>
      </c>
    </row>
    <row r="81" spans="1:6" ht="15.75" customHeight="1" x14ac:dyDescent="0.25">
      <c r="A81">
        <v>201802</v>
      </c>
      <c r="B81" s="14" t="s">
        <v>1519</v>
      </c>
      <c r="C81" s="1" t="s">
        <v>48</v>
      </c>
      <c r="D81" s="1" t="s">
        <v>29</v>
      </c>
      <c r="E81">
        <v>20</v>
      </c>
      <c r="F81">
        <v>1</v>
      </c>
    </row>
    <row r="82" spans="1:6" ht="15.75" customHeight="1" x14ac:dyDescent="0.25">
      <c r="A82">
        <v>201802</v>
      </c>
      <c r="B82" s="14" t="s">
        <v>1519</v>
      </c>
      <c r="C82" s="1" t="s">
        <v>71</v>
      </c>
      <c r="D82" s="1" t="s">
        <v>29</v>
      </c>
      <c r="E82">
        <v>29</v>
      </c>
      <c r="F82">
        <v>1</v>
      </c>
    </row>
    <row r="83" spans="1:6" ht="15.75" customHeight="1" x14ac:dyDescent="0.25">
      <c r="A83">
        <v>201802</v>
      </c>
      <c r="B83" s="14" t="s">
        <v>1519</v>
      </c>
      <c r="C83" s="1" t="s">
        <v>61</v>
      </c>
      <c r="D83" s="1" t="s">
        <v>51</v>
      </c>
      <c r="E83">
        <v>145</v>
      </c>
      <c r="F83">
        <v>1</v>
      </c>
    </row>
    <row r="84" spans="1:6" ht="15.75" customHeight="1" x14ac:dyDescent="0.25">
      <c r="A84">
        <v>201802</v>
      </c>
      <c r="B84" s="14" t="s">
        <v>1519</v>
      </c>
      <c r="C84" s="1" t="s">
        <v>72</v>
      </c>
      <c r="D84" s="1" t="s">
        <v>73</v>
      </c>
      <c r="E84">
        <v>92</v>
      </c>
      <c r="F84">
        <v>1</v>
      </c>
    </row>
    <row r="85" spans="1:6" ht="15.75" customHeight="1" x14ac:dyDescent="0.25">
      <c r="A85">
        <v>201802</v>
      </c>
      <c r="B85" s="14" t="s">
        <v>1519</v>
      </c>
      <c r="C85" s="1" t="s">
        <v>77</v>
      </c>
      <c r="D85" s="1" t="s">
        <v>29</v>
      </c>
      <c r="E85">
        <v>34</v>
      </c>
      <c r="F85">
        <v>1</v>
      </c>
    </row>
    <row r="86" spans="1:6" ht="15.75" customHeight="1" x14ac:dyDescent="0.25">
      <c r="A86">
        <v>201802</v>
      </c>
      <c r="B86" s="14" t="s">
        <v>1519</v>
      </c>
      <c r="C86" s="1" t="s">
        <v>78</v>
      </c>
      <c r="D86" s="1" t="s">
        <v>51</v>
      </c>
      <c r="E86">
        <v>67</v>
      </c>
      <c r="F86">
        <v>1</v>
      </c>
    </row>
    <row r="87" spans="1:6" ht="15.75" customHeight="1" x14ac:dyDescent="0.25">
      <c r="A87">
        <v>201802</v>
      </c>
      <c r="B87" s="14" t="s">
        <v>1519</v>
      </c>
      <c r="C87" s="1" t="s">
        <v>45</v>
      </c>
      <c r="D87" s="1" t="s">
        <v>29</v>
      </c>
      <c r="E87">
        <v>51</v>
      </c>
      <c r="F87">
        <v>1</v>
      </c>
    </row>
    <row r="88" spans="1:6" ht="15.75" customHeight="1" x14ac:dyDescent="0.25">
      <c r="A88">
        <v>201802</v>
      </c>
      <c r="B88" s="14" t="s">
        <v>1519</v>
      </c>
      <c r="C88" s="1" t="s">
        <v>44</v>
      </c>
      <c r="D88" s="1" t="s">
        <v>22</v>
      </c>
      <c r="E88">
        <v>21</v>
      </c>
      <c r="F88">
        <v>1</v>
      </c>
    </row>
    <row r="89" spans="1:6" ht="15.75" customHeight="1" x14ac:dyDescent="0.25">
      <c r="A89">
        <v>201802</v>
      </c>
      <c r="B89" s="14" t="s">
        <v>1519</v>
      </c>
      <c r="C89" s="1" t="s">
        <v>56</v>
      </c>
      <c r="D89" s="1" t="s">
        <v>22</v>
      </c>
      <c r="E89">
        <v>17</v>
      </c>
      <c r="F89">
        <v>1</v>
      </c>
    </row>
    <row r="90" spans="1:6" ht="15.75" customHeight="1" x14ac:dyDescent="0.25">
      <c r="A90">
        <v>201802</v>
      </c>
      <c r="B90" s="14" t="s">
        <v>1519</v>
      </c>
      <c r="C90" s="1" t="s">
        <v>42</v>
      </c>
      <c r="D90" s="1" t="s">
        <v>22</v>
      </c>
      <c r="E90">
        <v>21</v>
      </c>
      <c r="F90">
        <v>1</v>
      </c>
    </row>
    <row r="91" spans="1:6" ht="15.75" customHeight="1" x14ac:dyDescent="0.25">
      <c r="A91">
        <v>201802</v>
      </c>
      <c r="B91" s="14" t="s">
        <v>1519</v>
      </c>
      <c r="C91" s="1" t="s">
        <v>46</v>
      </c>
      <c r="D91" s="1" t="s">
        <v>22</v>
      </c>
      <c r="E91">
        <v>20</v>
      </c>
      <c r="F91">
        <v>1</v>
      </c>
    </row>
    <row r="92" spans="1:6" ht="15.75" customHeight="1" x14ac:dyDescent="0.25">
      <c r="A92">
        <v>201802</v>
      </c>
      <c r="B92" s="14" t="s">
        <v>1519</v>
      </c>
      <c r="C92" s="1" t="s">
        <v>50</v>
      </c>
      <c r="D92" s="1" t="s">
        <v>51</v>
      </c>
      <c r="E92">
        <v>60</v>
      </c>
      <c r="F92">
        <v>1</v>
      </c>
    </row>
    <row r="93" spans="1:6" ht="15.75" customHeight="1" x14ac:dyDescent="0.25">
      <c r="A93">
        <v>201802</v>
      </c>
      <c r="B93" s="14" t="s">
        <v>1519</v>
      </c>
      <c r="C93" s="1" t="s">
        <v>76</v>
      </c>
      <c r="D93" s="1" t="s">
        <v>25</v>
      </c>
      <c r="E93">
        <v>39</v>
      </c>
      <c r="F93">
        <v>1</v>
      </c>
    </row>
    <row r="94" spans="1:6" ht="15.75" customHeight="1" x14ac:dyDescent="0.25">
      <c r="A94">
        <v>201802</v>
      </c>
      <c r="B94" s="14" t="s">
        <v>1519</v>
      </c>
      <c r="C94" s="1" t="s">
        <v>52</v>
      </c>
      <c r="D94" s="1" t="s">
        <v>25</v>
      </c>
      <c r="E94">
        <v>45</v>
      </c>
      <c r="F94">
        <v>1</v>
      </c>
    </row>
    <row r="95" spans="1:6" ht="15.75" customHeight="1" x14ac:dyDescent="0.25">
      <c r="A95">
        <v>201802</v>
      </c>
      <c r="B95" s="14" t="s">
        <v>1519</v>
      </c>
      <c r="C95" s="1" t="s">
        <v>24</v>
      </c>
      <c r="D95" s="1" t="s">
        <v>25</v>
      </c>
      <c r="E95">
        <v>36</v>
      </c>
      <c r="F95">
        <v>1</v>
      </c>
    </row>
    <row r="96" spans="1:6" ht="15.75" customHeight="1" x14ac:dyDescent="0.25">
      <c r="A96">
        <v>201802</v>
      </c>
      <c r="B96" s="14" t="s">
        <v>1520</v>
      </c>
      <c r="C96" s="1" t="s">
        <v>53</v>
      </c>
      <c r="D96" s="1" t="s">
        <v>51</v>
      </c>
      <c r="E96">
        <v>37</v>
      </c>
      <c r="F96">
        <v>1</v>
      </c>
    </row>
    <row r="97" spans="1:6" ht="15.75" customHeight="1" x14ac:dyDescent="0.25">
      <c r="A97">
        <v>201802</v>
      </c>
      <c r="B97" s="14" t="s">
        <v>1520</v>
      </c>
      <c r="C97" s="1" t="s">
        <v>65</v>
      </c>
      <c r="D97" s="1" t="s">
        <v>51</v>
      </c>
      <c r="E97">
        <v>105</v>
      </c>
      <c r="F97">
        <v>1</v>
      </c>
    </row>
    <row r="98" spans="1:6" ht="15.75" customHeight="1" x14ac:dyDescent="0.25">
      <c r="A98">
        <v>201802</v>
      </c>
      <c r="B98" s="14" t="s">
        <v>1520</v>
      </c>
      <c r="C98" s="1" t="s">
        <v>74</v>
      </c>
      <c r="D98" s="1" t="s">
        <v>55</v>
      </c>
      <c r="E98">
        <v>25</v>
      </c>
      <c r="F98">
        <v>1</v>
      </c>
    </row>
    <row r="99" spans="1:6" ht="15.75" customHeight="1" x14ac:dyDescent="0.25">
      <c r="A99">
        <v>201802</v>
      </c>
      <c r="B99" s="14" t="s">
        <v>1520</v>
      </c>
      <c r="C99" s="1" t="s">
        <v>69</v>
      </c>
      <c r="D99" s="1" t="s">
        <v>55</v>
      </c>
      <c r="E99">
        <v>29</v>
      </c>
      <c r="F99">
        <v>1</v>
      </c>
    </row>
    <row r="100" spans="1:6" ht="15.75" customHeight="1" x14ac:dyDescent="0.25">
      <c r="A100">
        <v>201802</v>
      </c>
      <c r="B100" s="14" t="s">
        <v>1520</v>
      </c>
      <c r="C100" s="1" t="s">
        <v>58</v>
      </c>
      <c r="D100" s="1" t="s">
        <v>59</v>
      </c>
      <c r="E100">
        <v>38</v>
      </c>
      <c r="F100">
        <v>1</v>
      </c>
    </row>
    <row r="101" spans="1:6" ht="15.75" customHeight="1" x14ac:dyDescent="0.25">
      <c r="A101">
        <v>201802</v>
      </c>
      <c r="B101" s="14" t="s">
        <v>1520</v>
      </c>
      <c r="C101" s="1" t="s">
        <v>68</v>
      </c>
      <c r="D101" s="1" t="s">
        <v>29</v>
      </c>
      <c r="E101">
        <v>30</v>
      </c>
      <c r="F101">
        <v>1</v>
      </c>
    </row>
    <row r="102" spans="1:6" ht="15.75" customHeight="1" x14ac:dyDescent="0.25">
      <c r="A102">
        <v>201802</v>
      </c>
      <c r="B102" s="14" t="s">
        <v>1520</v>
      </c>
      <c r="C102" s="1" t="s">
        <v>43</v>
      </c>
      <c r="D102" s="1" t="s">
        <v>25</v>
      </c>
      <c r="E102">
        <v>48</v>
      </c>
      <c r="F102">
        <v>1</v>
      </c>
    </row>
    <row r="103" spans="1:6" ht="15.75" customHeight="1" x14ac:dyDescent="0.25">
      <c r="A103">
        <v>201802</v>
      </c>
      <c r="B103" s="14" t="s">
        <v>1520</v>
      </c>
      <c r="C103" s="1" t="s">
        <v>64</v>
      </c>
      <c r="D103" s="1" t="s">
        <v>25</v>
      </c>
      <c r="E103">
        <v>34</v>
      </c>
      <c r="F103">
        <v>1</v>
      </c>
    </row>
    <row r="104" spans="1:6" ht="15.75" customHeight="1" x14ac:dyDescent="0.25">
      <c r="A104">
        <v>201803</v>
      </c>
      <c r="B104" s="14" t="s">
        <v>1518</v>
      </c>
      <c r="C104" s="1" t="s">
        <v>62</v>
      </c>
      <c r="D104" s="1" t="s">
        <v>63</v>
      </c>
      <c r="E104">
        <v>21</v>
      </c>
      <c r="F104">
        <v>1</v>
      </c>
    </row>
    <row r="105" spans="1:6" ht="15.75" customHeight="1" x14ac:dyDescent="0.25">
      <c r="A105">
        <v>201803</v>
      </c>
      <c r="B105" s="14" t="s">
        <v>1518</v>
      </c>
      <c r="C105" s="1" t="s">
        <v>60</v>
      </c>
      <c r="D105" s="1" t="s">
        <v>29</v>
      </c>
      <c r="E105">
        <v>22</v>
      </c>
      <c r="F105">
        <v>1</v>
      </c>
    </row>
    <row r="106" spans="1:6" ht="15.75" customHeight="1" x14ac:dyDescent="0.25">
      <c r="A106">
        <v>201803</v>
      </c>
      <c r="B106" s="14" t="s">
        <v>1518</v>
      </c>
      <c r="C106" s="1" t="s">
        <v>47</v>
      </c>
      <c r="D106" s="1" t="s">
        <v>29</v>
      </c>
      <c r="E106">
        <v>29</v>
      </c>
      <c r="F106">
        <v>1</v>
      </c>
    </row>
    <row r="107" spans="1:6" ht="15.75" customHeight="1" x14ac:dyDescent="0.25">
      <c r="A107">
        <v>201803</v>
      </c>
      <c r="B107" s="14" t="s">
        <v>1518</v>
      </c>
      <c r="C107" s="1" t="s">
        <v>38</v>
      </c>
      <c r="D107" s="1" t="s">
        <v>22</v>
      </c>
      <c r="E107">
        <v>31</v>
      </c>
      <c r="F107">
        <v>1</v>
      </c>
    </row>
    <row r="108" spans="1:6" ht="15.75" customHeight="1" x14ac:dyDescent="0.25">
      <c r="A108">
        <v>201803</v>
      </c>
      <c r="B108" s="14" t="s">
        <v>1518</v>
      </c>
      <c r="C108" s="1" t="s">
        <v>79</v>
      </c>
      <c r="D108" s="1" t="s">
        <v>51</v>
      </c>
      <c r="E108">
        <v>31</v>
      </c>
      <c r="F108">
        <v>1</v>
      </c>
    </row>
    <row r="109" spans="1:6" ht="15.75" customHeight="1" x14ac:dyDescent="0.25">
      <c r="A109">
        <v>201803</v>
      </c>
      <c r="B109" s="14" t="s">
        <v>1518</v>
      </c>
      <c r="C109" s="1" t="s">
        <v>39</v>
      </c>
      <c r="D109" s="1" t="s">
        <v>27</v>
      </c>
      <c r="E109">
        <v>32</v>
      </c>
      <c r="F109">
        <v>1</v>
      </c>
    </row>
    <row r="110" spans="1:6" ht="15.75" customHeight="1" x14ac:dyDescent="0.25">
      <c r="A110">
        <v>201803</v>
      </c>
      <c r="B110" s="14" t="s">
        <v>1518</v>
      </c>
      <c r="C110" s="1" t="s">
        <v>31</v>
      </c>
      <c r="D110" s="1" t="s">
        <v>27</v>
      </c>
      <c r="E110">
        <v>46</v>
      </c>
      <c r="F110">
        <v>2</v>
      </c>
    </row>
    <row r="111" spans="1:6" ht="15.75" customHeight="1" x14ac:dyDescent="0.25">
      <c r="A111">
        <v>201803</v>
      </c>
      <c r="B111" s="14" t="s">
        <v>1518</v>
      </c>
      <c r="C111" s="1" t="s">
        <v>54</v>
      </c>
      <c r="D111" s="1" t="s">
        <v>55</v>
      </c>
      <c r="E111">
        <v>25</v>
      </c>
      <c r="F111">
        <v>1</v>
      </c>
    </row>
    <row r="112" spans="1:6" ht="15.75" customHeight="1" x14ac:dyDescent="0.25">
      <c r="A112">
        <v>201803</v>
      </c>
      <c r="B112" s="14" t="s">
        <v>1518</v>
      </c>
      <c r="C112" s="1" t="s">
        <v>75</v>
      </c>
      <c r="D112" s="1" t="s">
        <v>29</v>
      </c>
      <c r="E112">
        <v>18</v>
      </c>
      <c r="F112">
        <v>1</v>
      </c>
    </row>
    <row r="113" spans="1:6" ht="15.75" customHeight="1" x14ac:dyDescent="0.25">
      <c r="A113">
        <v>201803</v>
      </c>
      <c r="B113" s="14" t="s">
        <v>1518</v>
      </c>
      <c r="C113" s="1" t="s">
        <v>67</v>
      </c>
      <c r="D113" s="1" t="s">
        <v>29</v>
      </c>
      <c r="E113">
        <v>19</v>
      </c>
      <c r="F113">
        <v>1</v>
      </c>
    </row>
    <row r="114" spans="1:6" ht="15.75" customHeight="1" x14ac:dyDescent="0.25">
      <c r="A114">
        <v>201803</v>
      </c>
      <c r="B114" s="14" t="s">
        <v>1518</v>
      </c>
      <c r="C114" s="1" t="s">
        <v>37</v>
      </c>
      <c r="D114" s="1" t="s">
        <v>41</v>
      </c>
      <c r="E114">
        <v>29</v>
      </c>
      <c r="F114">
        <v>1</v>
      </c>
    </row>
    <row r="115" spans="1:6" ht="15.75" customHeight="1" x14ac:dyDescent="0.25">
      <c r="A115">
        <v>201803</v>
      </c>
      <c r="B115" s="14" t="s">
        <v>1518</v>
      </c>
      <c r="C115" s="1" t="s">
        <v>37</v>
      </c>
      <c r="D115" s="1" t="s">
        <v>29</v>
      </c>
      <c r="E115">
        <v>31</v>
      </c>
      <c r="F115">
        <v>2</v>
      </c>
    </row>
    <row r="116" spans="1:6" ht="15.75" customHeight="1" x14ac:dyDescent="0.25">
      <c r="A116">
        <v>201803</v>
      </c>
      <c r="B116" s="14" t="s">
        <v>1518</v>
      </c>
      <c r="C116" s="1" t="s">
        <v>34</v>
      </c>
      <c r="D116" s="1" t="s">
        <v>41</v>
      </c>
      <c r="E116">
        <v>31</v>
      </c>
      <c r="F116">
        <v>2</v>
      </c>
    </row>
    <row r="117" spans="1:6" ht="15.75" customHeight="1" x14ac:dyDescent="0.25">
      <c r="A117">
        <v>201803</v>
      </c>
      <c r="B117" s="14" t="s">
        <v>1518</v>
      </c>
      <c r="C117" s="1" t="s">
        <v>34</v>
      </c>
      <c r="D117" s="1" t="s">
        <v>29</v>
      </c>
      <c r="E117">
        <v>40</v>
      </c>
      <c r="F117">
        <v>1</v>
      </c>
    </row>
    <row r="118" spans="1:6" ht="15.75" customHeight="1" x14ac:dyDescent="0.25">
      <c r="A118">
        <v>201803</v>
      </c>
      <c r="B118" s="14" t="s">
        <v>1518</v>
      </c>
      <c r="C118" s="1" t="s">
        <v>57</v>
      </c>
      <c r="D118" s="1" t="s">
        <v>29</v>
      </c>
      <c r="E118">
        <v>24</v>
      </c>
      <c r="F118">
        <v>1</v>
      </c>
    </row>
    <row r="119" spans="1:6" ht="15.75" customHeight="1" x14ac:dyDescent="0.25">
      <c r="A119">
        <v>201803</v>
      </c>
      <c r="B119" s="14" t="s">
        <v>1518</v>
      </c>
      <c r="C119" s="1" t="s">
        <v>28</v>
      </c>
      <c r="D119" s="1" t="s">
        <v>29</v>
      </c>
      <c r="E119">
        <v>45</v>
      </c>
      <c r="F119">
        <v>2</v>
      </c>
    </row>
    <row r="120" spans="1:6" ht="15.75" customHeight="1" x14ac:dyDescent="0.25">
      <c r="A120">
        <v>201803</v>
      </c>
      <c r="B120" s="14" t="s">
        <v>1518</v>
      </c>
      <c r="C120" s="1" t="s">
        <v>30</v>
      </c>
      <c r="D120" s="1" t="s">
        <v>29</v>
      </c>
      <c r="E120">
        <v>43</v>
      </c>
      <c r="F120">
        <v>2</v>
      </c>
    </row>
    <row r="121" spans="1:6" ht="15.75" customHeight="1" x14ac:dyDescent="0.25">
      <c r="A121">
        <v>201803</v>
      </c>
      <c r="B121" s="14" t="s">
        <v>1518</v>
      </c>
      <c r="C121" s="1" t="s">
        <v>26</v>
      </c>
      <c r="D121" s="1" t="s">
        <v>27</v>
      </c>
      <c r="E121">
        <v>50</v>
      </c>
      <c r="F121">
        <v>3</v>
      </c>
    </row>
    <row r="122" spans="1:6" ht="15.75" customHeight="1" x14ac:dyDescent="0.25">
      <c r="A122">
        <v>201803</v>
      </c>
      <c r="B122" s="14" t="s">
        <v>1518</v>
      </c>
      <c r="C122" s="1" t="s">
        <v>33</v>
      </c>
      <c r="D122" s="1" t="s">
        <v>27</v>
      </c>
      <c r="E122">
        <v>38</v>
      </c>
      <c r="F122">
        <v>1</v>
      </c>
    </row>
    <row r="123" spans="1:6" ht="15.75" customHeight="1" x14ac:dyDescent="0.25">
      <c r="A123">
        <v>201803</v>
      </c>
      <c r="B123" s="14" t="s">
        <v>1518</v>
      </c>
      <c r="C123" s="1" t="s">
        <v>49</v>
      </c>
      <c r="D123" s="1" t="s">
        <v>27</v>
      </c>
      <c r="E123">
        <v>29</v>
      </c>
      <c r="F123">
        <v>1</v>
      </c>
    </row>
    <row r="124" spans="1:6" ht="15.75" customHeight="1" x14ac:dyDescent="0.25">
      <c r="A124">
        <v>201803</v>
      </c>
      <c r="B124" s="14" t="s">
        <v>1518</v>
      </c>
      <c r="C124" s="1" t="s">
        <v>70</v>
      </c>
      <c r="D124" s="1" t="s">
        <v>22</v>
      </c>
      <c r="E124">
        <v>23</v>
      </c>
      <c r="F124">
        <v>1</v>
      </c>
    </row>
    <row r="125" spans="1:6" ht="15.75" customHeight="1" x14ac:dyDescent="0.25">
      <c r="A125">
        <v>201803</v>
      </c>
      <c r="B125" s="14" t="s">
        <v>1518</v>
      </c>
      <c r="C125" s="1" t="s">
        <v>66</v>
      </c>
      <c r="D125" s="1" t="s">
        <v>22</v>
      </c>
      <c r="E125">
        <v>20</v>
      </c>
      <c r="F125">
        <v>1</v>
      </c>
    </row>
    <row r="126" spans="1:6" ht="15.75" customHeight="1" x14ac:dyDescent="0.25">
      <c r="A126">
        <v>201803</v>
      </c>
      <c r="B126" s="14" t="s">
        <v>1518</v>
      </c>
      <c r="C126" s="1" t="s">
        <v>23</v>
      </c>
      <c r="D126" s="1" t="s">
        <v>22</v>
      </c>
      <c r="E126">
        <v>96</v>
      </c>
      <c r="F126">
        <v>4</v>
      </c>
    </row>
    <row r="127" spans="1:6" ht="15.75" customHeight="1" x14ac:dyDescent="0.25">
      <c r="A127">
        <v>201803</v>
      </c>
      <c r="B127" s="14" t="s">
        <v>1518</v>
      </c>
      <c r="C127" s="1" t="s">
        <v>32</v>
      </c>
      <c r="D127" s="1" t="s">
        <v>22</v>
      </c>
      <c r="E127">
        <v>41</v>
      </c>
      <c r="F127">
        <v>2</v>
      </c>
    </row>
    <row r="128" spans="1:6" ht="15.75" customHeight="1" x14ac:dyDescent="0.25">
      <c r="A128">
        <v>201803</v>
      </c>
      <c r="B128" s="14" t="s">
        <v>1518</v>
      </c>
      <c r="C128" s="1" t="s">
        <v>21</v>
      </c>
      <c r="D128" s="1" t="s">
        <v>22</v>
      </c>
      <c r="E128">
        <v>121</v>
      </c>
      <c r="F128">
        <v>5</v>
      </c>
    </row>
    <row r="129" spans="1:6" ht="15.75" customHeight="1" x14ac:dyDescent="0.25">
      <c r="A129">
        <v>201803</v>
      </c>
      <c r="B129" s="14" t="s">
        <v>1518</v>
      </c>
      <c r="C129" s="1" t="s">
        <v>40</v>
      </c>
      <c r="D129" s="1" t="s">
        <v>22</v>
      </c>
      <c r="E129">
        <v>30</v>
      </c>
      <c r="F129">
        <v>1</v>
      </c>
    </row>
    <row r="130" spans="1:6" ht="15.75" customHeight="1" x14ac:dyDescent="0.25">
      <c r="A130">
        <v>201803</v>
      </c>
      <c r="B130" s="14" t="s">
        <v>1519</v>
      </c>
      <c r="C130" s="1" t="s">
        <v>35</v>
      </c>
      <c r="D130" s="1" t="s">
        <v>36</v>
      </c>
      <c r="E130">
        <v>28</v>
      </c>
      <c r="F130">
        <v>1</v>
      </c>
    </row>
    <row r="131" spans="1:6" ht="15.75" customHeight="1" x14ac:dyDescent="0.25">
      <c r="A131">
        <v>201803</v>
      </c>
      <c r="B131" s="14" t="s">
        <v>1519</v>
      </c>
      <c r="C131" s="1" t="s">
        <v>48</v>
      </c>
      <c r="D131" s="1" t="s">
        <v>29</v>
      </c>
      <c r="E131">
        <v>22</v>
      </c>
      <c r="F131">
        <v>1</v>
      </c>
    </row>
    <row r="132" spans="1:6" ht="15.75" customHeight="1" x14ac:dyDescent="0.25">
      <c r="A132">
        <v>201803</v>
      </c>
      <c r="B132" s="14" t="s">
        <v>1519</v>
      </c>
      <c r="C132" s="1" t="s">
        <v>71</v>
      </c>
      <c r="D132" s="1" t="s">
        <v>29</v>
      </c>
      <c r="E132">
        <v>29</v>
      </c>
      <c r="F132">
        <v>1</v>
      </c>
    </row>
    <row r="133" spans="1:6" ht="15.75" customHeight="1" x14ac:dyDescent="0.25">
      <c r="A133">
        <v>201803</v>
      </c>
      <c r="B133" s="14" t="s">
        <v>1519</v>
      </c>
      <c r="C133" s="1" t="s">
        <v>61</v>
      </c>
      <c r="D133" s="1" t="s">
        <v>51</v>
      </c>
      <c r="E133">
        <v>145</v>
      </c>
      <c r="F133">
        <v>1</v>
      </c>
    </row>
    <row r="134" spans="1:6" ht="15.75" customHeight="1" x14ac:dyDescent="0.25">
      <c r="A134">
        <v>201803</v>
      </c>
      <c r="B134" s="14" t="s">
        <v>1519</v>
      </c>
      <c r="C134" s="1" t="s">
        <v>72</v>
      </c>
      <c r="D134" s="1" t="s">
        <v>73</v>
      </c>
      <c r="E134">
        <v>92</v>
      </c>
      <c r="F134">
        <v>1</v>
      </c>
    </row>
    <row r="135" spans="1:6" ht="15.75" customHeight="1" x14ac:dyDescent="0.25">
      <c r="A135">
        <v>201803</v>
      </c>
      <c r="B135" s="14" t="s">
        <v>1519</v>
      </c>
      <c r="C135" s="1" t="s">
        <v>77</v>
      </c>
      <c r="D135" s="1" t="s">
        <v>29</v>
      </c>
      <c r="E135">
        <v>34</v>
      </c>
      <c r="F135">
        <v>1</v>
      </c>
    </row>
    <row r="136" spans="1:6" ht="15.75" customHeight="1" x14ac:dyDescent="0.25">
      <c r="A136">
        <v>201803</v>
      </c>
      <c r="B136" s="14" t="s">
        <v>1519</v>
      </c>
      <c r="C136" s="1" t="s">
        <v>78</v>
      </c>
      <c r="D136" s="1" t="s">
        <v>51</v>
      </c>
      <c r="E136">
        <v>67</v>
      </c>
      <c r="F136">
        <v>1</v>
      </c>
    </row>
    <row r="137" spans="1:6" ht="15.75" customHeight="1" x14ac:dyDescent="0.25">
      <c r="A137">
        <v>201803</v>
      </c>
      <c r="B137" s="14" t="s">
        <v>1519</v>
      </c>
      <c r="C137" s="1" t="s">
        <v>45</v>
      </c>
      <c r="D137" s="1" t="s">
        <v>29</v>
      </c>
      <c r="E137">
        <v>51</v>
      </c>
      <c r="F137">
        <v>1</v>
      </c>
    </row>
    <row r="138" spans="1:6" ht="15.75" customHeight="1" x14ac:dyDescent="0.25">
      <c r="A138">
        <v>201803</v>
      </c>
      <c r="B138" s="14" t="s">
        <v>1519</v>
      </c>
      <c r="C138" s="1" t="s">
        <v>44</v>
      </c>
      <c r="D138" s="1" t="s">
        <v>22</v>
      </c>
      <c r="E138">
        <v>23</v>
      </c>
      <c r="F138">
        <v>1</v>
      </c>
    </row>
    <row r="139" spans="1:6" ht="15.75" customHeight="1" x14ac:dyDescent="0.25">
      <c r="A139">
        <v>201803</v>
      </c>
      <c r="B139" s="14" t="s">
        <v>1519</v>
      </c>
      <c r="C139" s="1" t="s">
        <v>56</v>
      </c>
      <c r="D139" s="1" t="s">
        <v>22</v>
      </c>
      <c r="E139">
        <v>18</v>
      </c>
      <c r="F139">
        <v>1</v>
      </c>
    </row>
    <row r="140" spans="1:6" ht="15.75" customHeight="1" x14ac:dyDescent="0.25">
      <c r="A140">
        <v>201803</v>
      </c>
      <c r="B140" s="14" t="s">
        <v>1519</v>
      </c>
      <c r="C140" s="1" t="s">
        <v>42</v>
      </c>
      <c r="D140" s="1" t="s">
        <v>22</v>
      </c>
      <c r="E140">
        <v>23</v>
      </c>
      <c r="F140">
        <v>1</v>
      </c>
    </row>
    <row r="141" spans="1:6" ht="15.75" customHeight="1" x14ac:dyDescent="0.25">
      <c r="A141">
        <v>201803</v>
      </c>
      <c r="B141" s="14" t="s">
        <v>1519</v>
      </c>
      <c r="C141" s="1" t="s">
        <v>46</v>
      </c>
      <c r="D141" s="1" t="s">
        <v>22</v>
      </c>
      <c r="E141">
        <v>23</v>
      </c>
      <c r="F141">
        <v>1</v>
      </c>
    </row>
    <row r="142" spans="1:6" ht="15.75" customHeight="1" x14ac:dyDescent="0.25">
      <c r="A142">
        <v>201803</v>
      </c>
      <c r="B142" s="14" t="s">
        <v>1519</v>
      </c>
      <c r="C142" s="1" t="s">
        <v>50</v>
      </c>
      <c r="D142" s="1" t="s">
        <v>51</v>
      </c>
      <c r="E142">
        <v>60</v>
      </c>
      <c r="F142">
        <v>1</v>
      </c>
    </row>
    <row r="143" spans="1:6" ht="15.75" customHeight="1" x14ac:dyDescent="0.25">
      <c r="A143">
        <v>201803</v>
      </c>
      <c r="B143" s="14" t="s">
        <v>1519</v>
      </c>
      <c r="C143" s="1" t="s">
        <v>76</v>
      </c>
      <c r="D143" s="1" t="s">
        <v>25</v>
      </c>
      <c r="E143">
        <v>39</v>
      </c>
      <c r="F143">
        <v>1</v>
      </c>
    </row>
    <row r="144" spans="1:6" ht="15.75" customHeight="1" x14ac:dyDescent="0.25">
      <c r="A144">
        <v>201803</v>
      </c>
      <c r="B144" s="14" t="s">
        <v>1519</v>
      </c>
      <c r="C144" s="1" t="s">
        <v>52</v>
      </c>
      <c r="D144" s="1" t="s">
        <v>25</v>
      </c>
      <c r="E144">
        <v>21</v>
      </c>
      <c r="F144">
        <v>1</v>
      </c>
    </row>
    <row r="145" spans="1:6" ht="15.75" customHeight="1" x14ac:dyDescent="0.25">
      <c r="A145">
        <v>201803</v>
      </c>
      <c r="B145" s="14" t="s">
        <v>1519</v>
      </c>
      <c r="C145" s="1" t="s">
        <v>24</v>
      </c>
      <c r="D145" s="1" t="s">
        <v>25</v>
      </c>
      <c r="E145">
        <v>41</v>
      </c>
      <c r="F145">
        <v>1</v>
      </c>
    </row>
    <row r="146" spans="1:6" ht="15.75" customHeight="1" x14ac:dyDescent="0.25">
      <c r="A146">
        <v>201803</v>
      </c>
      <c r="B146" s="14" t="s">
        <v>1520</v>
      </c>
      <c r="C146" s="1" t="s">
        <v>53</v>
      </c>
      <c r="D146" s="1" t="s">
        <v>51</v>
      </c>
      <c r="E146">
        <v>33</v>
      </c>
      <c r="F146">
        <v>1</v>
      </c>
    </row>
    <row r="147" spans="1:6" ht="15.75" customHeight="1" x14ac:dyDescent="0.25">
      <c r="A147">
        <v>201803</v>
      </c>
      <c r="B147" s="14" t="s">
        <v>1520</v>
      </c>
      <c r="C147" s="1" t="s">
        <v>65</v>
      </c>
      <c r="D147" s="1" t="s">
        <v>51</v>
      </c>
      <c r="E147">
        <v>105</v>
      </c>
      <c r="F147">
        <v>1</v>
      </c>
    </row>
    <row r="148" spans="1:6" ht="15.75" customHeight="1" x14ac:dyDescent="0.25">
      <c r="A148">
        <v>201803</v>
      </c>
      <c r="B148" s="14" t="s">
        <v>1520</v>
      </c>
      <c r="C148" s="1" t="s">
        <v>74</v>
      </c>
      <c r="D148" s="1" t="s">
        <v>55</v>
      </c>
      <c r="E148">
        <v>66</v>
      </c>
      <c r="F148">
        <v>1</v>
      </c>
    </row>
    <row r="149" spans="1:6" ht="15.75" customHeight="1" x14ac:dyDescent="0.25">
      <c r="A149">
        <v>201803</v>
      </c>
      <c r="B149" s="14" t="s">
        <v>1520</v>
      </c>
      <c r="C149" s="1" t="s">
        <v>69</v>
      </c>
      <c r="D149" s="1" t="s">
        <v>55</v>
      </c>
      <c r="E149">
        <v>27</v>
      </c>
      <c r="F149">
        <v>1</v>
      </c>
    </row>
    <row r="150" spans="1:6" ht="15.75" customHeight="1" x14ac:dyDescent="0.25">
      <c r="A150">
        <v>201803</v>
      </c>
      <c r="B150" s="14" t="s">
        <v>1520</v>
      </c>
      <c r="C150" s="1" t="s">
        <v>58</v>
      </c>
      <c r="D150" s="1" t="s">
        <v>59</v>
      </c>
      <c r="E150">
        <v>36</v>
      </c>
      <c r="F150">
        <v>1</v>
      </c>
    </row>
    <row r="151" spans="1:6" ht="15.75" customHeight="1" x14ac:dyDescent="0.25">
      <c r="A151">
        <v>201803</v>
      </c>
      <c r="B151" s="14" t="s">
        <v>1520</v>
      </c>
      <c r="C151" s="1" t="s">
        <v>68</v>
      </c>
      <c r="D151" s="1" t="s">
        <v>29</v>
      </c>
      <c r="E151">
        <v>30</v>
      </c>
      <c r="F151">
        <v>1</v>
      </c>
    </row>
    <row r="152" spans="1:6" ht="15.75" customHeight="1" x14ac:dyDescent="0.25">
      <c r="A152">
        <v>201803</v>
      </c>
      <c r="B152" s="14" t="s">
        <v>1520</v>
      </c>
      <c r="C152" s="1" t="s">
        <v>43</v>
      </c>
      <c r="D152" s="1" t="s">
        <v>25</v>
      </c>
      <c r="E152">
        <v>49</v>
      </c>
      <c r="F152">
        <v>1</v>
      </c>
    </row>
    <row r="153" spans="1:6" ht="15.75" customHeight="1" x14ac:dyDescent="0.25">
      <c r="A153">
        <v>201803</v>
      </c>
      <c r="B153" s="14" t="s">
        <v>1520</v>
      </c>
      <c r="C153" s="1" t="s">
        <v>64</v>
      </c>
      <c r="D153" s="1" t="s">
        <v>25</v>
      </c>
      <c r="E153">
        <v>35</v>
      </c>
      <c r="F153">
        <v>1</v>
      </c>
    </row>
    <row r="154" spans="1:6" ht="15.75" customHeight="1" x14ac:dyDescent="0.25">
      <c r="A154">
        <v>201804</v>
      </c>
      <c r="B154" s="14" t="s">
        <v>1518</v>
      </c>
      <c r="C154" s="1" t="s">
        <v>62</v>
      </c>
      <c r="D154" s="1" t="s">
        <v>63</v>
      </c>
      <c r="E154">
        <v>22</v>
      </c>
      <c r="F154">
        <v>1</v>
      </c>
    </row>
    <row r="155" spans="1:6" ht="15.75" customHeight="1" x14ac:dyDescent="0.25">
      <c r="A155">
        <v>201804</v>
      </c>
      <c r="B155" s="14" t="s">
        <v>1518</v>
      </c>
      <c r="C155" s="1" t="s">
        <v>60</v>
      </c>
      <c r="D155" s="1" t="s">
        <v>29</v>
      </c>
      <c r="E155">
        <v>23</v>
      </c>
      <c r="F155">
        <v>1</v>
      </c>
    </row>
    <row r="156" spans="1:6" ht="15.75" customHeight="1" x14ac:dyDescent="0.25">
      <c r="A156">
        <v>201804</v>
      </c>
      <c r="B156" s="14" t="s">
        <v>1518</v>
      </c>
      <c r="C156" s="1" t="s">
        <v>47</v>
      </c>
      <c r="D156" s="1" t="s">
        <v>29</v>
      </c>
      <c r="E156">
        <v>31</v>
      </c>
      <c r="F156">
        <v>1</v>
      </c>
    </row>
    <row r="157" spans="1:6" ht="15.75" customHeight="1" x14ac:dyDescent="0.25">
      <c r="A157">
        <v>201804</v>
      </c>
      <c r="B157" s="14" t="s">
        <v>1518</v>
      </c>
      <c r="C157" s="1" t="s">
        <v>38</v>
      </c>
      <c r="D157" s="1" t="s">
        <v>22</v>
      </c>
      <c r="E157">
        <v>32</v>
      </c>
      <c r="F157">
        <v>1</v>
      </c>
    </row>
    <row r="158" spans="1:6" ht="15.75" customHeight="1" x14ac:dyDescent="0.25">
      <c r="A158">
        <v>201804</v>
      </c>
      <c r="B158" s="14" t="s">
        <v>1518</v>
      </c>
      <c r="C158" s="1" t="s">
        <v>79</v>
      </c>
      <c r="D158" s="1" t="s">
        <v>51</v>
      </c>
      <c r="E158">
        <v>31</v>
      </c>
      <c r="F158">
        <v>1</v>
      </c>
    </row>
    <row r="159" spans="1:6" ht="15.75" customHeight="1" x14ac:dyDescent="0.25">
      <c r="A159">
        <v>201804</v>
      </c>
      <c r="B159" s="14" t="s">
        <v>1518</v>
      </c>
      <c r="C159" s="1" t="s">
        <v>39</v>
      </c>
      <c r="D159" s="1" t="s">
        <v>27</v>
      </c>
      <c r="E159">
        <v>35</v>
      </c>
      <c r="F159">
        <v>1</v>
      </c>
    </row>
    <row r="160" spans="1:6" ht="15.75" customHeight="1" x14ac:dyDescent="0.25">
      <c r="A160">
        <v>201804</v>
      </c>
      <c r="B160" s="14" t="s">
        <v>1518</v>
      </c>
      <c r="C160" s="1" t="s">
        <v>31</v>
      </c>
      <c r="D160" s="1" t="s">
        <v>27</v>
      </c>
      <c r="E160">
        <v>52</v>
      </c>
      <c r="F160">
        <v>2</v>
      </c>
    </row>
    <row r="161" spans="1:6" ht="15.75" customHeight="1" x14ac:dyDescent="0.25">
      <c r="A161">
        <v>201804</v>
      </c>
      <c r="B161" s="14" t="s">
        <v>1518</v>
      </c>
      <c r="C161" s="1" t="s">
        <v>54</v>
      </c>
      <c r="D161" s="1" t="s">
        <v>55</v>
      </c>
      <c r="E161">
        <v>26</v>
      </c>
      <c r="F161">
        <v>1</v>
      </c>
    </row>
    <row r="162" spans="1:6" ht="15.75" customHeight="1" x14ac:dyDescent="0.25">
      <c r="A162">
        <v>201804</v>
      </c>
      <c r="B162" s="14" t="s">
        <v>1518</v>
      </c>
      <c r="C162" s="1" t="s">
        <v>75</v>
      </c>
      <c r="D162" s="1" t="s">
        <v>29</v>
      </c>
      <c r="E162">
        <v>19</v>
      </c>
      <c r="F162">
        <v>1</v>
      </c>
    </row>
    <row r="163" spans="1:6" ht="15.75" customHeight="1" x14ac:dyDescent="0.25">
      <c r="A163">
        <v>201804</v>
      </c>
      <c r="B163" s="14" t="s">
        <v>1518</v>
      </c>
      <c r="C163" s="1" t="s">
        <v>67</v>
      </c>
      <c r="D163" s="1" t="s">
        <v>29</v>
      </c>
      <c r="E163">
        <v>20</v>
      </c>
      <c r="F163">
        <v>1</v>
      </c>
    </row>
    <row r="164" spans="1:6" ht="15.75" customHeight="1" x14ac:dyDescent="0.25">
      <c r="A164">
        <v>201804</v>
      </c>
      <c r="B164" s="14" t="s">
        <v>1518</v>
      </c>
      <c r="C164" s="1" t="s">
        <v>37</v>
      </c>
      <c r="D164" s="1" t="s">
        <v>41</v>
      </c>
      <c r="E164">
        <v>31</v>
      </c>
      <c r="F164">
        <v>2</v>
      </c>
    </row>
    <row r="165" spans="1:6" ht="15.75" customHeight="1" x14ac:dyDescent="0.25">
      <c r="A165">
        <v>201804</v>
      </c>
      <c r="B165" s="14" t="s">
        <v>1518</v>
      </c>
      <c r="C165" s="1" t="s">
        <v>37</v>
      </c>
      <c r="D165" s="1" t="s">
        <v>29</v>
      </c>
      <c r="E165">
        <v>33</v>
      </c>
      <c r="F165">
        <v>2</v>
      </c>
    </row>
    <row r="166" spans="1:6" ht="15.75" customHeight="1" x14ac:dyDescent="0.25">
      <c r="A166">
        <v>201804</v>
      </c>
      <c r="B166" s="14" t="s">
        <v>1518</v>
      </c>
      <c r="C166" s="1" t="s">
        <v>34</v>
      </c>
      <c r="D166" s="1" t="s">
        <v>41</v>
      </c>
      <c r="E166">
        <v>33</v>
      </c>
      <c r="F166">
        <v>2</v>
      </c>
    </row>
    <row r="167" spans="1:6" ht="15.75" customHeight="1" x14ac:dyDescent="0.25">
      <c r="A167">
        <v>201804</v>
      </c>
      <c r="B167" s="14" t="s">
        <v>1518</v>
      </c>
      <c r="C167" s="1" t="s">
        <v>34</v>
      </c>
      <c r="D167" s="1" t="s">
        <v>29</v>
      </c>
      <c r="E167">
        <v>43</v>
      </c>
      <c r="F167">
        <v>1</v>
      </c>
    </row>
    <row r="168" spans="1:6" ht="15.75" customHeight="1" x14ac:dyDescent="0.25">
      <c r="A168">
        <v>201804</v>
      </c>
      <c r="B168" s="14" t="s">
        <v>1518</v>
      </c>
      <c r="C168" s="1" t="s">
        <v>57</v>
      </c>
      <c r="D168" s="1" t="s">
        <v>29</v>
      </c>
      <c r="E168">
        <v>25</v>
      </c>
      <c r="F168">
        <v>1</v>
      </c>
    </row>
    <row r="169" spans="1:6" ht="15.75" customHeight="1" x14ac:dyDescent="0.25">
      <c r="A169">
        <v>201804</v>
      </c>
      <c r="B169" s="14" t="s">
        <v>1518</v>
      </c>
      <c r="C169" s="1" t="s">
        <v>28</v>
      </c>
      <c r="D169" s="1" t="s">
        <v>29</v>
      </c>
      <c r="E169">
        <v>47</v>
      </c>
      <c r="F169">
        <v>2</v>
      </c>
    </row>
    <row r="170" spans="1:6" ht="15.75" customHeight="1" x14ac:dyDescent="0.25">
      <c r="A170">
        <v>201804</v>
      </c>
      <c r="B170" s="14" t="s">
        <v>1518</v>
      </c>
      <c r="C170" s="1" t="s">
        <v>30</v>
      </c>
      <c r="D170" s="1" t="s">
        <v>29</v>
      </c>
      <c r="E170">
        <v>44</v>
      </c>
      <c r="F170">
        <v>2</v>
      </c>
    </row>
    <row r="171" spans="1:6" ht="15.75" customHeight="1" x14ac:dyDescent="0.25">
      <c r="A171">
        <v>201804</v>
      </c>
      <c r="B171" s="14" t="s">
        <v>1518</v>
      </c>
      <c r="C171" s="1" t="s">
        <v>26</v>
      </c>
      <c r="D171" s="1" t="s">
        <v>27</v>
      </c>
      <c r="E171">
        <v>53</v>
      </c>
      <c r="F171">
        <v>3</v>
      </c>
    </row>
    <row r="172" spans="1:6" ht="15.75" customHeight="1" x14ac:dyDescent="0.25">
      <c r="A172">
        <v>201804</v>
      </c>
      <c r="B172" s="14" t="s">
        <v>1518</v>
      </c>
      <c r="C172" s="1" t="s">
        <v>33</v>
      </c>
      <c r="D172" s="1" t="s">
        <v>27</v>
      </c>
      <c r="E172">
        <v>39</v>
      </c>
      <c r="F172">
        <v>1</v>
      </c>
    </row>
    <row r="173" spans="1:6" ht="15.75" customHeight="1" x14ac:dyDescent="0.25">
      <c r="A173">
        <v>201804</v>
      </c>
      <c r="B173" s="14" t="s">
        <v>1518</v>
      </c>
      <c r="C173" s="1" t="s">
        <v>49</v>
      </c>
      <c r="D173" s="1" t="s">
        <v>27</v>
      </c>
      <c r="E173">
        <v>31</v>
      </c>
      <c r="F173">
        <v>1</v>
      </c>
    </row>
    <row r="174" spans="1:6" ht="15.75" customHeight="1" x14ac:dyDescent="0.25">
      <c r="A174">
        <v>201804</v>
      </c>
      <c r="B174" s="14" t="s">
        <v>1518</v>
      </c>
      <c r="C174" s="1" t="s">
        <v>70</v>
      </c>
      <c r="D174" s="1" t="s">
        <v>22</v>
      </c>
      <c r="E174">
        <v>19</v>
      </c>
      <c r="F174">
        <v>1</v>
      </c>
    </row>
    <row r="175" spans="1:6" ht="15.75" customHeight="1" x14ac:dyDescent="0.25">
      <c r="A175">
        <v>201804</v>
      </c>
      <c r="B175" s="14" t="s">
        <v>1518</v>
      </c>
      <c r="C175" s="1" t="s">
        <v>66</v>
      </c>
      <c r="D175" s="1" t="s">
        <v>22</v>
      </c>
      <c r="E175">
        <v>21</v>
      </c>
      <c r="F175">
        <v>1</v>
      </c>
    </row>
    <row r="176" spans="1:6" ht="15.75" customHeight="1" x14ac:dyDescent="0.25">
      <c r="A176">
        <v>201804</v>
      </c>
      <c r="B176" s="14" t="s">
        <v>1518</v>
      </c>
      <c r="C176" s="1" t="s">
        <v>23</v>
      </c>
      <c r="D176" s="1" t="s">
        <v>22</v>
      </c>
      <c r="E176">
        <v>105</v>
      </c>
      <c r="F176">
        <v>4</v>
      </c>
    </row>
    <row r="177" spans="1:6" ht="15.75" customHeight="1" x14ac:dyDescent="0.25">
      <c r="A177">
        <v>201804</v>
      </c>
      <c r="B177" s="14" t="s">
        <v>1518</v>
      </c>
      <c r="C177" s="1" t="s">
        <v>32</v>
      </c>
      <c r="D177" s="1" t="s">
        <v>22</v>
      </c>
      <c r="E177">
        <v>43</v>
      </c>
      <c r="F177">
        <v>2</v>
      </c>
    </row>
    <row r="178" spans="1:6" ht="15.75" customHeight="1" x14ac:dyDescent="0.25">
      <c r="A178">
        <v>201804</v>
      </c>
      <c r="B178" s="14" t="s">
        <v>1518</v>
      </c>
      <c r="C178" s="1" t="s">
        <v>21</v>
      </c>
      <c r="D178" s="1" t="s">
        <v>22</v>
      </c>
      <c r="E178">
        <v>130</v>
      </c>
      <c r="F178">
        <v>5</v>
      </c>
    </row>
    <row r="179" spans="1:6" ht="15.75" customHeight="1" x14ac:dyDescent="0.25">
      <c r="A179">
        <v>201804</v>
      </c>
      <c r="B179" s="14" t="s">
        <v>1518</v>
      </c>
      <c r="C179" s="1" t="s">
        <v>40</v>
      </c>
      <c r="D179" s="1" t="s">
        <v>22</v>
      </c>
      <c r="E179">
        <v>32</v>
      </c>
      <c r="F179">
        <v>1</v>
      </c>
    </row>
    <row r="180" spans="1:6" ht="15.75" customHeight="1" x14ac:dyDescent="0.25">
      <c r="A180">
        <v>201804</v>
      </c>
      <c r="B180" s="14" t="s">
        <v>1519</v>
      </c>
      <c r="C180" s="1" t="s">
        <v>35</v>
      </c>
      <c r="D180" s="1" t="s">
        <v>36</v>
      </c>
      <c r="E180">
        <v>32</v>
      </c>
      <c r="F180">
        <v>1</v>
      </c>
    </row>
    <row r="181" spans="1:6" ht="15.75" customHeight="1" x14ac:dyDescent="0.25">
      <c r="A181">
        <v>201804</v>
      </c>
      <c r="B181" s="14" t="s">
        <v>1519</v>
      </c>
      <c r="C181" s="1" t="s">
        <v>48</v>
      </c>
      <c r="D181" s="1" t="s">
        <v>29</v>
      </c>
      <c r="E181">
        <v>25</v>
      </c>
      <c r="F181">
        <v>1</v>
      </c>
    </row>
    <row r="182" spans="1:6" ht="15.75" customHeight="1" x14ac:dyDescent="0.25">
      <c r="A182">
        <v>201804</v>
      </c>
      <c r="B182" s="14" t="s">
        <v>1519</v>
      </c>
      <c r="C182" s="1" t="s">
        <v>71</v>
      </c>
      <c r="D182" s="1" t="s">
        <v>29</v>
      </c>
      <c r="E182">
        <v>29</v>
      </c>
      <c r="F182">
        <v>1</v>
      </c>
    </row>
    <row r="183" spans="1:6" ht="15.75" customHeight="1" x14ac:dyDescent="0.25">
      <c r="A183">
        <v>201804</v>
      </c>
      <c r="B183" s="14" t="s">
        <v>1519</v>
      </c>
      <c r="C183" s="1" t="s">
        <v>61</v>
      </c>
      <c r="D183" s="1" t="s">
        <v>51</v>
      </c>
      <c r="E183">
        <v>145</v>
      </c>
      <c r="F183">
        <v>1</v>
      </c>
    </row>
    <row r="184" spans="1:6" ht="15.75" customHeight="1" x14ac:dyDescent="0.25">
      <c r="A184">
        <v>201804</v>
      </c>
      <c r="B184" s="14" t="s">
        <v>1519</v>
      </c>
      <c r="C184" s="1" t="s">
        <v>72</v>
      </c>
      <c r="D184" s="1" t="s">
        <v>73</v>
      </c>
      <c r="E184">
        <v>92</v>
      </c>
      <c r="F184">
        <v>1</v>
      </c>
    </row>
    <row r="185" spans="1:6" ht="15.75" customHeight="1" x14ac:dyDescent="0.25">
      <c r="A185">
        <v>201804</v>
      </c>
      <c r="B185" s="14" t="s">
        <v>1519</v>
      </c>
      <c r="C185" s="1" t="s">
        <v>77</v>
      </c>
      <c r="D185" s="1" t="s">
        <v>29</v>
      </c>
      <c r="E185">
        <v>34</v>
      </c>
      <c r="F185">
        <v>1</v>
      </c>
    </row>
    <row r="186" spans="1:6" ht="15.75" customHeight="1" x14ac:dyDescent="0.25">
      <c r="A186">
        <v>201804</v>
      </c>
      <c r="B186" s="14" t="s">
        <v>1519</v>
      </c>
      <c r="C186" s="1" t="s">
        <v>78</v>
      </c>
      <c r="D186" s="1" t="s">
        <v>51</v>
      </c>
      <c r="E186">
        <v>45</v>
      </c>
      <c r="F186">
        <v>1</v>
      </c>
    </row>
    <row r="187" spans="1:6" ht="15.75" customHeight="1" x14ac:dyDescent="0.25">
      <c r="A187">
        <v>201804</v>
      </c>
      <c r="B187" s="14" t="s">
        <v>1519</v>
      </c>
      <c r="C187" s="1" t="s">
        <v>45</v>
      </c>
      <c r="D187" s="1" t="s">
        <v>29</v>
      </c>
      <c r="E187">
        <v>51</v>
      </c>
      <c r="F187">
        <v>1</v>
      </c>
    </row>
    <row r="188" spans="1:6" ht="15.75" customHeight="1" x14ac:dyDescent="0.25">
      <c r="A188">
        <v>201804</v>
      </c>
      <c r="B188" s="14" t="s">
        <v>1519</v>
      </c>
      <c r="C188" s="1" t="s">
        <v>44</v>
      </c>
      <c r="D188" s="1" t="s">
        <v>22</v>
      </c>
      <c r="E188">
        <v>26</v>
      </c>
      <c r="F188">
        <v>1</v>
      </c>
    </row>
    <row r="189" spans="1:6" ht="15.75" customHeight="1" x14ac:dyDescent="0.25">
      <c r="A189">
        <v>201804</v>
      </c>
      <c r="B189" s="14" t="s">
        <v>1519</v>
      </c>
      <c r="C189" s="1" t="s">
        <v>56</v>
      </c>
      <c r="D189" s="1" t="s">
        <v>22</v>
      </c>
      <c r="E189">
        <v>20</v>
      </c>
      <c r="F189">
        <v>1</v>
      </c>
    </row>
    <row r="190" spans="1:6" ht="15.75" customHeight="1" x14ac:dyDescent="0.25">
      <c r="A190">
        <v>201804</v>
      </c>
      <c r="B190" s="14" t="s">
        <v>1519</v>
      </c>
      <c r="C190" s="1" t="s">
        <v>42</v>
      </c>
      <c r="D190" s="1" t="s">
        <v>22</v>
      </c>
      <c r="E190">
        <v>26</v>
      </c>
      <c r="F190">
        <v>1</v>
      </c>
    </row>
    <row r="191" spans="1:6" ht="15.75" customHeight="1" x14ac:dyDescent="0.25">
      <c r="A191">
        <v>201804</v>
      </c>
      <c r="B191" s="14" t="s">
        <v>1519</v>
      </c>
      <c r="C191" s="1" t="s">
        <v>46</v>
      </c>
      <c r="D191" s="1" t="s">
        <v>22</v>
      </c>
      <c r="E191">
        <v>26</v>
      </c>
      <c r="F191">
        <v>1</v>
      </c>
    </row>
    <row r="192" spans="1:6" ht="15.75" customHeight="1" x14ac:dyDescent="0.25">
      <c r="A192">
        <v>201804</v>
      </c>
      <c r="B192" s="14" t="s">
        <v>1519</v>
      </c>
      <c r="C192" s="1" t="s">
        <v>50</v>
      </c>
      <c r="D192" s="1" t="s">
        <v>51</v>
      </c>
      <c r="E192">
        <v>60</v>
      </c>
      <c r="F192">
        <v>1</v>
      </c>
    </row>
    <row r="193" spans="1:6" ht="15.75" customHeight="1" x14ac:dyDescent="0.25">
      <c r="A193">
        <v>201804</v>
      </c>
      <c r="B193" s="14" t="s">
        <v>1519</v>
      </c>
      <c r="C193" s="1" t="s">
        <v>76</v>
      </c>
      <c r="D193" s="1" t="s">
        <v>25</v>
      </c>
      <c r="E193">
        <v>39</v>
      </c>
      <c r="F193">
        <v>1</v>
      </c>
    </row>
    <row r="194" spans="1:6" ht="15.75" customHeight="1" x14ac:dyDescent="0.25">
      <c r="A194">
        <v>201804</v>
      </c>
      <c r="B194" s="14" t="s">
        <v>1519</v>
      </c>
      <c r="C194" s="1" t="s">
        <v>52</v>
      </c>
      <c r="D194" s="1" t="s">
        <v>25</v>
      </c>
      <c r="E194">
        <v>23</v>
      </c>
      <c r="F194">
        <v>1</v>
      </c>
    </row>
    <row r="195" spans="1:6" ht="15.75" customHeight="1" x14ac:dyDescent="0.25">
      <c r="A195">
        <v>201804</v>
      </c>
      <c r="B195" s="14" t="s">
        <v>1519</v>
      </c>
      <c r="C195" s="1" t="s">
        <v>24</v>
      </c>
      <c r="D195" s="1" t="s">
        <v>25</v>
      </c>
      <c r="E195">
        <v>45</v>
      </c>
      <c r="F195">
        <v>1</v>
      </c>
    </row>
    <row r="196" spans="1:6" ht="15.75" customHeight="1" x14ac:dyDescent="0.25">
      <c r="A196">
        <v>201804</v>
      </c>
      <c r="B196" s="14" t="s">
        <v>1520</v>
      </c>
      <c r="C196" s="1" t="s">
        <v>53</v>
      </c>
      <c r="D196" s="1" t="s">
        <v>51</v>
      </c>
      <c r="E196">
        <v>30</v>
      </c>
      <c r="F196">
        <v>1</v>
      </c>
    </row>
    <row r="197" spans="1:6" ht="15.75" customHeight="1" x14ac:dyDescent="0.25">
      <c r="A197">
        <v>201804</v>
      </c>
      <c r="B197" s="14" t="s">
        <v>1520</v>
      </c>
      <c r="C197" s="1" t="s">
        <v>65</v>
      </c>
      <c r="D197" s="1" t="s">
        <v>51</v>
      </c>
      <c r="E197">
        <v>105</v>
      </c>
      <c r="F197">
        <v>1</v>
      </c>
    </row>
    <row r="198" spans="1:6" ht="15.75" customHeight="1" x14ac:dyDescent="0.25">
      <c r="A198">
        <v>201804</v>
      </c>
      <c r="B198" s="14" t="s">
        <v>1520</v>
      </c>
      <c r="C198" s="1" t="s">
        <v>74</v>
      </c>
      <c r="D198" s="1" t="s">
        <v>55</v>
      </c>
      <c r="E198">
        <v>66</v>
      </c>
      <c r="F198">
        <v>1</v>
      </c>
    </row>
    <row r="199" spans="1:6" ht="15.75" customHeight="1" x14ac:dyDescent="0.25">
      <c r="A199">
        <v>201804</v>
      </c>
      <c r="B199" s="14" t="s">
        <v>1520</v>
      </c>
      <c r="C199" s="1" t="s">
        <v>69</v>
      </c>
      <c r="D199" s="1" t="s">
        <v>55</v>
      </c>
      <c r="E199">
        <v>26</v>
      </c>
      <c r="F199">
        <v>1</v>
      </c>
    </row>
    <row r="200" spans="1:6" ht="15.75" customHeight="1" x14ac:dyDescent="0.25">
      <c r="A200">
        <v>201804</v>
      </c>
      <c r="B200" s="14" t="s">
        <v>1520</v>
      </c>
      <c r="C200" s="1" t="s">
        <v>58</v>
      </c>
      <c r="D200" s="1" t="s">
        <v>59</v>
      </c>
      <c r="E200">
        <v>35</v>
      </c>
      <c r="F200">
        <v>1</v>
      </c>
    </row>
    <row r="201" spans="1:6" ht="15.75" customHeight="1" x14ac:dyDescent="0.25">
      <c r="A201">
        <v>201804</v>
      </c>
      <c r="B201" s="14" t="s">
        <v>1520</v>
      </c>
      <c r="C201" s="1" t="s">
        <v>68</v>
      </c>
      <c r="D201" s="1" t="s">
        <v>29</v>
      </c>
      <c r="E201">
        <v>29</v>
      </c>
      <c r="F201">
        <v>1</v>
      </c>
    </row>
    <row r="202" spans="1:6" ht="15.75" customHeight="1" x14ac:dyDescent="0.25">
      <c r="A202">
        <v>201804</v>
      </c>
      <c r="B202" s="14" t="s">
        <v>1520</v>
      </c>
      <c r="C202" s="1" t="s">
        <v>43</v>
      </c>
      <c r="D202" s="1" t="s">
        <v>25</v>
      </c>
      <c r="E202">
        <v>50</v>
      </c>
      <c r="F202">
        <v>1</v>
      </c>
    </row>
    <row r="203" spans="1:6" ht="15.75" customHeight="1" x14ac:dyDescent="0.25">
      <c r="A203">
        <v>201804</v>
      </c>
      <c r="B203" s="14" t="s">
        <v>1520</v>
      </c>
      <c r="C203" s="1" t="s">
        <v>64</v>
      </c>
      <c r="D203" s="1" t="s">
        <v>25</v>
      </c>
      <c r="E203">
        <v>35</v>
      </c>
      <c r="F203">
        <v>1</v>
      </c>
    </row>
    <row r="204" spans="1:6" ht="15.75" customHeight="1" x14ac:dyDescent="0.25">
      <c r="A204">
        <v>201805</v>
      </c>
      <c r="B204" s="14" t="s">
        <v>1518</v>
      </c>
      <c r="C204" s="1" t="s">
        <v>62</v>
      </c>
      <c r="D204" s="1" t="s">
        <v>63</v>
      </c>
      <c r="E204">
        <v>23</v>
      </c>
      <c r="F204">
        <v>1</v>
      </c>
    </row>
    <row r="205" spans="1:6" ht="15.75" customHeight="1" x14ac:dyDescent="0.25">
      <c r="A205">
        <v>201805</v>
      </c>
      <c r="B205" s="14" t="s">
        <v>1518</v>
      </c>
      <c r="C205" s="1" t="s">
        <v>60</v>
      </c>
      <c r="D205" s="1" t="s">
        <v>29</v>
      </c>
      <c r="E205">
        <v>24</v>
      </c>
      <c r="F205">
        <v>1</v>
      </c>
    </row>
    <row r="206" spans="1:6" ht="15.75" customHeight="1" x14ac:dyDescent="0.25">
      <c r="A206">
        <v>201805</v>
      </c>
      <c r="B206" s="14" t="s">
        <v>1518</v>
      </c>
      <c r="C206" s="1" t="s">
        <v>47</v>
      </c>
      <c r="D206" s="1" t="s">
        <v>29</v>
      </c>
      <c r="E206">
        <v>33</v>
      </c>
      <c r="F206">
        <v>1</v>
      </c>
    </row>
    <row r="207" spans="1:6" ht="15.75" customHeight="1" x14ac:dyDescent="0.25">
      <c r="A207">
        <v>201805</v>
      </c>
      <c r="B207" s="14" t="s">
        <v>1518</v>
      </c>
      <c r="C207" s="1" t="s">
        <v>38</v>
      </c>
      <c r="D207" s="1" t="s">
        <v>22</v>
      </c>
      <c r="E207">
        <v>33</v>
      </c>
      <c r="F207">
        <v>1</v>
      </c>
    </row>
    <row r="208" spans="1:6" ht="15.75" customHeight="1" x14ac:dyDescent="0.25">
      <c r="A208">
        <v>201805</v>
      </c>
      <c r="B208" s="14" t="s">
        <v>1518</v>
      </c>
      <c r="C208" s="1" t="s">
        <v>79</v>
      </c>
      <c r="D208" s="1" t="s">
        <v>51</v>
      </c>
      <c r="E208">
        <v>31</v>
      </c>
      <c r="F208">
        <v>1</v>
      </c>
    </row>
    <row r="209" spans="1:6" ht="15.75" customHeight="1" x14ac:dyDescent="0.25">
      <c r="A209">
        <v>201805</v>
      </c>
      <c r="B209" s="14" t="s">
        <v>1518</v>
      </c>
      <c r="C209" s="1" t="s">
        <v>39</v>
      </c>
      <c r="D209" s="1" t="s">
        <v>27</v>
      </c>
      <c r="E209">
        <v>38</v>
      </c>
      <c r="F209">
        <v>2</v>
      </c>
    </row>
    <row r="210" spans="1:6" ht="15.75" customHeight="1" x14ac:dyDescent="0.25">
      <c r="A210">
        <v>201805</v>
      </c>
      <c r="B210" s="14" t="s">
        <v>1518</v>
      </c>
      <c r="C210" s="1" t="s">
        <v>31</v>
      </c>
      <c r="D210" s="1" t="s">
        <v>27</v>
      </c>
      <c r="E210">
        <v>58</v>
      </c>
      <c r="F210">
        <v>3</v>
      </c>
    </row>
    <row r="211" spans="1:6" ht="15.75" customHeight="1" x14ac:dyDescent="0.25">
      <c r="A211">
        <v>201805</v>
      </c>
      <c r="B211" s="14" t="s">
        <v>1518</v>
      </c>
      <c r="C211" s="1" t="s">
        <v>54</v>
      </c>
      <c r="D211" s="1" t="s">
        <v>55</v>
      </c>
      <c r="E211">
        <v>27</v>
      </c>
      <c r="F211">
        <v>1</v>
      </c>
    </row>
    <row r="212" spans="1:6" ht="15.75" customHeight="1" x14ac:dyDescent="0.25">
      <c r="A212">
        <v>201805</v>
      </c>
      <c r="B212" s="14" t="s">
        <v>1518</v>
      </c>
      <c r="C212" s="1" t="s">
        <v>75</v>
      </c>
      <c r="D212" s="1" t="s">
        <v>29</v>
      </c>
      <c r="E212">
        <v>21</v>
      </c>
      <c r="F212">
        <v>1</v>
      </c>
    </row>
    <row r="213" spans="1:6" ht="15.75" customHeight="1" x14ac:dyDescent="0.25">
      <c r="A213">
        <v>201805</v>
      </c>
      <c r="B213" s="14" t="s">
        <v>1518</v>
      </c>
      <c r="C213" s="1" t="s">
        <v>67</v>
      </c>
      <c r="D213" s="1" t="s">
        <v>29</v>
      </c>
      <c r="E213">
        <v>21</v>
      </c>
      <c r="F213">
        <v>1</v>
      </c>
    </row>
    <row r="214" spans="1:6" ht="15.75" customHeight="1" x14ac:dyDescent="0.25">
      <c r="A214">
        <v>201805</v>
      </c>
      <c r="B214" s="14" t="s">
        <v>1518</v>
      </c>
      <c r="C214" s="1" t="s">
        <v>37</v>
      </c>
      <c r="D214" s="1" t="s">
        <v>29</v>
      </c>
      <c r="E214">
        <v>34</v>
      </c>
      <c r="F214">
        <v>2</v>
      </c>
    </row>
    <row r="215" spans="1:6" ht="15.75" customHeight="1" x14ac:dyDescent="0.25">
      <c r="A215">
        <v>201805</v>
      </c>
      <c r="B215" s="14" t="s">
        <v>1518</v>
      </c>
      <c r="C215" s="1" t="s">
        <v>37</v>
      </c>
      <c r="D215" s="1" t="s">
        <v>41</v>
      </c>
      <c r="E215">
        <v>34</v>
      </c>
      <c r="F215">
        <v>2</v>
      </c>
    </row>
    <row r="216" spans="1:6" ht="15.75" customHeight="1" x14ac:dyDescent="0.25">
      <c r="A216">
        <v>201805</v>
      </c>
      <c r="B216" s="14" t="s">
        <v>1518</v>
      </c>
      <c r="C216" s="1" t="s">
        <v>34</v>
      </c>
      <c r="D216" s="1" t="s">
        <v>41</v>
      </c>
      <c r="E216">
        <v>36</v>
      </c>
      <c r="F216">
        <v>2</v>
      </c>
    </row>
    <row r="217" spans="1:6" ht="15.75" customHeight="1" x14ac:dyDescent="0.25">
      <c r="A217">
        <v>201805</v>
      </c>
      <c r="B217" s="14" t="s">
        <v>1518</v>
      </c>
      <c r="C217" s="1" t="s">
        <v>34</v>
      </c>
      <c r="D217" s="1" t="s">
        <v>29</v>
      </c>
      <c r="E217">
        <v>46</v>
      </c>
      <c r="F217">
        <v>2</v>
      </c>
    </row>
    <row r="218" spans="1:6" ht="15.75" customHeight="1" x14ac:dyDescent="0.25">
      <c r="A218">
        <v>201805</v>
      </c>
      <c r="B218" s="14" t="s">
        <v>1518</v>
      </c>
      <c r="C218" s="1" t="s">
        <v>57</v>
      </c>
      <c r="D218" s="1" t="s">
        <v>29</v>
      </c>
      <c r="E218">
        <v>26</v>
      </c>
      <c r="F218">
        <v>1</v>
      </c>
    </row>
    <row r="219" spans="1:6" ht="15.75" customHeight="1" x14ac:dyDescent="0.25">
      <c r="A219">
        <v>201805</v>
      </c>
      <c r="B219" s="14" t="s">
        <v>1518</v>
      </c>
      <c r="C219" s="1" t="s">
        <v>28</v>
      </c>
      <c r="D219" s="1" t="s">
        <v>29</v>
      </c>
      <c r="E219">
        <v>49</v>
      </c>
      <c r="F219">
        <v>2</v>
      </c>
    </row>
    <row r="220" spans="1:6" ht="15.75" customHeight="1" x14ac:dyDescent="0.25">
      <c r="A220">
        <v>201805</v>
      </c>
      <c r="B220" s="14" t="s">
        <v>1518</v>
      </c>
      <c r="C220" s="1" t="s">
        <v>30</v>
      </c>
      <c r="D220" s="1" t="s">
        <v>29</v>
      </c>
      <c r="E220">
        <v>45</v>
      </c>
      <c r="F220">
        <v>2</v>
      </c>
    </row>
    <row r="221" spans="1:6" ht="15.75" customHeight="1" x14ac:dyDescent="0.25">
      <c r="A221">
        <v>201805</v>
      </c>
      <c r="B221" s="14" t="s">
        <v>1518</v>
      </c>
      <c r="C221" s="1" t="s">
        <v>26</v>
      </c>
      <c r="D221" s="1" t="s">
        <v>27</v>
      </c>
      <c r="E221">
        <v>57</v>
      </c>
      <c r="F221">
        <v>3</v>
      </c>
    </row>
    <row r="222" spans="1:6" ht="15.75" customHeight="1" x14ac:dyDescent="0.25">
      <c r="A222">
        <v>201805</v>
      </c>
      <c r="B222" s="14" t="s">
        <v>1518</v>
      </c>
      <c r="C222" s="1" t="s">
        <v>33</v>
      </c>
      <c r="D222" s="1" t="s">
        <v>27</v>
      </c>
      <c r="E222">
        <v>40</v>
      </c>
      <c r="F222">
        <v>2</v>
      </c>
    </row>
    <row r="223" spans="1:6" ht="15.75" customHeight="1" x14ac:dyDescent="0.25">
      <c r="A223">
        <v>201805</v>
      </c>
      <c r="B223" s="14" t="s">
        <v>1518</v>
      </c>
      <c r="C223" s="1" t="s">
        <v>49</v>
      </c>
      <c r="D223" s="1" t="s">
        <v>27</v>
      </c>
      <c r="E223">
        <v>34</v>
      </c>
      <c r="F223">
        <v>2</v>
      </c>
    </row>
    <row r="224" spans="1:6" ht="15.75" customHeight="1" x14ac:dyDescent="0.25">
      <c r="A224">
        <v>201805</v>
      </c>
      <c r="B224" s="14" t="s">
        <v>1518</v>
      </c>
      <c r="C224" s="1" t="s">
        <v>70</v>
      </c>
      <c r="D224" s="1" t="s">
        <v>22</v>
      </c>
      <c r="E224">
        <v>20</v>
      </c>
      <c r="F224">
        <v>1</v>
      </c>
    </row>
    <row r="225" spans="1:6" ht="15.75" customHeight="1" x14ac:dyDescent="0.25">
      <c r="A225">
        <v>201805</v>
      </c>
      <c r="B225" s="14" t="s">
        <v>1518</v>
      </c>
      <c r="C225" s="1" t="s">
        <v>66</v>
      </c>
      <c r="D225" s="1" t="s">
        <v>22</v>
      </c>
      <c r="E225">
        <v>22</v>
      </c>
      <c r="F225">
        <v>1</v>
      </c>
    </row>
    <row r="226" spans="1:6" ht="15.75" customHeight="1" x14ac:dyDescent="0.25">
      <c r="A226">
        <v>201805</v>
      </c>
      <c r="B226" s="14" t="s">
        <v>1518</v>
      </c>
      <c r="C226" s="1" t="s">
        <v>23</v>
      </c>
      <c r="D226" s="1" t="s">
        <v>22</v>
      </c>
      <c r="E226">
        <v>115</v>
      </c>
      <c r="F226">
        <v>5</v>
      </c>
    </row>
    <row r="227" spans="1:6" ht="15.75" customHeight="1" x14ac:dyDescent="0.25">
      <c r="A227">
        <v>201805</v>
      </c>
      <c r="B227" s="14" t="s">
        <v>1518</v>
      </c>
      <c r="C227" s="1" t="s">
        <v>32</v>
      </c>
      <c r="D227" s="1" t="s">
        <v>22</v>
      </c>
      <c r="E227">
        <v>44</v>
      </c>
      <c r="F227">
        <v>2</v>
      </c>
    </row>
    <row r="228" spans="1:6" ht="15.75" customHeight="1" x14ac:dyDescent="0.25">
      <c r="A228">
        <v>201805</v>
      </c>
      <c r="B228" s="14" t="s">
        <v>1518</v>
      </c>
      <c r="C228" s="1" t="s">
        <v>21</v>
      </c>
      <c r="D228" s="1" t="s">
        <v>22</v>
      </c>
      <c r="E228">
        <v>140</v>
      </c>
      <c r="F228">
        <v>6</v>
      </c>
    </row>
    <row r="229" spans="1:6" ht="15.75" customHeight="1" x14ac:dyDescent="0.25">
      <c r="A229">
        <v>201805</v>
      </c>
      <c r="B229" s="14" t="s">
        <v>1518</v>
      </c>
      <c r="C229" s="1" t="s">
        <v>40</v>
      </c>
      <c r="D229" s="1" t="s">
        <v>22</v>
      </c>
      <c r="E229">
        <v>34</v>
      </c>
      <c r="F229">
        <v>1</v>
      </c>
    </row>
    <row r="230" spans="1:6" ht="15.75" customHeight="1" x14ac:dyDescent="0.25">
      <c r="A230">
        <v>201805</v>
      </c>
      <c r="B230" s="14" t="s">
        <v>1519</v>
      </c>
      <c r="C230" s="1" t="s">
        <v>35</v>
      </c>
      <c r="D230" s="1" t="s">
        <v>36</v>
      </c>
      <c r="E230">
        <v>35</v>
      </c>
      <c r="F230">
        <v>1</v>
      </c>
    </row>
    <row r="231" spans="1:6" ht="15.75" customHeight="1" x14ac:dyDescent="0.25">
      <c r="A231">
        <v>201805</v>
      </c>
      <c r="B231" s="14" t="s">
        <v>1519</v>
      </c>
      <c r="C231" s="1" t="s">
        <v>48</v>
      </c>
      <c r="D231" s="1" t="s">
        <v>29</v>
      </c>
      <c r="E231">
        <v>28</v>
      </c>
      <c r="F231">
        <v>1</v>
      </c>
    </row>
    <row r="232" spans="1:6" ht="15.75" customHeight="1" x14ac:dyDescent="0.25">
      <c r="A232">
        <v>201805</v>
      </c>
      <c r="B232" s="14" t="s">
        <v>1519</v>
      </c>
      <c r="C232" s="1" t="s">
        <v>71</v>
      </c>
      <c r="D232" s="1" t="s">
        <v>29</v>
      </c>
      <c r="E232">
        <v>29</v>
      </c>
      <c r="F232">
        <v>1</v>
      </c>
    </row>
    <row r="233" spans="1:6" ht="15.75" customHeight="1" x14ac:dyDescent="0.25">
      <c r="A233">
        <v>201805</v>
      </c>
      <c r="B233" s="14" t="s">
        <v>1519</v>
      </c>
      <c r="C233" s="1" t="s">
        <v>61</v>
      </c>
      <c r="D233" s="1" t="s">
        <v>51</v>
      </c>
      <c r="E233">
        <v>145</v>
      </c>
      <c r="F233">
        <v>1</v>
      </c>
    </row>
    <row r="234" spans="1:6" ht="15.75" customHeight="1" x14ac:dyDescent="0.25">
      <c r="A234">
        <v>201805</v>
      </c>
      <c r="B234" s="14" t="s">
        <v>1519</v>
      </c>
      <c r="C234" s="1" t="s">
        <v>72</v>
      </c>
      <c r="D234" s="1" t="s">
        <v>73</v>
      </c>
      <c r="E234">
        <v>92</v>
      </c>
      <c r="F234">
        <v>1</v>
      </c>
    </row>
    <row r="235" spans="1:6" ht="15.75" customHeight="1" x14ac:dyDescent="0.25">
      <c r="A235">
        <v>201805</v>
      </c>
      <c r="B235" s="14" t="s">
        <v>1519</v>
      </c>
      <c r="C235" s="1" t="s">
        <v>77</v>
      </c>
      <c r="D235" s="1" t="s">
        <v>29</v>
      </c>
      <c r="E235">
        <v>34</v>
      </c>
      <c r="F235">
        <v>1</v>
      </c>
    </row>
    <row r="236" spans="1:6" ht="15.75" customHeight="1" x14ac:dyDescent="0.25">
      <c r="A236">
        <v>201805</v>
      </c>
      <c r="B236" s="14" t="s">
        <v>1519</v>
      </c>
      <c r="C236" s="1" t="s">
        <v>78</v>
      </c>
      <c r="D236" s="1" t="s">
        <v>51</v>
      </c>
      <c r="E236">
        <v>45</v>
      </c>
      <c r="F236">
        <v>1</v>
      </c>
    </row>
    <row r="237" spans="1:6" ht="15.75" customHeight="1" x14ac:dyDescent="0.25">
      <c r="A237">
        <v>201805</v>
      </c>
      <c r="B237" s="14" t="s">
        <v>1519</v>
      </c>
      <c r="C237" s="1" t="s">
        <v>45</v>
      </c>
      <c r="D237" s="1" t="s">
        <v>29</v>
      </c>
      <c r="E237">
        <v>51</v>
      </c>
      <c r="F237">
        <v>1</v>
      </c>
    </row>
    <row r="238" spans="1:6" ht="15.75" customHeight="1" x14ac:dyDescent="0.25">
      <c r="A238">
        <v>201805</v>
      </c>
      <c r="B238" s="14" t="s">
        <v>1519</v>
      </c>
      <c r="C238" s="1" t="s">
        <v>44</v>
      </c>
      <c r="D238" s="1" t="s">
        <v>22</v>
      </c>
      <c r="E238">
        <v>29</v>
      </c>
      <c r="F238">
        <v>1</v>
      </c>
    </row>
    <row r="239" spans="1:6" ht="15.75" customHeight="1" x14ac:dyDescent="0.25">
      <c r="A239">
        <v>201805</v>
      </c>
      <c r="B239" s="14" t="s">
        <v>1519</v>
      </c>
      <c r="C239" s="1" t="s">
        <v>56</v>
      </c>
      <c r="D239" s="1" t="s">
        <v>22</v>
      </c>
      <c r="E239">
        <v>22</v>
      </c>
      <c r="F239">
        <v>1</v>
      </c>
    </row>
    <row r="240" spans="1:6" ht="15.75" customHeight="1" x14ac:dyDescent="0.25">
      <c r="A240">
        <v>201805</v>
      </c>
      <c r="B240" s="14" t="s">
        <v>1519</v>
      </c>
      <c r="C240" s="1" t="s">
        <v>42</v>
      </c>
      <c r="D240" s="1" t="s">
        <v>22</v>
      </c>
      <c r="E240">
        <v>29</v>
      </c>
      <c r="F240">
        <v>1</v>
      </c>
    </row>
    <row r="241" spans="1:6" ht="15.75" customHeight="1" x14ac:dyDescent="0.25">
      <c r="A241">
        <v>201805</v>
      </c>
      <c r="B241" s="14" t="s">
        <v>1519</v>
      </c>
      <c r="C241" s="1" t="s">
        <v>46</v>
      </c>
      <c r="D241" s="1" t="s">
        <v>22</v>
      </c>
      <c r="E241">
        <v>29</v>
      </c>
      <c r="F241">
        <v>1</v>
      </c>
    </row>
    <row r="242" spans="1:6" ht="15.75" customHeight="1" x14ac:dyDescent="0.25">
      <c r="A242">
        <v>201805</v>
      </c>
      <c r="B242" s="14" t="s">
        <v>1519</v>
      </c>
      <c r="C242" s="1" t="s">
        <v>50</v>
      </c>
      <c r="D242" s="1" t="s">
        <v>51</v>
      </c>
      <c r="E242">
        <v>60</v>
      </c>
      <c r="F242">
        <v>1</v>
      </c>
    </row>
    <row r="243" spans="1:6" ht="15.75" customHeight="1" x14ac:dyDescent="0.25">
      <c r="A243">
        <v>201805</v>
      </c>
      <c r="B243" s="14" t="s">
        <v>1519</v>
      </c>
      <c r="C243" s="1" t="s">
        <v>76</v>
      </c>
      <c r="D243" s="1" t="s">
        <v>25</v>
      </c>
      <c r="E243">
        <v>39</v>
      </c>
      <c r="F243">
        <v>1</v>
      </c>
    </row>
    <row r="244" spans="1:6" ht="15.75" customHeight="1" x14ac:dyDescent="0.25">
      <c r="A244">
        <v>201805</v>
      </c>
      <c r="B244" s="14" t="s">
        <v>1519</v>
      </c>
      <c r="C244" s="1" t="s">
        <v>52</v>
      </c>
      <c r="D244" s="1" t="s">
        <v>25</v>
      </c>
      <c r="E244">
        <v>26</v>
      </c>
      <c r="F244">
        <v>1</v>
      </c>
    </row>
    <row r="245" spans="1:6" ht="15.75" customHeight="1" x14ac:dyDescent="0.25">
      <c r="A245">
        <v>201805</v>
      </c>
      <c r="B245" s="14" t="s">
        <v>1519</v>
      </c>
      <c r="C245" s="1" t="s">
        <v>24</v>
      </c>
      <c r="D245" s="1" t="s">
        <v>25</v>
      </c>
      <c r="E245">
        <v>51</v>
      </c>
      <c r="F245">
        <v>1</v>
      </c>
    </row>
    <row r="246" spans="1:6" ht="15.75" customHeight="1" x14ac:dyDescent="0.25">
      <c r="A246">
        <v>201805</v>
      </c>
      <c r="B246" s="14" t="s">
        <v>1520</v>
      </c>
      <c r="C246" s="1" t="s">
        <v>53</v>
      </c>
      <c r="D246" s="1" t="s">
        <v>51</v>
      </c>
      <c r="E246">
        <v>27</v>
      </c>
      <c r="F246">
        <v>1</v>
      </c>
    </row>
    <row r="247" spans="1:6" ht="15.75" customHeight="1" x14ac:dyDescent="0.25">
      <c r="A247">
        <v>201805</v>
      </c>
      <c r="B247" s="14" t="s">
        <v>1520</v>
      </c>
      <c r="C247" s="1" t="s">
        <v>65</v>
      </c>
      <c r="D247" s="1" t="s">
        <v>51</v>
      </c>
      <c r="E247">
        <v>105</v>
      </c>
      <c r="F247">
        <v>1</v>
      </c>
    </row>
    <row r="248" spans="1:6" ht="15.75" customHeight="1" x14ac:dyDescent="0.25">
      <c r="A248">
        <v>201805</v>
      </c>
      <c r="B248" s="14" t="s">
        <v>1520</v>
      </c>
      <c r="C248" s="1" t="s">
        <v>74</v>
      </c>
      <c r="D248" s="1" t="s">
        <v>55</v>
      </c>
      <c r="E248">
        <v>66</v>
      </c>
      <c r="F248">
        <v>1</v>
      </c>
    </row>
    <row r="249" spans="1:6" ht="15.75" customHeight="1" x14ac:dyDescent="0.25">
      <c r="A249">
        <v>201805</v>
      </c>
      <c r="B249" s="14" t="s">
        <v>1520</v>
      </c>
      <c r="C249" s="1" t="s">
        <v>69</v>
      </c>
      <c r="D249" s="1" t="s">
        <v>55</v>
      </c>
      <c r="E249">
        <v>25</v>
      </c>
      <c r="F249">
        <v>1</v>
      </c>
    </row>
    <row r="250" spans="1:6" ht="15.75" customHeight="1" x14ac:dyDescent="0.25">
      <c r="A250">
        <v>201805</v>
      </c>
      <c r="B250" s="14" t="s">
        <v>1520</v>
      </c>
      <c r="C250" s="1" t="s">
        <v>58</v>
      </c>
      <c r="D250" s="1" t="s">
        <v>59</v>
      </c>
      <c r="E250">
        <v>34</v>
      </c>
      <c r="F250">
        <v>1</v>
      </c>
    </row>
    <row r="251" spans="1:6" ht="15.75" customHeight="1" x14ac:dyDescent="0.25">
      <c r="A251">
        <v>201805</v>
      </c>
      <c r="B251" s="14" t="s">
        <v>1520</v>
      </c>
      <c r="C251" s="1" t="s">
        <v>68</v>
      </c>
      <c r="D251" s="1" t="s">
        <v>29</v>
      </c>
      <c r="E251">
        <v>28</v>
      </c>
      <c r="F251">
        <v>1</v>
      </c>
    </row>
    <row r="252" spans="1:6" ht="15.75" customHeight="1" x14ac:dyDescent="0.25">
      <c r="A252">
        <v>201805</v>
      </c>
      <c r="B252" s="14" t="s">
        <v>1520</v>
      </c>
      <c r="C252" s="1" t="s">
        <v>43</v>
      </c>
      <c r="D252" s="1" t="s">
        <v>25</v>
      </c>
      <c r="E252">
        <v>51</v>
      </c>
      <c r="F252">
        <v>1</v>
      </c>
    </row>
    <row r="253" spans="1:6" ht="15.75" customHeight="1" x14ac:dyDescent="0.25">
      <c r="A253">
        <v>201805</v>
      </c>
      <c r="B253" s="14" t="s">
        <v>1520</v>
      </c>
      <c r="C253" s="1" t="s">
        <v>64</v>
      </c>
      <c r="D253" s="1" t="s">
        <v>25</v>
      </c>
      <c r="E253">
        <v>35</v>
      </c>
      <c r="F253">
        <v>1</v>
      </c>
    </row>
    <row r="254" spans="1:6" ht="15.75" customHeight="1" x14ac:dyDescent="0.25">
      <c r="A254">
        <v>201806</v>
      </c>
      <c r="B254" s="14" t="s">
        <v>1518</v>
      </c>
      <c r="C254" s="1" t="s">
        <v>62</v>
      </c>
      <c r="D254" s="1" t="s">
        <v>63</v>
      </c>
      <c r="E254">
        <v>24</v>
      </c>
      <c r="F254">
        <v>1</v>
      </c>
    </row>
    <row r="255" spans="1:6" ht="15.75" customHeight="1" x14ac:dyDescent="0.25">
      <c r="A255">
        <v>201806</v>
      </c>
      <c r="B255" s="14" t="s">
        <v>1518</v>
      </c>
      <c r="C255" s="1" t="s">
        <v>60</v>
      </c>
      <c r="D255" s="1" t="s">
        <v>29</v>
      </c>
      <c r="E255">
        <v>25</v>
      </c>
      <c r="F255">
        <v>1</v>
      </c>
    </row>
    <row r="256" spans="1:6" ht="15.75" customHeight="1" x14ac:dyDescent="0.25">
      <c r="A256">
        <v>201806</v>
      </c>
      <c r="B256" s="14" t="s">
        <v>1518</v>
      </c>
      <c r="C256" s="1" t="s">
        <v>47</v>
      </c>
      <c r="D256" s="1" t="s">
        <v>29</v>
      </c>
      <c r="E256">
        <v>35</v>
      </c>
      <c r="F256">
        <v>1</v>
      </c>
    </row>
    <row r="257" spans="1:6" ht="15.75" customHeight="1" x14ac:dyDescent="0.25">
      <c r="A257">
        <v>201806</v>
      </c>
      <c r="B257" s="14" t="s">
        <v>1518</v>
      </c>
      <c r="C257" s="1" t="s">
        <v>38</v>
      </c>
      <c r="D257" s="1" t="s">
        <v>22</v>
      </c>
      <c r="E257">
        <v>34</v>
      </c>
      <c r="F257">
        <v>1</v>
      </c>
    </row>
    <row r="258" spans="1:6" ht="15.75" customHeight="1" x14ac:dyDescent="0.25">
      <c r="A258">
        <v>201806</v>
      </c>
      <c r="B258" s="14" t="s">
        <v>1518</v>
      </c>
      <c r="C258" s="1" t="s">
        <v>79</v>
      </c>
      <c r="D258" s="1" t="s">
        <v>51</v>
      </c>
      <c r="E258">
        <v>22</v>
      </c>
      <c r="F258">
        <v>1</v>
      </c>
    </row>
    <row r="259" spans="1:6" ht="15.75" customHeight="1" x14ac:dyDescent="0.25">
      <c r="A259">
        <v>201806</v>
      </c>
      <c r="B259" s="14" t="s">
        <v>1518</v>
      </c>
      <c r="C259" s="1" t="s">
        <v>39</v>
      </c>
      <c r="D259" s="1" t="s">
        <v>27</v>
      </c>
      <c r="E259">
        <v>41</v>
      </c>
      <c r="F259">
        <v>2</v>
      </c>
    </row>
    <row r="260" spans="1:6" ht="15.75" customHeight="1" x14ac:dyDescent="0.25">
      <c r="A260">
        <v>201806</v>
      </c>
      <c r="B260" s="14" t="s">
        <v>1518</v>
      </c>
      <c r="C260" s="1" t="s">
        <v>31</v>
      </c>
      <c r="D260" s="1" t="s">
        <v>27</v>
      </c>
      <c r="E260">
        <v>46</v>
      </c>
      <c r="F260">
        <v>3</v>
      </c>
    </row>
    <row r="261" spans="1:6" ht="15.75" customHeight="1" x14ac:dyDescent="0.25">
      <c r="A261">
        <v>201806</v>
      </c>
      <c r="B261" s="14" t="s">
        <v>1518</v>
      </c>
      <c r="C261" s="1" t="s">
        <v>54</v>
      </c>
      <c r="D261" s="1" t="s">
        <v>55</v>
      </c>
      <c r="E261">
        <v>28</v>
      </c>
      <c r="F261">
        <v>1</v>
      </c>
    </row>
    <row r="262" spans="1:6" ht="15.75" customHeight="1" x14ac:dyDescent="0.25">
      <c r="A262">
        <v>201806</v>
      </c>
      <c r="B262" s="14" t="s">
        <v>1518</v>
      </c>
      <c r="C262" s="1" t="s">
        <v>75</v>
      </c>
      <c r="D262" s="1" t="s">
        <v>29</v>
      </c>
      <c r="E262">
        <v>22</v>
      </c>
      <c r="F262">
        <v>1</v>
      </c>
    </row>
    <row r="263" spans="1:6" ht="15.75" customHeight="1" x14ac:dyDescent="0.25">
      <c r="A263">
        <v>201806</v>
      </c>
      <c r="B263" s="14" t="s">
        <v>1518</v>
      </c>
      <c r="C263" s="1" t="s">
        <v>67</v>
      </c>
      <c r="D263" s="1" t="s">
        <v>29</v>
      </c>
      <c r="E263">
        <v>23</v>
      </c>
      <c r="F263">
        <v>1</v>
      </c>
    </row>
    <row r="264" spans="1:6" ht="15.75" customHeight="1" x14ac:dyDescent="0.25">
      <c r="A264">
        <v>201806</v>
      </c>
      <c r="B264" s="14" t="s">
        <v>1518</v>
      </c>
      <c r="C264" s="1" t="s">
        <v>37</v>
      </c>
      <c r="D264" s="1" t="s">
        <v>29</v>
      </c>
      <c r="E264">
        <v>35</v>
      </c>
      <c r="F264">
        <v>2</v>
      </c>
    </row>
    <row r="265" spans="1:6" ht="15.75" customHeight="1" x14ac:dyDescent="0.25">
      <c r="A265">
        <v>201806</v>
      </c>
      <c r="B265" s="14" t="s">
        <v>1518</v>
      </c>
      <c r="C265" s="1" t="s">
        <v>37</v>
      </c>
      <c r="D265" s="1" t="s">
        <v>41</v>
      </c>
      <c r="E265">
        <v>36</v>
      </c>
      <c r="F265">
        <v>2</v>
      </c>
    </row>
    <row r="266" spans="1:6" ht="15.75" customHeight="1" x14ac:dyDescent="0.25">
      <c r="A266">
        <v>201806</v>
      </c>
      <c r="B266" s="14" t="s">
        <v>1518</v>
      </c>
      <c r="C266" s="1" t="s">
        <v>34</v>
      </c>
      <c r="D266" s="1" t="s">
        <v>41</v>
      </c>
      <c r="E266">
        <v>39</v>
      </c>
      <c r="F266">
        <v>2</v>
      </c>
    </row>
    <row r="267" spans="1:6" ht="15.75" customHeight="1" x14ac:dyDescent="0.25">
      <c r="A267">
        <v>201806</v>
      </c>
      <c r="B267" s="14" t="s">
        <v>1518</v>
      </c>
      <c r="C267" s="1" t="s">
        <v>34</v>
      </c>
      <c r="D267" s="1" t="s">
        <v>29</v>
      </c>
      <c r="E267">
        <v>49</v>
      </c>
      <c r="F267">
        <v>2</v>
      </c>
    </row>
    <row r="268" spans="1:6" ht="15.75" customHeight="1" x14ac:dyDescent="0.25">
      <c r="A268">
        <v>201806</v>
      </c>
      <c r="B268" s="14" t="s">
        <v>1518</v>
      </c>
      <c r="C268" s="1" t="s">
        <v>57</v>
      </c>
      <c r="D268" s="1" t="s">
        <v>29</v>
      </c>
      <c r="E268">
        <v>27</v>
      </c>
      <c r="F268">
        <v>1</v>
      </c>
    </row>
    <row r="269" spans="1:6" ht="15.75" customHeight="1" x14ac:dyDescent="0.25">
      <c r="A269">
        <v>201806</v>
      </c>
      <c r="B269" s="14" t="s">
        <v>1518</v>
      </c>
      <c r="C269" s="1" t="s">
        <v>28</v>
      </c>
      <c r="D269" s="1" t="s">
        <v>29</v>
      </c>
      <c r="E269">
        <v>52</v>
      </c>
      <c r="F269">
        <v>2</v>
      </c>
    </row>
    <row r="270" spans="1:6" ht="15.75" customHeight="1" x14ac:dyDescent="0.25">
      <c r="A270">
        <v>201806</v>
      </c>
      <c r="B270" s="14" t="s">
        <v>1518</v>
      </c>
      <c r="C270" s="1" t="s">
        <v>30</v>
      </c>
      <c r="D270" s="1" t="s">
        <v>29</v>
      </c>
      <c r="E270">
        <v>46</v>
      </c>
      <c r="F270">
        <v>2</v>
      </c>
    </row>
    <row r="271" spans="1:6" ht="15.75" customHeight="1" x14ac:dyDescent="0.25">
      <c r="A271">
        <v>201806</v>
      </c>
      <c r="B271" s="14" t="s">
        <v>1518</v>
      </c>
      <c r="C271" s="1" t="s">
        <v>26</v>
      </c>
      <c r="D271" s="1" t="s">
        <v>27</v>
      </c>
      <c r="E271">
        <v>60</v>
      </c>
      <c r="F271">
        <v>3</v>
      </c>
    </row>
    <row r="272" spans="1:6" ht="15.75" customHeight="1" x14ac:dyDescent="0.25">
      <c r="A272">
        <v>201806</v>
      </c>
      <c r="B272" s="14" t="s">
        <v>1518</v>
      </c>
      <c r="C272" s="1" t="s">
        <v>33</v>
      </c>
      <c r="D272" s="1" t="s">
        <v>27</v>
      </c>
      <c r="E272">
        <v>42</v>
      </c>
      <c r="F272">
        <v>2</v>
      </c>
    </row>
    <row r="273" spans="1:6" ht="15.75" customHeight="1" x14ac:dyDescent="0.25">
      <c r="A273">
        <v>201806</v>
      </c>
      <c r="B273" s="14" t="s">
        <v>1518</v>
      </c>
      <c r="C273" s="1" t="s">
        <v>49</v>
      </c>
      <c r="D273" s="1" t="s">
        <v>27</v>
      </c>
      <c r="E273">
        <v>37</v>
      </c>
      <c r="F273">
        <v>2</v>
      </c>
    </row>
    <row r="274" spans="1:6" ht="15.75" customHeight="1" x14ac:dyDescent="0.25">
      <c r="A274">
        <v>201806</v>
      </c>
      <c r="B274" s="14" t="s">
        <v>1518</v>
      </c>
      <c r="C274" s="1" t="s">
        <v>70</v>
      </c>
      <c r="D274" s="1" t="s">
        <v>22</v>
      </c>
      <c r="E274">
        <v>21</v>
      </c>
      <c r="F274">
        <v>1</v>
      </c>
    </row>
    <row r="275" spans="1:6" ht="15.75" customHeight="1" x14ac:dyDescent="0.25">
      <c r="A275">
        <v>201806</v>
      </c>
      <c r="B275" s="14" t="s">
        <v>1518</v>
      </c>
      <c r="C275" s="1" t="s">
        <v>66</v>
      </c>
      <c r="D275" s="1" t="s">
        <v>22</v>
      </c>
      <c r="E275">
        <v>24</v>
      </c>
      <c r="F275">
        <v>1</v>
      </c>
    </row>
    <row r="276" spans="1:6" ht="15.75" customHeight="1" x14ac:dyDescent="0.25">
      <c r="A276">
        <v>201806</v>
      </c>
      <c r="B276" s="14" t="s">
        <v>1518</v>
      </c>
      <c r="C276" s="1" t="s">
        <v>23</v>
      </c>
      <c r="D276" s="1" t="s">
        <v>22</v>
      </c>
      <c r="E276">
        <v>126</v>
      </c>
      <c r="F276">
        <v>5</v>
      </c>
    </row>
    <row r="277" spans="1:6" ht="15.75" customHeight="1" x14ac:dyDescent="0.25">
      <c r="A277">
        <v>201806</v>
      </c>
      <c r="B277" s="14" t="s">
        <v>1518</v>
      </c>
      <c r="C277" s="1" t="s">
        <v>32</v>
      </c>
      <c r="D277" s="1" t="s">
        <v>22</v>
      </c>
      <c r="E277">
        <v>46</v>
      </c>
      <c r="F277">
        <v>2</v>
      </c>
    </row>
    <row r="278" spans="1:6" ht="15.75" customHeight="1" x14ac:dyDescent="0.25">
      <c r="A278">
        <v>201806</v>
      </c>
      <c r="B278" s="14" t="s">
        <v>1518</v>
      </c>
      <c r="C278" s="1" t="s">
        <v>21</v>
      </c>
      <c r="D278" s="1" t="s">
        <v>22</v>
      </c>
      <c r="E278">
        <v>150</v>
      </c>
      <c r="F278">
        <v>6</v>
      </c>
    </row>
    <row r="279" spans="1:6" ht="15.75" customHeight="1" x14ac:dyDescent="0.25">
      <c r="A279">
        <v>201806</v>
      </c>
      <c r="B279" s="14" t="s">
        <v>1518</v>
      </c>
      <c r="C279" s="1" t="s">
        <v>40</v>
      </c>
      <c r="D279" s="1" t="s">
        <v>22</v>
      </c>
      <c r="E279">
        <v>36</v>
      </c>
      <c r="F279">
        <v>1</v>
      </c>
    </row>
    <row r="280" spans="1:6" ht="15.75" customHeight="1" x14ac:dyDescent="0.25">
      <c r="A280">
        <v>201806</v>
      </c>
      <c r="B280" s="14" t="s">
        <v>1519</v>
      </c>
      <c r="C280" s="1" t="s">
        <v>35</v>
      </c>
      <c r="D280" s="1" t="s">
        <v>36</v>
      </c>
      <c r="E280">
        <v>40</v>
      </c>
      <c r="F280">
        <v>2</v>
      </c>
    </row>
    <row r="281" spans="1:6" ht="15.75" customHeight="1" x14ac:dyDescent="0.25">
      <c r="A281">
        <v>201806</v>
      </c>
      <c r="B281" s="14" t="s">
        <v>1519</v>
      </c>
      <c r="C281" s="1" t="s">
        <v>48</v>
      </c>
      <c r="D281" s="1" t="s">
        <v>29</v>
      </c>
      <c r="E281">
        <v>31</v>
      </c>
      <c r="F281">
        <v>1</v>
      </c>
    </row>
    <row r="282" spans="1:6" ht="15.75" customHeight="1" x14ac:dyDescent="0.25">
      <c r="A282">
        <v>201806</v>
      </c>
      <c r="B282" s="14" t="s">
        <v>1519</v>
      </c>
      <c r="C282" s="1" t="s">
        <v>71</v>
      </c>
      <c r="D282" s="1" t="s">
        <v>29</v>
      </c>
      <c r="E282">
        <v>21</v>
      </c>
      <c r="F282">
        <v>1</v>
      </c>
    </row>
    <row r="283" spans="1:6" ht="15.75" customHeight="1" x14ac:dyDescent="0.25">
      <c r="A283">
        <v>201806</v>
      </c>
      <c r="B283" s="14" t="s">
        <v>1519</v>
      </c>
      <c r="C283" s="1" t="s">
        <v>61</v>
      </c>
      <c r="D283" s="1" t="s">
        <v>51</v>
      </c>
      <c r="E283">
        <v>145</v>
      </c>
      <c r="F283">
        <v>1</v>
      </c>
    </row>
    <row r="284" spans="1:6" ht="15.75" customHeight="1" x14ac:dyDescent="0.25">
      <c r="A284">
        <v>201806</v>
      </c>
      <c r="B284" s="14" t="s">
        <v>1519</v>
      </c>
      <c r="C284" s="1" t="s">
        <v>72</v>
      </c>
      <c r="D284" s="1" t="s">
        <v>73</v>
      </c>
      <c r="E284">
        <v>92</v>
      </c>
      <c r="F284">
        <v>1</v>
      </c>
    </row>
    <row r="285" spans="1:6" ht="15.75" customHeight="1" x14ac:dyDescent="0.25">
      <c r="A285">
        <v>201806</v>
      </c>
      <c r="B285" s="14" t="s">
        <v>1519</v>
      </c>
      <c r="C285" s="1" t="s">
        <v>77</v>
      </c>
      <c r="D285" s="1" t="s">
        <v>29</v>
      </c>
      <c r="E285">
        <v>34</v>
      </c>
      <c r="F285">
        <v>1</v>
      </c>
    </row>
    <row r="286" spans="1:6" ht="15.75" customHeight="1" x14ac:dyDescent="0.25">
      <c r="A286">
        <v>201806</v>
      </c>
      <c r="B286" s="14" t="s">
        <v>1519</v>
      </c>
      <c r="C286" s="1" t="s">
        <v>78</v>
      </c>
      <c r="D286" s="1" t="s">
        <v>51</v>
      </c>
      <c r="E286">
        <v>67</v>
      </c>
      <c r="F286">
        <v>1</v>
      </c>
    </row>
    <row r="287" spans="1:6" ht="15.75" customHeight="1" x14ac:dyDescent="0.25">
      <c r="A287">
        <v>201806</v>
      </c>
      <c r="B287" s="14" t="s">
        <v>1519</v>
      </c>
      <c r="C287" s="1" t="s">
        <v>45</v>
      </c>
      <c r="D287" s="1" t="s">
        <v>29</v>
      </c>
      <c r="E287">
        <v>51</v>
      </c>
      <c r="F287">
        <v>1</v>
      </c>
    </row>
    <row r="288" spans="1:6" ht="15.75" customHeight="1" x14ac:dyDescent="0.25">
      <c r="A288">
        <v>201806</v>
      </c>
      <c r="B288" s="14" t="s">
        <v>1519</v>
      </c>
      <c r="C288" s="1" t="s">
        <v>44</v>
      </c>
      <c r="D288" s="1" t="s">
        <v>22</v>
      </c>
      <c r="E288">
        <v>33</v>
      </c>
      <c r="F288">
        <v>1</v>
      </c>
    </row>
    <row r="289" spans="1:6" ht="15.75" customHeight="1" x14ac:dyDescent="0.25">
      <c r="A289">
        <v>201806</v>
      </c>
      <c r="B289" s="14" t="s">
        <v>1519</v>
      </c>
      <c r="C289" s="1" t="s">
        <v>56</v>
      </c>
      <c r="D289" s="1" t="s">
        <v>22</v>
      </c>
      <c r="E289">
        <v>24</v>
      </c>
      <c r="F289">
        <v>1</v>
      </c>
    </row>
    <row r="290" spans="1:6" ht="15.75" customHeight="1" x14ac:dyDescent="0.25">
      <c r="A290">
        <v>201806</v>
      </c>
      <c r="B290" s="14" t="s">
        <v>1519</v>
      </c>
      <c r="C290" s="1" t="s">
        <v>42</v>
      </c>
      <c r="D290" s="1" t="s">
        <v>22</v>
      </c>
      <c r="E290">
        <v>32</v>
      </c>
      <c r="F290">
        <v>1</v>
      </c>
    </row>
    <row r="291" spans="1:6" ht="15.75" customHeight="1" x14ac:dyDescent="0.25">
      <c r="A291">
        <v>201806</v>
      </c>
      <c r="B291" s="14" t="s">
        <v>1519</v>
      </c>
      <c r="C291" s="1" t="s">
        <v>46</v>
      </c>
      <c r="D291" s="1" t="s">
        <v>22</v>
      </c>
      <c r="E291">
        <v>32</v>
      </c>
      <c r="F291">
        <v>1</v>
      </c>
    </row>
    <row r="292" spans="1:6" ht="15.75" customHeight="1" x14ac:dyDescent="0.25">
      <c r="A292">
        <v>201806</v>
      </c>
      <c r="B292" s="14" t="s">
        <v>1519</v>
      </c>
      <c r="C292" s="1" t="s">
        <v>50</v>
      </c>
      <c r="D292" s="1" t="s">
        <v>51</v>
      </c>
      <c r="E292">
        <v>30</v>
      </c>
      <c r="F292">
        <v>1</v>
      </c>
    </row>
    <row r="293" spans="1:6" ht="15.75" customHeight="1" x14ac:dyDescent="0.25">
      <c r="A293">
        <v>201806</v>
      </c>
      <c r="B293" s="14" t="s">
        <v>1519</v>
      </c>
      <c r="C293" s="1" t="s">
        <v>76</v>
      </c>
      <c r="D293" s="1" t="s">
        <v>25</v>
      </c>
      <c r="E293">
        <v>39</v>
      </c>
      <c r="F293">
        <v>1</v>
      </c>
    </row>
    <row r="294" spans="1:6" ht="15.75" customHeight="1" x14ac:dyDescent="0.25">
      <c r="A294">
        <v>201806</v>
      </c>
      <c r="B294" s="14" t="s">
        <v>1519</v>
      </c>
      <c r="C294" s="1" t="s">
        <v>52</v>
      </c>
      <c r="D294" s="1" t="s">
        <v>25</v>
      </c>
      <c r="E294">
        <v>29</v>
      </c>
      <c r="F294">
        <v>1</v>
      </c>
    </row>
    <row r="295" spans="1:6" ht="15.75" customHeight="1" x14ac:dyDescent="0.25">
      <c r="A295">
        <v>201806</v>
      </c>
      <c r="B295" s="14" t="s">
        <v>1519</v>
      </c>
      <c r="C295" s="1" t="s">
        <v>24</v>
      </c>
      <c r="D295" s="1" t="s">
        <v>25</v>
      </c>
      <c r="E295">
        <v>57</v>
      </c>
      <c r="F295">
        <v>1</v>
      </c>
    </row>
    <row r="296" spans="1:6" ht="15.75" customHeight="1" x14ac:dyDescent="0.25">
      <c r="A296">
        <v>201806</v>
      </c>
      <c r="B296" s="14" t="s">
        <v>1520</v>
      </c>
      <c r="C296" s="1" t="s">
        <v>53</v>
      </c>
      <c r="D296" s="1" t="s">
        <v>51</v>
      </c>
      <c r="E296">
        <v>24</v>
      </c>
      <c r="F296">
        <v>1</v>
      </c>
    </row>
    <row r="297" spans="1:6" ht="15.75" customHeight="1" x14ac:dyDescent="0.25">
      <c r="A297">
        <v>201806</v>
      </c>
      <c r="B297" s="14" t="s">
        <v>1520</v>
      </c>
      <c r="C297" s="1" t="s">
        <v>65</v>
      </c>
      <c r="D297" s="1" t="s">
        <v>51</v>
      </c>
      <c r="E297">
        <v>105</v>
      </c>
      <c r="F297">
        <v>1</v>
      </c>
    </row>
    <row r="298" spans="1:6" ht="15.75" customHeight="1" x14ac:dyDescent="0.25">
      <c r="A298">
        <v>201806</v>
      </c>
      <c r="B298" s="14" t="s">
        <v>1520</v>
      </c>
      <c r="C298" s="1" t="s">
        <v>74</v>
      </c>
      <c r="D298" s="1" t="s">
        <v>55</v>
      </c>
      <c r="E298">
        <v>66</v>
      </c>
      <c r="F298">
        <v>1</v>
      </c>
    </row>
    <row r="299" spans="1:6" ht="15.75" customHeight="1" x14ac:dyDescent="0.25">
      <c r="A299">
        <v>201806</v>
      </c>
      <c r="B299" s="14" t="s">
        <v>1520</v>
      </c>
      <c r="C299" s="1" t="s">
        <v>69</v>
      </c>
      <c r="D299" s="1" t="s">
        <v>55</v>
      </c>
      <c r="E299">
        <v>23</v>
      </c>
      <c r="F299">
        <v>1</v>
      </c>
    </row>
    <row r="300" spans="1:6" ht="15.75" customHeight="1" x14ac:dyDescent="0.25">
      <c r="A300">
        <v>201806</v>
      </c>
      <c r="B300" s="14" t="s">
        <v>1520</v>
      </c>
      <c r="C300" s="1" t="s">
        <v>58</v>
      </c>
      <c r="D300" s="1" t="s">
        <v>59</v>
      </c>
      <c r="E300">
        <v>33</v>
      </c>
      <c r="F300">
        <v>1</v>
      </c>
    </row>
    <row r="301" spans="1:6" ht="15.75" customHeight="1" x14ac:dyDescent="0.25">
      <c r="A301">
        <v>201806</v>
      </c>
      <c r="B301" s="14" t="s">
        <v>1520</v>
      </c>
      <c r="C301" s="1" t="s">
        <v>68</v>
      </c>
      <c r="D301" s="1" t="s">
        <v>29</v>
      </c>
      <c r="E301">
        <v>28</v>
      </c>
      <c r="F301">
        <v>1</v>
      </c>
    </row>
    <row r="302" spans="1:6" ht="15.75" customHeight="1" x14ac:dyDescent="0.25">
      <c r="A302">
        <v>201806</v>
      </c>
      <c r="B302" s="14" t="s">
        <v>1520</v>
      </c>
      <c r="C302" s="1" t="s">
        <v>43</v>
      </c>
      <c r="D302" s="1" t="s">
        <v>25</v>
      </c>
      <c r="E302">
        <v>52</v>
      </c>
      <c r="F302">
        <v>1</v>
      </c>
    </row>
    <row r="303" spans="1:6" ht="15.75" customHeight="1" x14ac:dyDescent="0.25">
      <c r="A303">
        <v>201806</v>
      </c>
      <c r="B303" s="14" t="s">
        <v>1520</v>
      </c>
      <c r="C303" s="1" t="s">
        <v>64</v>
      </c>
      <c r="D303" s="1" t="s">
        <v>25</v>
      </c>
      <c r="E303">
        <v>36</v>
      </c>
      <c r="F303">
        <v>1</v>
      </c>
    </row>
    <row r="304" spans="1:6" ht="15.75" customHeight="1" x14ac:dyDescent="0.25">
      <c r="A304">
        <v>201807</v>
      </c>
      <c r="B304" s="14" t="s">
        <v>1518</v>
      </c>
      <c r="C304" s="1" t="s">
        <v>62</v>
      </c>
      <c r="D304" s="1" t="s">
        <v>63</v>
      </c>
      <c r="E304">
        <v>26</v>
      </c>
      <c r="F304">
        <v>1</v>
      </c>
    </row>
    <row r="305" spans="1:6" ht="15.75" customHeight="1" x14ac:dyDescent="0.25">
      <c r="A305">
        <v>201807</v>
      </c>
      <c r="B305" s="14" t="s">
        <v>1518</v>
      </c>
      <c r="C305" s="1" t="s">
        <v>60</v>
      </c>
      <c r="D305" s="1" t="s">
        <v>29</v>
      </c>
      <c r="E305">
        <v>26</v>
      </c>
      <c r="F305">
        <v>1</v>
      </c>
    </row>
    <row r="306" spans="1:6" ht="15.75" customHeight="1" x14ac:dyDescent="0.25">
      <c r="A306">
        <v>201807</v>
      </c>
      <c r="B306" s="14" t="s">
        <v>1518</v>
      </c>
      <c r="C306" s="1" t="s">
        <v>47</v>
      </c>
      <c r="D306" s="1" t="s">
        <v>29</v>
      </c>
      <c r="E306">
        <v>37</v>
      </c>
      <c r="F306">
        <v>2</v>
      </c>
    </row>
    <row r="307" spans="1:6" ht="15.75" customHeight="1" x14ac:dyDescent="0.25">
      <c r="A307">
        <v>201807</v>
      </c>
      <c r="B307" s="14" t="s">
        <v>1518</v>
      </c>
      <c r="C307" s="1" t="s">
        <v>38</v>
      </c>
      <c r="D307" s="1" t="s">
        <v>22</v>
      </c>
      <c r="E307">
        <v>35</v>
      </c>
      <c r="F307">
        <v>1</v>
      </c>
    </row>
    <row r="308" spans="1:6" ht="15.75" customHeight="1" x14ac:dyDescent="0.25">
      <c r="A308">
        <v>201807</v>
      </c>
      <c r="B308" s="14" t="s">
        <v>1518</v>
      </c>
      <c r="C308" s="1" t="s">
        <v>79</v>
      </c>
      <c r="D308" s="1" t="s">
        <v>51</v>
      </c>
      <c r="E308">
        <v>23</v>
      </c>
      <c r="F308">
        <v>1</v>
      </c>
    </row>
    <row r="309" spans="1:6" ht="15.75" customHeight="1" x14ac:dyDescent="0.25">
      <c r="A309">
        <v>201807</v>
      </c>
      <c r="B309" s="14" t="s">
        <v>1518</v>
      </c>
      <c r="C309" s="1" t="s">
        <v>39</v>
      </c>
      <c r="D309" s="1" t="s">
        <v>27</v>
      </c>
      <c r="E309">
        <v>45</v>
      </c>
      <c r="F309">
        <v>2</v>
      </c>
    </row>
    <row r="310" spans="1:6" ht="15.75" customHeight="1" x14ac:dyDescent="0.25">
      <c r="A310">
        <v>201807</v>
      </c>
      <c r="B310" s="14" t="s">
        <v>1518</v>
      </c>
      <c r="C310" s="1" t="s">
        <v>31</v>
      </c>
      <c r="D310" s="1" t="s">
        <v>27</v>
      </c>
      <c r="E310">
        <v>46</v>
      </c>
      <c r="F310">
        <v>3</v>
      </c>
    </row>
    <row r="311" spans="1:6" ht="15.75" customHeight="1" x14ac:dyDescent="0.25">
      <c r="A311">
        <v>201807</v>
      </c>
      <c r="B311" s="14" t="s">
        <v>1518</v>
      </c>
      <c r="C311" s="1" t="s">
        <v>54</v>
      </c>
      <c r="D311" s="1" t="s">
        <v>55</v>
      </c>
      <c r="E311">
        <v>29</v>
      </c>
      <c r="F311">
        <v>1</v>
      </c>
    </row>
    <row r="312" spans="1:6" ht="15.75" customHeight="1" x14ac:dyDescent="0.25">
      <c r="A312">
        <v>201807</v>
      </c>
      <c r="B312" s="14" t="s">
        <v>1518</v>
      </c>
      <c r="C312" s="1" t="s">
        <v>75</v>
      </c>
      <c r="D312" s="1" t="s">
        <v>29</v>
      </c>
      <c r="E312">
        <v>23</v>
      </c>
      <c r="F312">
        <v>1</v>
      </c>
    </row>
    <row r="313" spans="1:6" ht="15.75" customHeight="1" x14ac:dyDescent="0.25">
      <c r="A313">
        <v>201807</v>
      </c>
      <c r="B313" s="14" t="s">
        <v>1518</v>
      </c>
      <c r="C313" s="1" t="s">
        <v>67</v>
      </c>
      <c r="D313" s="1" t="s">
        <v>29</v>
      </c>
      <c r="E313">
        <v>24</v>
      </c>
      <c r="F313">
        <v>1</v>
      </c>
    </row>
    <row r="314" spans="1:6" ht="15.75" customHeight="1" x14ac:dyDescent="0.25">
      <c r="A314">
        <v>201807</v>
      </c>
      <c r="B314" s="14" t="s">
        <v>1518</v>
      </c>
      <c r="C314" s="1" t="s">
        <v>37</v>
      </c>
      <c r="D314" s="1" t="s">
        <v>29</v>
      </c>
      <c r="E314">
        <v>36</v>
      </c>
      <c r="F314">
        <v>2</v>
      </c>
    </row>
    <row r="315" spans="1:6" ht="15.75" customHeight="1" x14ac:dyDescent="0.25">
      <c r="A315">
        <v>201807</v>
      </c>
      <c r="B315" s="14" t="s">
        <v>1518</v>
      </c>
      <c r="C315" s="1" t="s">
        <v>37</v>
      </c>
      <c r="D315" s="1" t="s">
        <v>41</v>
      </c>
      <c r="E315">
        <v>39</v>
      </c>
      <c r="F315">
        <v>2</v>
      </c>
    </row>
    <row r="316" spans="1:6" ht="15.75" customHeight="1" x14ac:dyDescent="0.25">
      <c r="A316">
        <v>201807</v>
      </c>
      <c r="B316" s="14" t="s">
        <v>1518</v>
      </c>
      <c r="C316" s="1" t="s">
        <v>34</v>
      </c>
      <c r="D316" s="1" t="s">
        <v>41</v>
      </c>
      <c r="E316">
        <v>42</v>
      </c>
      <c r="F316">
        <v>2</v>
      </c>
    </row>
    <row r="317" spans="1:6" ht="15.75" customHeight="1" x14ac:dyDescent="0.25">
      <c r="A317">
        <v>201807</v>
      </c>
      <c r="B317" s="14" t="s">
        <v>1518</v>
      </c>
      <c r="C317" s="1" t="s">
        <v>34</v>
      </c>
      <c r="D317" s="1" t="s">
        <v>29</v>
      </c>
      <c r="E317">
        <v>53</v>
      </c>
      <c r="F317">
        <v>2</v>
      </c>
    </row>
    <row r="318" spans="1:6" ht="15.75" customHeight="1" x14ac:dyDescent="0.25">
      <c r="A318">
        <v>201807</v>
      </c>
      <c r="B318" s="14" t="s">
        <v>1518</v>
      </c>
      <c r="C318" s="1" t="s">
        <v>57</v>
      </c>
      <c r="D318" s="1" t="s">
        <v>29</v>
      </c>
      <c r="E318">
        <v>28</v>
      </c>
      <c r="F318">
        <v>1</v>
      </c>
    </row>
    <row r="319" spans="1:6" ht="15.75" customHeight="1" x14ac:dyDescent="0.25">
      <c r="A319">
        <v>201807</v>
      </c>
      <c r="B319" s="14" t="s">
        <v>1518</v>
      </c>
      <c r="C319" s="1" t="s">
        <v>28</v>
      </c>
      <c r="D319" s="1" t="s">
        <v>29</v>
      </c>
      <c r="E319">
        <v>54</v>
      </c>
      <c r="F319">
        <v>2</v>
      </c>
    </row>
    <row r="320" spans="1:6" ht="15.75" customHeight="1" x14ac:dyDescent="0.25">
      <c r="A320">
        <v>201807</v>
      </c>
      <c r="B320" s="14" t="s">
        <v>1518</v>
      </c>
      <c r="C320" s="1" t="s">
        <v>30</v>
      </c>
      <c r="D320" s="1" t="s">
        <v>29</v>
      </c>
      <c r="E320">
        <v>47</v>
      </c>
      <c r="F320">
        <v>2</v>
      </c>
    </row>
    <row r="321" spans="1:6" ht="15.75" customHeight="1" x14ac:dyDescent="0.25">
      <c r="A321">
        <v>201807</v>
      </c>
      <c r="B321" s="14" t="s">
        <v>1518</v>
      </c>
      <c r="C321" s="1" t="s">
        <v>26</v>
      </c>
      <c r="D321" s="1" t="s">
        <v>27</v>
      </c>
      <c r="E321">
        <v>64</v>
      </c>
      <c r="F321">
        <v>3</v>
      </c>
    </row>
    <row r="322" spans="1:6" ht="15.75" customHeight="1" x14ac:dyDescent="0.25">
      <c r="A322">
        <v>201807</v>
      </c>
      <c r="B322" s="14" t="s">
        <v>1518</v>
      </c>
      <c r="C322" s="1" t="s">
        <v>33</v>
      </c>
      <c r="D322" s="1" t="s">
        <v>27</v>
      </c>
      <c r="E322">
        <v>43</v>
      </c>
      <c r="F322">
        <v>2</v>
      </c>
    </row>
    <row r="323" spans="1:6" ht="15.75" customHeight="1" x14ac:dyDescent="0.25">
      <c r="A323">
        <v>201807</v>
      </c>
      <c r="B323" s="14" t="s">
        <v>1518</v>
      </c>
      <c r="C323" s="1" t="s">
        <v>49</v>
      </c>
      <c r="D323" s="1" t="s">
        <v>27</v>
      </c>
      <c r="E323">
        <v>40</v>
      </c>
      <c r="F323">
        <v>2</v>
      </c>
    </row>
    <row r="324" spans="1:6" ht="15.75" customHeight="1" x14ac:dyDescent="0.25">
      <c r="A324">
        <v>201807</v>
      </c>
      <c r="B324" s="14" t="s">
        <v>1518</v>
      </c>
      <c r="C324" s="1" t="s">
        <v>70</v>
      </c>
      <c r="D324" s="1" t="s">
        <v>22</v>
      </c>
      <c r="E324">
        <v>22</v>
      </c>
      <c r="F324">
        <v>1</v>
      </c>
    </row>
    <row r="325" spans="1:6" ht="15.75" customHeight="1" x14ac:dyDescent="0.25">
      <c r="A325">
        <v>201807</v>
      </c>
      <c r="B325" s="14" t="s">
        <v>1518</v>
      </c>
      <c r="C325" s="1" t="s">
        <v>66</v>
      </c>
      <c r="D325" s="1" t="s">
        <v>22</v>
      </c>
      <c r="E325">
        <v>25</v>
      </c>
      <c r="F325">
        <v>1</v>
      </c>
    </row>
    <row r="326" spans="1:6" ht="15.75" customHeight="1" x14ac:dyDescent="0.25">
      <c r="A326">
        <v>201807</v>
      </c>
      <c r="B326" s="14" t="s">
        <v>1518</v>
      </c>
      <c r="C326" s="1" t="s">
        <v>23</v>
      </c>
      <c r="D326" s="1" t="s">
        <v>22</v>
      </c>
      <c r="E326">
        <v>138</v>
      </c>
      <c r="F326">
        <v>5</v>
      </c>
    </row>
    <row r="327" spans="1:6" ht="15.75" customHeight="1" x14ac:dyDescent="0.25">
      <c r="A327">
        <v>201807</v>
      </c>
      <c r="B327" s="14" t="s">
        <v>1518</v>
      </c>
      <c r="C327" s="1" t="s">
        <v>32</v>
      </c>
      <c r="D327" s="1" t="s">
        <v>22</v>
      </c>
      <c r="E327">
        <v>49</v>
      </c>
      <c r="F327">
        <v>2</v>
      </c>
    </row>
    <row r="328" spans="1:6" ht="15.75" customHeight="1" x14ac:dyDescent="0.25">
      <c r="A328">
        <v>201807</v>
      </c>
      <c r="B328" s="14" t="s">
        <v>1518</v>
      </c>
      <c r="C328" s="1" t="s">
        <v>21</v>
      </c>
      <c r="D328" s="1" t="s">
        <v>22</v>
      </c>
      <c r="E328">
        <v>162</v>
      </c>
      <c r="F328">
        <v>7</v>
      </c>
    </row>
    <row r="329" spans="1:6" ht="15.75" customHeight="1" x14ac:dyDescent="0.25">
      <c r="A329">
        <v>201807</v>
      </c>
      <c r="B329" s="14" t="s">
        <v>1518</v>
      </c>
      <c r="C329" s="1" t="s">
        <v>40</v>
      </c>
      <c r="D329" s="1" t="s">
        <v>22</v>
      </c>
      <c r="E329">
        <v>38</v>
      </c>
      <c r="F329">
        <v>2</v>
      </c>
    </row>
    <row r="330" spans="1:6" ht="15.75" customHeight="1" x14ac:dyDescent="0.25">
      <c r="A330">
        <v>201807</v>
      </c>
      <c r="B330" s="14" t="s">
        <v>1519</v>
      </c>
      <c r="C330" s="1" t="s">
        <v>35</v>
      </c>
      <c r="D330" s="1" t="s">
        <v>36</v>
      </c>
      <c r="E330">
        <v>44</v>
      </c>
      <c r="F330">
        <v>2</v>
      </c>
    </row>
    <row r="331" spans="1:6" ht="15.75" customHeight="1" x14ac:dyDescent="0.25">
      <c r="A331">
        <v>201807</v>
      </c>
      <c r="B331" s="14" t="s">
        <v>1519</v>
      </c>
      <c r="C331" s="1" t="s">
        <v>48</v>
      </c>
      <c r="D331" s="1" t="s">
        <v>29</v>
      </c>
      <c r="E331">
        <v>35</v>
      </c>
      <c r="F331">
        <v>1</v>
      </c>
    </row>
    <row r="332" spans="1:6" ht="15.75" customHeight="1" x14ac:dyDescent="0.25">
      <c r="A332">
        <v>201807</v>
      </c>
      <c r="B332" s="14" t="s">
        <v>1519</v>
      </c>
      <c r="C332" s="1" t="s">
        <v>71</v>
      </c>
      <c r="D332" s="1" t="s">
        <v>29</v>
      </c>
      <c r="E332">
        <v>23</v>
      </c>
      <c r="F332">
        <v>1</v>
      </c>
    </row>
    <row r="333" spans="1:6" ht="15.75" customHeight="1" x14ac:dyDescent="0.25">
      <c r="A333">
        <v>201807</v>
      </c>
      <c r="B333" s="14" t="s">
        <v>1519</v>
      </c>
      <c r="C333" s="1" t="s">
        <v>61</v>
      </c>
      <c r="D333" s="1" t="s">
        <v>51</v>
      </c>
      <c r="E333">
        <v>145</v>
      </c>
      <c r="F333">
        <v>1</v>
      </c>
    </row>
    <row r="334" spans="1:6" ht="15.75" customHeight="1" x14ac:dyDescent="0.25">
      <c r="A334">
        <v>201807</v>
      </c>
      <c r="B334" s="14" t="s">
        <v>1519</v>
      </c>
      <c r="C334" s="1" t="s">
        <v>72</v>
      </c>
      <c r="D334" s="1" t="s">
        <v>73</v>
      </c>
      <c r="E334">
        <v>40</v>
      </c>
      <c r="F334">
        <v>1</v>
      </c>
    </row>
    <row r="335" spans="1:6" ht="15.75" customHeight="1" x14ac:dyDescent="0.25">
      <c r="A335">
        <v>201807</v>
      </c>
      <c r="B335" s="14" t="s">
        <v>1519</v>
      </c>
      <c r="C335" s="1" t="s">
        <v>77</v>
      </c>
      <c r="D335" s="1" t="s">
        <v>29</v>
      </c>
      <c r="E335">
        <v>22</v>
      </c>
      <c r="F335">
        <v>1</v>
      </c>
    </row>
    <row r="336" spans="1:6" ht="15.75" customHeight="1" x14ac:dyDescent="0.25">
      <c r="A336">
        <v>201807</v>
      </c>
      <c r="B336" s="14" t="s">
        <v>1519</v>
      </c>
      <c r="C336" s="1" t="s">
        <v>78</v>
      </c>
      <c r="D336" s="1" t="s">
        <v>51</v>
      </c>
      <c r="E336">
        <v>67</v>
      </c>
      <c r="F336">
        <v>1</v>
      </c>
    </row>
    <row r="337" spans="1:6" ht="15.75" customHeight="1" x14ac:dyDescent="0.25">
      <c r="A337">
        <v>201807</v>
      </c>
      <c r="B337" s="14" t="s">
        <v>1519</v>
      </c>
      <c r="C337" s="1" t="s">
        <v>45</v>
      </c>
      <c r="D337" s="1" t="s">
        <v>29</v>
      </c>
      <c r="E337">
        <v>36</v>
      </c>
      <c r="F337">
        <v>1</v>
      </c>
    </row>
    <row r="338" spans="1:6" ht="15.75" customHeight="1" x14ac:dyDescent="0.25">
      <c r="A338">
        <v>201807</v>
      </c>
      <c r="B338" s="14" t="s">
        <v>1519</v>
      </c>
      <c r="C338" s="1" t="s">
        <v>44</v>
      </c>
      <c r="D338" s="1" t="s">
        <v>22</v>
      </c>
      <c r="E338">
        <v>37</v>
      </c>
      <c r="F338">
        <v>1</v>
      </c>
    </row>
    <row r="339" spans="1:6" ht="15.75" customHeight="1" x14ac:dyDescent="0.25">
      <c r="A339">
        <v>201807</v>
      </c>
      <c r="B339" s="14" t="s">
        <v>1519</v>
      </c>
      <c r="C339" s="1" t="s">
        <v>56</v>
      </c>
      <c r="D339" s="1" t="s">
        <v>22</v>
      </c>
      <c r="E339">
        <v>26</v>
      </c>
      <c r="F339">
        <v>1</v>
      </c>
    </row>
    <row r="340" spans="1:6" ht="15.75" customHeight="1" x14ac:dyDescent="0.25">
      <c r="A340">
        <v>201807</v>
      </c>
      <c r="B340" s="14" t="s">
        <v>1519</v>
      </c>
      <c r="C340" s="1" t="s">
        <v>42</v>
      </c>
      <c r="D340" s="1" t="s">
        <v>22</v>
      </c>
      <c r="E340">
        <v>35</v>
      </c>
      <c r="F340">
        <v>1</v>
      </c>
    </row>
    <row r="341" spans="1:6" ht="15.75" customHeight="1" x14ac:dyDescent="0.25">
      <c r="A341">
        <v>201807</v>
      </c>
      <c r="B341" s="14" t="s">
        <v>1519</v>
      </c>
      <c r="C341" s="1" t="s">
        <v>46</v>
      </c>
      <c r="D341" s="1" t="s">
        <v>22</v>
      </c>
      <c r="E341">
        <v>36</v>
      </c>
      <c r="F341">
        <v>1</v>
      </c>
    </row>
    <row r="342" spans="1:6" ht="15.75" customHeight="1" x14ac:dyDescent="0.25">
      <c r="A342">
        <v>201807</v>
      </c>
      <c r="B342" s="14" t="s">
        <v>1519</v>
      </c>
      <c r="C342" s="1" t="s">
        <v>50</v>
      </c>
      <c r="D342" s="1" t="s">
        <v>51</v>
      </c>
      <c r="E342">
        <v>34</v>
      </c>
      <c r="F342">
        <v>1</v>
      </c>
    </row>
    <row r="343" spans="1:6" ht="15.75" customHeight="1" x14ac:dyDescent="0.25">
      <c r="A343">
        <v>201807</v>
      </c>
      <c r="B343" s="14" t="s">
        <v>1519</v>
      </c>
      <c r="C343" s="1" t="s">
        <v>76</v>
      </c>
      <c r="D343" s="1" t="s">
        <v>25</v>
      </c>
      <c r="E343">
        <v>22</v>
      </c>
      <c r="F343">
        <v>1</v>
      </c>
    </row>
    <row r="344" spans="1:6" ht="15.75" customHeight="1" x14ac:dyDescent="0.25">
      <c r="A344">
        <v>201807</v>
      </c>
      <c r="B344" s="14" t="s">
        <v>1519</v>
      </c>
      <c r="C344" s="1" t="s">
        <v>52</v>
      </c>
      <c r="D344" s="1" t="s">
        <v>25</v>
      </c>
      <c r="E344">
        <v>32</v>
      </c>
      <c r="F344">
        <v>1</v>
      </c>
    </row>
    <row r="345" spans="1:6" ht="15.75" customHeight="1" x14ac:dyDescent="0.25">
      <c r="A345">
        <v>201807</v>
      </c>
      <c r="B345" s="14" t="s">
        <v>1519</v>
      </c>
      <c r="C345" s="1" t="s">
        <v>24</v>
      </c>
      <c r="D345" s="1" t="s">
        <v>25</v>
      </c>
      <c r="E345">
        <v>64</v>
      </c>
      <c r="F345">
        <v>1</v>
      </c>
    </row>
    <row r="346" spans="1:6" ht="15.75" customHeight="1" x14ac:dyDescent="0.25">
      <c r="A346">
        <v>201807</v>
      </c>
      <c r="B346" s="14" t="s">
        <v>1520</v>
      </c>
      <c r="C346" s="1" t="s">
        <v>53</v>
      </c>
      <c r="D346" s="1" t="s">
        <v>51</v>
      </c>
      <c r="E346">
        <v>22</v>
      </c>
      <c r="F346">
        <v>1</v>
      </c>
    </row>
    <row r="347" spans="1:6" ht="15.75" customHeight="1" x14ac:dyDescent="0.25">
      <c r="A347">
        <v>201807</v>
      </c>
      <c r="B347" s="14" t="s">
        <v>1520</v>
      </c>
      <c r="C347" s="1" t="s">
        <v>65</v>
      </c>
      <c r="D347" s="1" t="s">
        <v>51</v>
      </c>
      <c r="E347">
        <v>105</v>
      </c>
      <c r="F347">
        <v>1</v>
      </c>
    </row>
    <row r="348" spans="1:6" ht="15.75" customHeight="1" x14ac:dyDescent="0.25">
      <c r="A348">
        <v>201807</v>
      </c>
      <c r="B348" s="14" t="s">
        <v>1520</v>
      </c>
      <c r="C348" s="1" t="s">
        <v>74</v>
      </c>
      <c r="D348" s="1" t="s">
        <v>55</v>
      </c>
      <c r="E348">
        <v>66</v>
      </c>
      <c r="F348">
        <v>1</v>
      </c>
    </row>
    <row r="349" spans="1:6" ht="15.75" customHeight="1" x14ac:dyDescent="0.25">
      <c r="A349">
        <v>201807</v>
      </c>
      <c r="B349" s="14" t="s">
        <v>1520</v>
      </c>
      <c r="C349" s="1" t="s">
        <v>69</v>
      </c>
      <c r="D349" s="1" t="s">
        <v>55</v>
      </c>
      <c r="E349">
        <v>22</v>
      </c>
      <c r="F349">
        <v>1</v>
      </c>
    </row>
    <row r="350" spans="1:6" ht="15.75" customHeight="1" x14ac:dyDescent="0.25">
      <c r="A350">
        <v>201807</v>
      </c>
      <c r="B350" s="14" t="s">
        <v>1520</v>
      </c>
      <c r="C350" s="1" t="s">
        <v>58</v>
      </c>
      <c r="D350" s="1" t="s">
        <v>59</v>
      </c>
      <c r="E350">
        <v>32</v>
      </c>
      <c r="F350">
        <v>1</v>
      </c>
    </row>
    <row r="351" spans="1:6" ht="15.75" customHeight="1" x14ac:dyDescent="0.25">
      <c r="A351">
        <v>201807</v>
      </c>
      <c r="B351" s="14" t="s">
        <v>1520</v>
      </c>
      <c r="C351" s="1" t="s">
        <v>68</v>
      </c>
      <c r="D351" s="1" t="s">
        <v>29</v>
      </c>
      <c r="E351">
        <v>27</v>
      </c>
      <c r="F351">
        <v>1</v>
      </c>
    </row>
    <row r="352" spans="1:6" ht="15.75" customHeight="1" x14ac:dyDescent="0.25">
      <c r="A352">
        <v>201807</v>
      </c>
      <c r="B352" s="14" t="s">
        <v>1520</v>
      </c>
      <c r="C352" s="1" t="s">
        <v>43</v>
      </c>
      <c r="D352" s="1" t="s">
        <v>25</v>
      </c>
      <c r="E352">
        <v>53</v>
      </c>
      <c r="F352">
        <v>1</v>
      </c>
    </row>
    <row r="353" spans="1:6" ht="15.75" customHeight="1" x14ac:dyDescent="0.25">
      <c r="A353">
        <v>201807</v>
      </c>
      <c r="B353" s="14" t="s">
        <v>1520</v>
      </c>
      <c r="C353" s="1" t="s">
        <v>64</v>
      </c>
      <c r="D353" s="1" t="s">
        <v>25</v>
      </c>
      <c r="E353">
        <v>36</v>
      </c>
      <c r="F353">
        <v>1</v>
      </c>
    </row>
    <row r="354" spans="1:6" ht="15.75" customHeight="1" x14ac:dyDescent="0.25">
      <c r="A354">
        <v>201808</v>
      </c>
      <c r="B354" s="14" t="s">
        <v>1518</v>
      </c>
      <c r="C354" s="1" t="s">
        <v>62</v>
      </c>
      <c r="D354" s="1" t="s">
        <v>63</v>
      </c>
      <c r="E354">
        <v>27</v>
      </c>
      <c r="F354">
        <v>1</v>
      </c>
    </row>
    <row r="355" spans="1:6" ht="15.75" customHeight="1" x14ac:dyDescent="0.25">
      <c r="A355">
        <v>201808</v>
      </c>
      <c r="B355" s="14" t="s">
        <v>1518</v>
      </c>
      <c r="C355" s="1" t="s">
        <v>60</v>
      </c>
      <c r="D355" s="1" t="s">
        <v>29</v>
      </c>
      <c r="E355">
        <v>27</v>
      </c>
      <c r="F355">
        <v>1</v>
      </c>
    </row>
    <row r="356" spans="1:6" ht="15.75" customHeight="1" x14ac:dyDescent="0.25">
      <c r="A356">
        <v>201808</v>
      </c>
      <c r="B356" s="14" t="s">
        <v>1518</v>
      </c>
      <c r="C356" s="1" t="s">
        <v>47</v>
      </c>
      <c r="D356" s="1" t="s">
        <v>29</v>
      </c>
      <c r="E356">
        <v>40</v>
      </c>
      <c r="F356">
        <v>2</v>
      </c>
    </row>
    <row r="357" spans="1:6" ht="15.75" customHeight="1" x14ac:dyDescent="0.25">
      <c r="A357">
        <v>201808</v>
      </c>
      <c r="B357" s="14" t="s">
        <v>1518</v>
      </c>
      <c r="C357" s="1" t="s">
        <v>38</v>
      </c>
      <c r="D357" s="1" t="s">
        <v>22</v>
      </c>
      <c r="E357">
        <v>36</v>
      </c>
      <c r="F357">
        <v>1</v>
      </c>
    </row>
    <row r="358" spans="1:6" ht="15.75" customHeight="1" x14ac:dyDescent="0.25">
      <c r="A358">
        <v>201808</v>
      </c>
      <c r="B358" s="14" t="s">
        <v>1518</v>
      </c>
      <c r="C358" s="1" t="s">
        <v>79</v>
      </c>
      <c r="D358" s="1" t="s">
        <v>51</v>
      </c>
      <c r="E358">
        <v>25</v>
      </c>
      <c r="F358">
        <v>1</v>
      </c>
    </row>
    <row r="359" spans="1:6" ht="15.75" customHeight="1" x14ac:dyDescent="0.25">
      <c r="A359">
        <v>201808</v>
      </c>
      <c r="B359" s="14" t="s">
        <v>1518</v>
      </c>
      <c r="C359" s="1" t="s">
        <v>39</v>
      </c>
      <c r="D359" s="1" t="s">
        <v>27</v>
      </c>
      <c r="E359">
        <v>49</v>
      </c>
      <c r="F359">
        <v>2</v>
      </c>
    </row>
    <row r="360" spans="1:6" ht="15.75" customHeight="1" x14ac:dyDescent="0.25">
      <c r="A360">
        <v>201808</v>
      </c>
      <c r="B360" s="14" t="s">
        <v>1518</v>
      </c>
      <c r="C360" s="1" t="s">
        <v>31</v>
      </c>
      <c r="D360" s="1" t="s">
        <v>27</v>
      </c>
      <c r="E360">
        <v>46</v>
      </c>
      <c r="F360">
        <v>4</v>
      </c>
    </row>
    <row r="361" spans="1:6" ht="15.75" customHeight="1" x14ac:dyDescent="0.25">
      <c r="A361">
        <v>201808</v>
      </c>
      <c r="B361" s="14" t="s">
        <v>1518</v>
      </c>
      <c r="C361" s="1" t="s">
        <v>54</v>
      </c>
      <c r="D361" s="1" t="s">
        <v>55</v>
      </c>
      <c r="E361">
        <v>31</v>
      </c>
      <c r="F361">
        <v>1</v>
      </c>
    </row>
    <row r="362" spans="1:6" ht="15.75" customHeight="1" x14ac:dyDescent="0.25">
      <c r="A362">
        <v>201808</v>
      </c>
      <c r="B362" s="14" t="s">
        <v>1518</v>
      </c>
      <c r="C362" s="1" t="s">
        <v>75</v>
      </c>
      <c r="D362" s="1" t="s">
        <v>29</v>
      </c>
      <c r="E362">
        <v>25</v>
      </c>
      <c r="F362">
        <v>1</v>
      </c>
    </row>
    <row r="363" spans="1:6" ht="15.75" customHeight="1" x14ac:dyDescent="0.25">
      <c r="A363">
        <v>201808</v>
      </c>
      <c r="B363" s="14" t="s">
        <v>1518</v>
      </c>
      <c r="C363" s="1" t="s">
        <v>67</v>
      </c>
      <c r="D363" s="1" t="s">
        <v>29</v>
      </c>
      <c r="E363">
        <v>25</v>
      </c>
      <c r="F363">
        <v>1</v>
      </c>
    </row>
    <row r="364" spans="1:6" ht="15.75" customHeight="1" x14ac:dyDescent="0.25">
      <c r="A364">
        <v>201808</v>
      </c>
      <c r="B364" s="14" t="s">
        <v>1518</v>
      </c>
      <c r="C364" s="1" t="s">
        <v>37</v>
      </c>
      <c r="D364" s="1" t="s">
        <v>29</v>
      </c>
      <c r="E364">
        <v>37</v>
      </c>
      <c r="F364">
        <v>2</v>
      </c>
    </row>
    <row r="365" spans="1:6" ht="15.75" customHeight="1" x14ac:dyDescent="0.25">
      <c r="A365">
        <v>201808</v>
      </c>
      <c r="B365" s="14" t="s">
        <v>1518</v>
      </c>
      <c r="C365" s="1" t="s">
        <v>37</v>
      </c>
      <c r="D365" s="1" t="s">
        <v>41</v>
      </c>
      <c r="E365">
        <v>42</v>
      </c>
      <c r="F365">
        <v>2</v>
      </c>
    </row>
    <row r="366" spans="1:6" ht="15.75" customHeight="1" x14ac:dyDescent="0.25">
      <c r="A366">
        <v>201808</v>
      </c>
      <c r="B366" s="14" t="s">
        <v>1518</v>
      </c>
      <c r="C366" s="1" t="s">
        <v>34</v>
      </c>
      <c r="D366" s="1" t="s">
        <v>41</v>
      </c>
      <c r="E366">
        <v>45</v>
      </c>
      <c r="F366">
        <v>3</v>
      </c>
    </row>
    <row r="367" spans="1:6" ht="15.75" customHeight="1" x14ac:dyDescent="0.25">
      <c r="A367">
        <v>201808</v>
      </c>
      <c r="B367" s="14" t="s">
        <v>1518</v>
      </c>
      <c r="C367" s="1" t="s">
        <v>34</v>
      </c>
      <c r="D367" s="1" t="s">
        <v>29</v>
      </c>
      <c r="E367">
        <v>57</v>
      </c>
      <c r="F367">
        <v>2</v>
      </c>
    </row>
    <row r="368" spans="1:6" ht="15.75" customHeight="1" x14ac:dyDescent="0.25">
      <c r="A368">
        <v>201808</v>
      </c>
      <c r="B368" s="14" t="s">
        <v>1518</v>
      </c>
      <c r="C368" s="1" t="s">
        <v>57</v>
      </c>
      <c r="D368" s="1" t="s">
        <v>29</v>
      </c>
      <c r="E368">
        <v>30</v>
      </c>
      <c r="F368">
        <v>1</v>
      </c>
    </row>
    <row r="369" spans="1:6" ht="15.75" customHeight="1" x14ac:dyDescent="0.25">
      <c r="A369">
        <v>201808</v>
      </c>
      <c r="B369" s="14" t="s">
        <v>1518</v>
      </c>
      <c r="C369" s="1" t="s">
        <v>28</v>
      </c>
      <c r="D369" s="1" t="s">
        <v>29</v>
      </c>
      <c r="E369">
        <v>56</v>
      </c>
      <c r="F369">
        <v>3</v>
      </c>
    </row>
    <row r="370" spans="1:6" ht="15.75" customHeight="1" x14ac:dyDescent="0.25">
      <c r="A370">
        <v>201808</v>
      </c>
      <c r="B370" s="14" t="s">
        <v>1518</v>
      </c>
      <c r="C370" s="1" t="s">
        <v>30</v>
      </c>
      <c r="D370" s="1" t="s">
        <v>29</v>
      </c>
      <c r="E370">
        <v>48</v>
      </c>
      <c r="F370">
        <v>2</v>
      </c>
    </row>
    <row r="371" spans="1:6" ht="15.75" customHeight="1" x14ac:dyDescent="0.25">
      <c r="A371">
        <v>201808</v>
      </c>
      <c r="B371" s="14" t="s">
        <v>1518</v>
      </c>
      <c r="C371" s="1" t="s">
        <v>26</v>
      </c>
      <c r="D371" s="1" t="s">
        <v>27</v>
      </c>
      <c r="E371">
        <v>68</v>
      </c>
      <c r="F371">
        <v>4</v>
      </c>
    </row>
    <row r="372" spans="1:6" ht="15.75" customHeight="1" x14ac:dyDescent="0.25">
      <c r="A372">
        <v>201808</v>
      </c>
      <c r="B372" s="14" t="s">
        <v>1518</v>
      </c>
      <c r="C372" s="1" t="s">
        <v>33</v>
      </c>
      <c r="D372" s="1" t="s">
        <v>27</v>
      </c>
      <c r="E372">
        <v>45</v>
      </c>
      <c r="F372">
        <v>2</v>
      </c>
    </row>
    <row r="373" spans="1:6" ht="15.75" customHeight="1" x14ac:dyDescent="0.25">
      <c r="A373">
        <v>201808</v>
      </c>
      <c r="B373" s="14" t="s">
        <v>1518</v>
      </c>
      <c r="C373" s="1" t="s">
        <v>49</v>
      </c>
      <c r="D373" s="1" t="s">
        <v>27</v>
      </c>
      <c r="E373">
        <v>43</v>
      </c>
      <c r="F373">
        <v>2</v>
      </c>
    </row>
    <row r="374" spans="1:6" ht="15.75" customHeight="1" x14ac:dyDescent="0.25">
      <c r="A374">
        <v>201808</v>
      </c>
      <c r="B374" s="14" t="s">
        <v>1518</v>
      </c>
      <c r="C374" s="1" t="s">
        <v>70</v>
      </c>
      <c r="D374" s="1" t="s">
        <v>22</v>
      </c>
      <c r="E374">
        <v>23</v>
      </c>
      <c r="F374">
        <v>1</v>
      </c>
    </row>
    <row r="375" spans="1:6" ht="15.75" customHeight="1" x14ac:dyDescent="0.25">
      <c r="A375">
        <v>201808</v>
      </c>
      <c r="B375" s="14" t="s">
        <v>1518</v>
      </c>
      <c r="C375" s="1" t="s">
        <v>66</v>
      </c>
      <c r="D375" s="1" t="s">
        <v>22</v>
      </c>
      <c r="E375">
        <v>27</v>
      </c>
      <c r="F375">
        <v>1</v>
      </c>
    </row>
    <row r="376" spans="1:6" ht="15.75" customHeight="1" x14ac:dyDescent="0.25">
      <c r="A376">
        <v>201808</v>
      </c>
      <c r="B376" s="14" t="s">
        <v>1518</v>
      </c>
      <c r="C376" s="1" t="s">
        <v>23</v>
      </c>
      <c r="D376" s="1" t="s">
        <v>22</v>
      </c>
      <c r="E376">
        <v>151</v>
      </c>
      <c r="F376">
        <v>6</v>
      </c>
    </row>
    <row r="377" spans="1:6" ht="15.75" customHeight="1" x14ac:dyDescent="0.25">
      <c r="A377">
        <v>201808</v>
      </c>
      <c r="B377" s="14" t="s">
        <v>1518</v>
      </c>
      <c r="C377" s="1" t="s">
        <v>32</v>
      </c>
      <c r="D377" s="1" t="s">
        <v>22</v>
      </c>
      <c r="E377">
        <v>51</v>
      </c>
      <c r="F377">
        <v>2</v>
      </c>
    </row>
    <row r="378" spans="1:6" ht="15.75" customHeight="1" x14ac:dyDescent="0.25">
      <c r="A378">
        <v>201808</v>
      </c>
      <c r="B378" s="14" t="s">
        <v>1518</v>
      </c>
      <c r="C378" s="1" t="s">
        <v>21</v>
      </c>
      <c r="D378" s="1" t="s">
        <v>22</v>
      </c>
      <c r="E378">
        <v>174</v>
      </c>
      <c r="F378">
        <v>7</v>
      </c>
    </row>
    <row r="379" spans="1:6" ht="15.75" customHeight="1" x14ac:dyDescent="0.25">
      <c r="A379">
        <v>201808</v>
      </c>
      <c r="B379" s="14" t="s">
        <v>1518</v>
      </c>
      <c r="C379" s="1" t="s">
        <v>40</v>
      </c>
      <c r="D379" s="1" t="s">
        <v>22</v>
      </c>
      <c r="E379">
        <v>40</v>
      </c>
      <c r="F379">
        <v>2</v>
      </c>
    </row>
    <row r="380" spans="1:6" ht="15.75" customHeight="1" x14ac:dyDescent="0.25">
      <c r="A380">
        <v>201808</v>
      </c>
      <c r="B380" s="14" t="s">
        <v>1519</v>
      </c>
      <c r="C380" s="1" t="s">
        <v>35</v>
      </c>
      <c r="D380" s="1" t="s">
        <v>36</v>
      </c>
      <c r="E380">
        <v>50</v>
      </c>
      <c r="F380">
        <v>2</v>
      </c>
    </row>
    <row r="381" spans="1:6" ht="15.75" customHeight="1" x14ac:dyDescent="0.25">
      <c r="A381">
        <v>201808</v>
      </c>
      <c r="B381" s="14" t="s">
        <v>1519</v>
      </c>
      <c r="C381" s="1" t="s">
        <v>48</v>
      </c>
      <c r="D381" s="1" t="s">
        <v>29</v>
      </c>
      <c r="E381">
        <v>39</v>
      </c>
      <c r="F381">
        <v>1</v>
      </c>
    </row>
    <row r="382" spans="1:6" ht="15.75" customHeight="1" x14ac:dyDescent="0.25">
      <c r="A382">
        <v>201808</v>
      </c>
      <c r="B382" s="14" t="s">
        <v>1519</v>
      </c>
      <c r="C382" s="1" t="s">
        <v>71</v>
      </c>
      <c r="D382" s="1" t="s">
        <v>29</v>
      </c>
      <c r="E382">
        <v>26</v>
      </c>
      <c r="F382">
        <v>1</v>
      </c>
    </row>
    <row r="383" spans="1:6" ht="15.75" customHeight="1" x14ac:dyDescent="0.25">
      <c r="A383">
        <v>201808</v>
      </c>
      <c r="B383" s="14" t="s">
        <v>1519</v>
      </c>
      <c r="C383" s="1" t="s">
        <v>61</v>
      </c>
      <c r="D383" s="1" t="s">
        <v>51</v>
      </c>
      <c r="E383">
        <v>145</v>
      </c>
      <c r="F383">
        <v>2</v>
      </c>
    </row>
    <row r="384" spans="1:6" ht="15.75" customHeight="1" x14ac:dyDescent="0.25">
      <c r="A384">
        <v>201808</v>
      </c>
      <c r="B384" s="14" t="s">
        <v>1519</v>
      </c>
      <c r="C384" s="1" t="s">
        <v>72</v>
      </c>
      <c r="D384" s="1" t="s">
        <v>73</v>
      </c>
      <c r="E384">
        <v>49</v>
      </c>
      <c r="F384">
        <v>1</v>
      </c>
    </row>
    <row r="385" spans="1:6" ht="15.75" customHeight="1" x14ac:dyDescent="0.25">
      <c r="A385">
        <v>201808</v>
      </c>
      <c r="B385" s="14" t="s">
        <v>1519</v>
      </c>
      <c r="C385" s="1" t="s">
        <v>77</v>
      </c>
      <c r="D385" s="1" t="s">
        <v>29</v>
      </c>
      <c r="E385">
        <v>24</v>
      </c>
      <c r="F385">
        <v>1</v>
      </c>
    </row>
    <row r="386" spans="1:6" ht="15.75" customHeight="1" x14ac:dyDescent="0.25">
      <c r="A386">
        <v>201808</v>
      </c>
      <c r="B386" s="14" t="s">
        <v>1519</v>
      </c>
      <c r="C386" s="1" t="s">
        <v>78</v>
      </c>
      <c r="D386" s="1" t="s">
        <v>51</v>
      </c>
      <c r="E386">
        <v>67</v>
      </c>
      <c r="F386">
        <v>1</v>
      </c>
    </row>
    <row r="387" spans="1:6" ht="15.75" customHeight="1" x14ac:dyDescent="0.25">
      <c r="A387">
        <v>201808</v>
      </c>
      <c r="B387" s="14" t="s">
        <v>1519</v>
      </c>
      <c r="C387" s="1" t="s">
        <v>45</v>
      </c>
      <c r="D387" s="1" t="s">
        <v>29</v>
      </c>
      <c r="E387">
        <v>40</v>
      </c>
      <c r="F387">
        <v>1</v>
      </c>
    </row>
    <row r="388" spans="1:6" ht="15.75" customHeight="1" x14ac:dyDescent="0.25">
      <c r="A388">
        <v>201808</v>
      </c>
      <c r="B388" s="14" t="s">
        <v>1519</v>
      </c>
      <c r="C388" s="1" t="s">
        <v>44</v>
      </c>
      <c r="D388" s="1" t="s">
        <v>22</v>
      </c>
      <c r="E388">
        <v>41</v>
      </c>
      <c r="F388">
        <v>1</v>
      </c>
    </row>
    <row r="389" spans="1:6" ht="15.75" customHeight="1" x14ac:dyDescent="0.25">
      <c r="A389">
        <v>201808</v>
      </c>
      <c r="B389" s="14" t="s">
        <v>1519</v>
      </c>
      <c r="C389" s="1" t="s">
        <v>56</v>
      </c>
      <c r="D389" s="1" t="s">
        <v>22</v>
      </c>
      <c r="E389">
        <v>28</v>
      </c>
      <c r="F389">
        <v>1</v>
      </c>
    </row>
    <row r="390" spans="1:6" ht="15.75" customHeight="1" x14ac:dyDescent="0.25">
      <c r="A390">
        <v>201808</v>
      </c>
      <c r="B390" s="14" t="s">
        <v>1519</v>
      </c>
      <c r="C390" s="1" t="s">
        <v>42</v>
      </c>
      <c r="D390" s="1" t="s">
        <v>22</v>
      </c>
      <c r="E390">
        <v>39</v>
      </c>
      <c r="F390">
        <v>1</v>
      </c>
    </row>
    <row r="391" spans="1:6" ht="15.75" customHeight="1" x14ac:dyDescent="0.25">
      <c r="A391">
        <v>201808</v>
      </c>
      <c r="B391" s="14" t="s">
        <v>1519</v>
      </c>
      <c r="C391" s="1" t="s">
        <v>46</v>
      </c>
      <c r="D391" s="1" t="s">
        <v>22</v>
      </c>
      <c r="E391">
        <v>40</v>
      </c>
      <c r="F391">
        <v>1</v>
      </c>
    </row>
    <row r="392" spans="1:6" ht="15.75" customHeight="1" x14ac:dyDescent="0.25">
      <c r="A392">
        <v>201808</v>
      </c>
      <c r="B392" s="14" t="s">
        <v>1519</v>
      </c>
      <c r="C392" s="1" t="s">
        <v>50</v>
      </c>
      <c r="D392" s="1" t="s">
        <v>51</v>
      </c>
      <c r="E392">
        <v>38</v>
      </c>
      <c r="F392">
        <v>1</v>
      </c>
    </row>
    <row r="393" spans="1:6" ht="15.75" customHeight="1" x14ac:dyDescent="0.25">
      <c r="A393">
        <v>201808</v>
      </c>
      <c r="B393" s="14" t="s">
        <v>1519</v>
      </c>
      <c r="C393" s="1" t="s">
        <v>76</v>
      </c>
      <c r="D393" s="1" t="s">
        <v>25</v>
      </c>
      <c r="E393">
        <v>25</v>
      </c>
      <c r="F393">
        <v>1</v>
      </c>
    </row>
    <row r="394" spans="1:6" ht="15.75" customHeight="1" x14ac:dyDescent="0.25">
      <c r="A394">
        <v>201808</v>
      </c>
      <c r="B394" s="14" t="s">
        <v>1519</v>
      </c>
      <c r="C394" s="1" t="s">
        <v>52</v>
      </c>
      <c r="D394" s="1" t="s">
        <v>25</v>
      </c>
      <c r="E394">
        <v>36</v>
      </c>
      <c r="F394">
        <v>1</v>
      </c>
    </row>
    <row r="395" spans="1:6" ht="15.75" customHeight="1" x14ac:dyDescent="0.25">
      <c r="A395">
        <v>201808</v>
      </c>
      <c r="B395" s="14" t="s">
        <v>1519</v>
      </c>
      <c r="C395" s="1" t="s">
        <v>24</v>
      </c>
      <c r="D395" s="1" t="s">
        <v>25</v>
      </c>
      <c r="E395">
        <v>71</v>
      </c>
      <c r="F395">
        <v>2</v>
      </c>
    </row>
    <row r="396" spans="1:6" ht="15.75" customHeight="1" x14ac:dyDescent="0.25">
      <c r="A396">
        <v>201808</v>
      </c>
      <c r="B396" s="14" t="s">
        <v>1520</v>
      </c>
      <c r="C396" s="1" t="s">
        <v>53</v>
      </c>
      <c r="D396" s="1" t="s">
        <v>51</v>
      </c>
      <c r="E396">
        <v>33</v>
      </c>
      <c r="F396">
        <v>1</v>
      </c>
    </row>
    <row r="397" spans="1:6" ht="15.75" customHeight="1" x14ac:dyDescent="0.25">
      <c r="A397">
        <v>201808</v>
      </c>
      <c r="B397" s="14" t="s">
        <v>1520</v>
      </c>
      <c r="C397" s="1" t="s">
        <v>65</v>
      </c>
      <c r="D397" s="1" t="s">
        <v>51</v>
      </c>
      <c r="E397">
        <v>105</v>
      </c>
      <c r="F397">
        <v>1</v>
      </c>
    </row>
    <row r="398" spans="1:6" ht="15.75" customHeight="1" x14ac:dyDescent="0.25">
      <c r="A398">
        <v>201808</v>
      </c>
      <c r="B398" s="14" t="s">
        <v>1520</v>
      </c>
      <c r="C398" s="1" t="s">
        <v>74</v>
      </c>
      <c r="D398" s="1" t="s">
        <v>55</v>
      </c>
      <c r="E398">
        <v>66</v>
      </c>
      <c r="F398">
        <v>1</v>
      </c>
    </row>
    <row r="399" spans="1:6" ht="15.75" customHeight="1" x14ac:dyDescent="0.25">
      <c r="A399">
        <v>201808</v>
      </c>
      <c r="B399" s="14" t="s">
        <v>1520</v>
      </c>
      <c r="C399" s="1" t="s">
        <v>69</v>
      </c>
      <c r="D399" s="1" t="s">
        <v>55</v>
      </c>
      <c r="E399">
        <v>21</v>
      </c>
      <c r="F399">
        <v>1</v>
      </c>
    </row>
    <row r="400" spans="1:6" ht="15.75" customHeight="1" x14ac:dyDescent="0.25">
      <c r="A400">
        <v>201808</v>
      </c>
      <c r="B400" s="14" t="s">
        <v>1520</v>
      </c>
      <c r="C400" s="1" t="s">
        <v>58</v>
      </c>
      <c r="D400" s="1" t="s">
        <v>59</v>
      </c>
      <c r="E400">
        <v>31</v>
      </c>
      <c r="F400">
        <v>1</v>
      </c>
    </row>
    <row r="401" spans="1:6" ht="15.75" customHeight="1" x14ac:dyDescent="0.25">
      <c r="A401">
        <v>201808</v>
      </c>
      <c r="B401" s="14" t="s">
        <v>1520</v>
      </c>
      <c r="C401" s="1" t="s">
        <v>68</v>
      </c>
      <c r="D401" s="1" t="s">
        <v>29</v>
      </c>
      <c r="E401">
        <v>27</v>
      </c>
      <c r="F401">
        <v>1</v>
      </c>
    </row>
    <row r="402" spans="1:6" ht="15.75" customHeight="1" x14ac:dyDescent="0.25">
      <c r="A402">
        <v>201808</v>
      </c>
      <c r="B402" s="14" t="s">
        <v>1520</v>
      </c>
      <c r="C402" s="1" t="s">
        <v>43</v>
      </c>
      <c r="D402" s="1" t="s">
        <v>25</v>
      </c>
      <c r="E402">
        <v>54</v>
      </c>
      <c r="F402">
        <v>1</v>
      </c>
    </row>
    <row r="403" spans="1:6" ht="15.75" customHeight="1" x14ac:dyDescent="0.25">
      <c r="A403">
        <v>201808</v>
      </c>
      <c r="B403" s="14" t="s">
        <v>1520</v>
      </c>
      <c r="C403" s="1" t="s">
        <v>64</v>
      </c>
      <c r="D403" s="1" t="s">
        <v>25</v>
      </c>
      <c r="E403">
        <v>36</v>
      </c>
      <c r="F403">
        <v>1</v>
      </c>
    </row>
    <row r="404" spans="1:6" ht="15.75" customHeight="1" x14ac:dyDescent="0.25">
      <c r="A404">
        <v>201809</v>
      </c>
      <c r="B404" s="14" t="s">
        <v>1518</v>
      </c>
      <c r="C404" s="1" t="s">
        <v>62</v>
      </c>
      <c r="D404" s="1" t="s">
        <v>63</v>
      </c>
      <c r="E404">
        <v>26</v>
      </c>
      <c r="F404">
        <v>1</v>
      </c>
    </row>
    <row r="405" spans="1:6" ht="15.75" customHeight="1" x14ac:dyDescent="0.25">
      <c r="A405">
        <v>201809</v>
      </c>
      <c r="B405" s="14" t="s">
        <v>1518</v>
      </c>
      <c r="C405" s="1" t="s">
        <v>60</v>
      </c>
      <c r="D405" s="1" t="s">
        <v>29</v>
      </c>
      <c r="E405">
        <v>29</v>
      </c>
      <c r="F405">
        <v>1</v>
      </c>
    </row>
    <row r="406" spans="1:6" ht="15.75" customHeight="1" x14ac:dyDescent="0.25">
      <c r="A406">
        <v>201809</v>
      </c>
      <c r="B406" s="14" t="s">
        <v>1518</v>
      </c>
      <c r="C406" s="1" t="s">
        <v>47</v>
      </c>
      <c r="D406" s="1" t="s">
        <v>29</v>
      </c>
      <c r="E406">
        <v>42</v>
      </c>
      <c r="F406">
        <v>2</v>
      </c>
    </row>
    <row r="407" spans="1:6" ht="15.75" customHeight="1" x14ac:dyDescent="0.25">
      <c r="A407">
        <v>201809</v>
      </c>
      <c r="B407" s="14" t="s">
        <v>1518</v>
      </c>
      <c r="C407" s="1" t="s">
        <v>38</v>
      </c>
      <c r="D407" s="1" t="s">
        <v>22</v>
      </c>
      <c r="E407">
        <v>38</v>
      </c>
      <c r="F407">
        <v>1</v>
      </c>
    </row>
    <row r="408" spans="1:6" ht="15.75" customHeight="1" x14ac:dyDescent="0.25">
      <c r="A408">
        <v>201809</v>
      </c>
      <c r="B408" s="14" t="s">
        <v>1518</v>
      </c>
      <c r="C408" s="1" t="s">
        <v>79</v>
      </c>
      <c r="D408" s="1" t="s">
        <v>51</v>
      </c>
      <c r="E408">
        <v>27</v>
      </c>
      <c r="F408">
        <v>1</v>
      </c>
    </row>
    <row r="409" spans="1:6" ht="15.75" customHeight="1" x14ac:dyDescent="0.25">
      <c r="A409">
        <v>201809</v>
      </c>
      <c r="B409" s="14" t="s">
        <v>1518</v>
      </c>
      <c r="C409" s="1" t="s">
        <v>39</v>
      </c>
      <c r="D409" s="1" t="s">
        <v>27</v>
      </c>
      <c r="E409">
        <v>53</v>
      </c>
      <c r="F409">
        <v>2</v>
      </c>
    </row>
    <row r="410" spans="1:6" ht="15.75" customHeight="1" x14ac:dyDescent="0.25">
      <c r="A410">
        <v>201809</v>
      </c>
      <c r="B410" s="14" t="s">
        <v>1518</v>
      </c>
      <c r="C410" s="1" t="s">
        <v>31</v>
      </c>
      <c r="D410" s="1" t="s">
        <v>27</v>
      </c>
      <c r="E410">
        <v>46</v>
      </c>
      <c r="F410">
        <v>4</v>
      </c>
    </row>
    <row r="411" spans="1:6" ht="15.75" customHeight="1" x14ac:dyDescent="0.25">
      <c r="A411">
        <v>201809</v>
      </c>
      <c r="B411" s="14" t="s">
        <v>1518</v>
      </c>
      <c r="C411" s="1" t="s">
        <v>54</v>
      </c>
      <c r="D411" s="1" t="s">
        <v>55</v>
      </c>
      <c r="E411">
        <v>32</v>
      </c>
      <c r="F411">
        <v>1</v>
      </c>
    </row>
    <row r="412" spans="1:6" ht="15.75" customHeight="1" x14ac:dyDescent="0.25">
      <c r="A412">
        <v>201809</v>
      </c>
      <c r="B412" s="14" t="s">
        <v>1518</v>
      </c>
      <c r="C412" s="1" t="s">
        <v>75</v>
      </c>
      <c r="D412" s="1" t="s">
        <v>29</v>
      </c>
      <c r="E412">
        <v>27</v>
      </c>
      <c r="F412">
        <v>1</v>
      </c>
    </row>
    <row r="413" spans="1:6" ht="15.75" customHeight="1" x14ac:dyDescent="0.25">
      <c r="A413">
        <v>201809</v>
      </c>
      <c r="B413" s="14" t="s">
        <v>1518</v>
      </c>
      <c r="C413" s="1" t="s">
        <v>67</v>
      </c>
      <c r="D413" s="1" t="s">
        <v>29</v>
      </c>
      <c r="E413">
        <v>27</v>
      </c>
      <c r="F413">
        <v>1</v>
      </c>
    </row>
    <row r="414" spans="1:6" ht="15.75" customHeight="1" x14ac:dyDescent="0.25">
      <c r="A414">
        <v>201809</v>
      </c>
      <c r="B414" s="14" t="s">
        <v>1518</v>
      </c>
      <c r="C414" s="1" t="s">
        <v>37</v>
      </c>
      <c r="D414" s="1" t="s">
        <v>29</v>
      </c>
      <c r="E414">
        <v>39</v>
      </c>
      <c r="F414">
        <v>2</v>
      </c>
    </row>
    <row r="415" spans="1:6" ht="15.75" customHeight="1" x14ac:dyDescent="0.25">
      <c r="A415">
        <v>201809</v>
      </c>
      <c r="B415" s="14" t="s">
        <v>1518</v>
      </c>
      <c r="C415" s="1" t="s">
        <v>37</v>
      </c>
      <c r="D415" s="1" t="s">
        <v>41</v>
      </c>
      <c r="E415">
        <v>45</v>
      </c>
      <c r="F415">
        <v>2</v>
      </c>
    </row>
    <row r="416" spans="1:6" ht="15.75" customHeight="1" x14ac:dyDescent="0.25">
      <c r="A416">
        <v>201809</v>
      </c>
      <c r="B416" s="14" t="s">
        <v>1518</v>
      </c>
      <c r="C416" s="1" t="s">
        <v>34</v>
      </c>
      <c r="D416" s="1" t="s">
        <v>41</v>
      </c>
      <c r="E416">
        <v>48</v>
      </c>
      <c r="F416">
        <v>3</v>
      </c>
    </row>
    <row r="417" spans="1:6" ht="15.75" customHeight="1" x14ac:dyDescent="0.25">
      <c r="A417">
        <v>201809</v>
      </c>
      <c r="B417" s="14" t="s">
        <v>1518</v>
      </c>
      <c r="C417" s="1" t="s">
        <v>34</v>
      </c>
      <c r="D417" s="1" t="s">
        <v>29</v>
      </c>
      <c r="E417">
        <v>61</v>
      </c>
      <c r="F417">
        <v>2</v>
      </c>
    </row>
    <row r="418" spans="1:6" ht="15.75" customHeight="1" x14ac:dyDescent="0.25">
      <c r="A418">
        <v>201809</v>
      </c>
      <c r="B418" s="14" t="s">
        <v>1518</v>
      </c>
      <c r="C418" s="1" t="s">
        <v>57</v>
      </c>
      <c r="D418" s="1" t="s">
        <v>29</v>
      </c>
      <c r="E418">
        <v>31</v>
      </c>
      <c r="F418">
        <v>1</v>
      </c>
    </row>
    <row r="419" spans="1:6" ht="15.75" customHeight="1" x14ac:dyDescent="0.25">
      <c r="A419">
        <v>201809</v>
      </c>
      <c r="B419" s="14" t="s">
        <v>1518</v>
      </c>
      <c r="C419" s="1" t="s">
        <v>28</v>
      </c>
      <c r="D419" s="1" t="s">
        <v>29</v>
      </c>
      <c r="E419">
        <v>59</v>
      </c>
      <c r="F419">
        <v>3</v>
      </c>
    </row>
    <row r="420" spans="1:6" ht="15.75" customHeight="1" x14ac:dyDescent="0.25">
      <c r="A420">
        <v>201809</v>
      </c>
      <c r="B420" s="14" t="s">
        <v>1518</v>
      </c>
      <c r="C420" s="1" t="s">
        <v>30</v>
      </c>
      <c r="D420" s="1" t="s">
        <v>29</v>
      </c>
      <c r="E420">
        <v>49</v>
      </c>
      <c r="F420">
        <v>2</v>
      </c>
    </row>
    <row r="421" spans="1:6" ht="15.75" customHeight="1" x14ac:dyDescent="0.25">
      <c r="A421">
        <v>201809</v>
      </c>
      <c r="B421" s="14" t="s">
        <v>1518</v>
      </c>
      <c r="C421" s="1" t="s">
        <v>26</v>
      </c>
      <c r="D421" s="1" t="s">
        <v>27</v>
      </c>
      <c r="E421">
        <v>73</v>
      </c>
      <c r="F421">
        <v>4</v>
      </c>
    </row>
    <row r="422" spans="1:6" ht="15.75" customHeight="1" x14ac:dyDescent="0.25">
      <c r="A422">
        <v>201809</v>
      </c>
      <c r="B422" s="14" t="s">
        <v>1518</v>
      </c>
      <c r="C422" s="1" t="s">
        <v>33</v>
      </c>
      <c r="D422" s="1" t="s">
        <v>27</v>
      </c>
      <c r="E422">
        <v>46</v>
      </c>
      <c r="F422">
        <v>2</v>
      </c>
    </row>
    <row r="423" spans="1:6" ht="15.75" customHeight="1" x14ac:dyDescent="0.25">
      <c r="A423">
        <v>201809</v>
      </c>
      <c r="B423" s="14" t="s">
        <v>1518</v>
      </c>
      <c r="C423" s="1" t="s">
        <v>49</v>
      </c>
      <c r="D423" s="1" t="s">
        <v>27</v>
      </c>
      <c r="E423">
        <v>47</v>
      </c>
      <c r="F423">
        <v>2</v>
      </c>
    </row>
    <row r="424" spans="1:6" ht="15.75" customHeight="1" x14ac:dyDescent="0.25">
      <c r="A424">
        <v>201809</v>
      </c>
      <c r="B424" s="14" t="s">
        <v>1518</v>
      </c>
      <c r="C424" s="1" t="s">
        <v>70</v>
      </c>
      <c r="D424" s="1" t="s">
        <v>22</v>
      </c>
      <c r="E424">
        <v>24</v>
      </c>
      <c r="F424">
        <v>1</v>
      </c>
    </row>
    <row r="425" spans="1:6" ht="15.75" customHeight="1" x14ac:dyDescent="0.25">
      <c r="A425">
        <v>201809</v>
      </c>
      <c r="B425" s="14" t="s">
        <v>1518</v>
      </c>
      <c r="C425" s="1" t="s">
        <v>66</v>
      </c>
      <c r="D425" s="1" t="s">
        <v>22</v>
      </c>
      <c r="E425">
        <v>29</v>
      </c>
      <c r="F425">
        <v>1</v>
      </c>
    </row>
    <row r="426" spans="1:6" ht="15.75" customHeight="1" x14ac:dyDescent="0.25">
      <c r="A426">
        <v>201809</v>
      </c>
      <c r="B426" s="14" t="s">
        <v>1518</v>
      </c>
      <c r="C426" s="1" t="s">
        <v>23</v>
      </c>
      <c r="D426" s="1" t="s">
        <v>22</v>
      </c>
      <c r="E426">
        <v>165</v>
      </c>
      <c r="F426">
        <v>7</v>
      </c>
    </row>
    <row r="427" spans="1:6" ht="15.75" customHeight="1" x14ac:dyDescent="0.25">
      <c r="A427">
        <v>201809</v>
      </c>
      <c r="B427" s="14" t="s">
        <v>1518</v>
      </c>
      <c r="C427" s="1" t="s">
        <v>32</v>
      </c>
      <c r="D427" s="1" t="s">
        <v>22</v>
      </c>
      <c r="E427">
        <v>53</v>
      </c>
      <c r="F427">
        <v>2</v>
      </c>
    </row>
    <row r="428" spans="1:6" ht="15.75" customHeight="1" x14ac:dyDescent="0.25">
      <c r="A428">
        <v>201809</v>
      </c>
      <c r="B428" s="14" t="s">
        <v>1518</v>
      </c>
      <c r="C428" s="1" t="s">
        <v>21</v>
      </c>
      <c r="D428" s="1" t="s">
        <v>22</v>
      </c>
      <c r="E428">
        <v>187</v>
      </c>
      <c r="F428">
        <v>8</v>
      </c>
    </row>
    <row r="429" spans="1:6" ht="15.75" customHeight="1" x14ac:dyDescent="0.25">
      <c r="A429">
        <v>201809</v>
      </c>
      <c r="B429" s="14" t="s">
        <v>1518</v>
      </c>
      <c r="C429" s="1" t="s">
        <v>40</v>
      </c>
      <c r="D429" s="1" t="s">
        <v>22</v>
      </c>
      <c r="E429">
        <v>42</v>
      </c>
      <c r="F429">
        <v>2</v>
      </c>
    </row>
    <row r="430" spans="1:6" ht="15.75" customHeight="1" x14ac:dyDescent="0.25">
      <c r="A430">
        <v>201809</v>
      </c>
      <c r="B430" s="14" t="s">
        <v>1519</v>
      </c>
      <c r="C430" s="1" t="s">
        <v>35</v>
      </c>
      <c r="D430" s="1" t="s">
        <v>36</v>
      </c>
      <c r="E430">
        <v>56</v>
      </c>
      <c r="F430">
        <v>2</v>
      </c>
    </row>
    <row r="431" spans="1:6" ht="15.75" customHeight="1" x14ac:dyDescent="0.25">
      <c r="A431">
        <v>201809</v>
      </c>
      <c r="B431" s="14" t="s">
        <v>1519</v>
      </c>
      <c r="C431" s="1" t="s">
        <v>48</v>
      </c>
      <c r="D431" s="1" t="s">
        <v>29</v>
      </c>
      <c r="E431">
        <v>44</v>
      </c>
      <c r="F431">
        <v>1</v>
      </c>
    </row>
    <row r="432" spans="1:6" ht="15.75" customHeight="1" x14ac:dyDescent="0.25">
      <c r="A432">
        <v>201809</v>
      </c>
      <c r="B432" s="14" t="s">
        <v>1519</v>
      </c>
      <c r="C432" s="1" t="s">
        <v>71</v>
      </c>
      <c r="D432" s="1" t="s">
        <v>29</v>
      </c>
      <c r="E432">
        <v>29</v>
      </c>
      <c r="F432">
        <v>1</v>
      </c>
    </row>
    <row r="433" spans="1:6" ht="15.75" customHeight="1" x14ac:dyDescent="0.25">
      <c r="A433">
        <v>201809</v>
      </c>
      <c r="B433" s="14" t="s">
        <v>1519</v>
      </c>
      <c r="C433" s="1" t="s">
        <v>61</v>
      </c>
      <c r="D433" s="1" t="s">
        <v>51</v>
      </c>
      <c r="E433">
        <v>115</v>
      </c>
      <c r="F433">
        <v>3</v>
      </c>
    </row>
    <row r="434" spans="1:6" ht="15.75" customHeight="1" x14ac:dyDescent="0.25">
      <c r="A434">
        <v>201809</v>
      </c>
      <c r="B434" s="14" t="s">
        <v>1519</v>
      </c>
      <c r="C434" s="1" t="s">
        <v>72</v>
      </c>
      <c r="D434" s="1" t="s">
        <v>73</v>
      </c>
      <c r="E434">
        <v>61</v>
      </c>
      <c r="F434">
        <v>1</v>
      </c>
    </row>
    <row r="435" spans="1:6" ht="15.75" customHeight="1" x14ac:dyDescent="0.25">
      <c r="A435">
        <v>201809</v>
      </c>
      <c r="B435" s="14" t="s">
        <v>1519</v>
      </c>
      <c r="C435" s="1" t="s">
        <v>77</v>
      </c>
      <c r="D435" s="1" t="s">
        <v>29</v>
      </c>
      <c r="E435">
        <v>27</v>
      </c>
      <c r="F435">
        <v>1</v>
      </c>
    </row>
    <row r="436" spans="1:6" ht="15.75" customHeight="1" x14ac:dyDescent="0.25">
      <c r="A436">
        <v>201809</v>
      </c>
      <c r="B436" s="14" t="s">
        <v>1519</v>
      </c>
      <c r="C436" s="1" t="s">
        <v>78</v>
      </c>
      <c r="D436" s="1" t="s">
        <v>51</v>
      </c>
      <c r="E436">
        <v>67</v>
      </c>
      <c r="F436">
        <v>1</v>
      </c>
    </row>
    <row r="437" spans="1:6" ht="15.75" customHeight="1" x14ac:dyDescent="0.25">
      <c r="A437">
        <v>201809</v>
      </c>
      <c r="B437" s="14" t="s">
        <v>1519</v>
      </c>
      <c r="C437" s="1" t="s">
        <v>45</v>
      </c>
      <c r="D437" s="1" t="s">
        <v>29</v>
      </c>
      <c r="E437">
        <v>45</v>
      </c>
      <c r="F437">
        <v>1</v>
      </c>
    </row>
    <row r="438" spans="1:6" ht="15.75" customHeight="1" x14ac:dyDescent="0.25">
      <c r="A438">
        <v>201809</v>
      </c>
      <c r="B438" s="14" t="s">
        <v>1519</v>
      </c>
      <c r="C438" s="1" t="s">
        <v>44</v>
      </c>
      <c r="D438" s="1" t="s">
        <v>22</v>
      </c>
      <c r="E438">
        <v>46</v>
      </c>
      <c r="F438">
        <v>1</v>
      </c>
    </row>
    <row r="439" spans="1:6" ht="15.75" customHeight="1" x14ac:dyDescent="0.25">
      <c r="A439">
        <v>201809</v>
      </c>
      <c r="B439" s="14" t="s">
        <v>1519</v>
      </c>
      <c r="C439" s="1" t="s">
        <v>56</v>
      </c>
      <c r="D439" s="1" t="s">
        <v>22</v>
      </c>
      <c r="E439">
        <v>31</v>
      </c>
      <c r="F439">
        <v>1</v>
      </c>
    </row>
    <row r="440" spans="1:6" ht="15.75" customHeight="1" x14ac:dyDescent="0.25">
      <c r="A440">
        <v>201809</v>
      </c>
      <c r="B440" s="14" t="s">
        <v>1519</v>
      </c>
      <c r="C440" s="1" t="s">
        <v>42</v>
      </c>
      <c r="D440" s="1" t="s">
        <v>22</v>
      </c>
      <c r="E440">
        <v>43</v>
      </c>
      <c r="F440">
        <v>1</v>
      </c>
    </row>
    <row r="441" spans="1:6" ht="15.75" customHeight="1" x14ac:dyDescent="0.25">
      <c r="A441">
        <v>201809</v>
      </c>
      <c r="B441" s="14" t="s">
        <v>1519</v>
      </c>
      <c r="C441" s="1" t="s">
        <v>46</v>
      </c>
      <c r="D441" s="1" t="s">
        <v>22</v>
      </c>
      <c r="E441">
        <v>45</v>
      </c>
      <c r="F441">
        <v>1</v>
      </c>
    </row>
    <row r="442" spans="1:6" ht="15.75" customHeight="1" x14ac:dyDescent="0.25">
      <c r="A442">
        <v>201809</v>
      </c>
      <c r="B442" s="14" t="s">
        <v>1519</v>
      </c>
      <c r="C442" s="1" t="s">
        <v>50</v>
      </c>
      <c r="D442" s="1" t="s">
        <v>51</v>
      </c>
      <c r="E442">
        <v>43</v>
      </c>
      <c r="F442">
        <v>1</v>
      </c>
    </row>
    <row r="443" spans="1:6" ht="15.75" customHeight="1" x14ac:dyDescent="0.25">
      <c r="A443">
        <v>201809</v>
      </c>
      <c r="B443" s="14" t="s">
        <v>1519</v>
      </c>
      <c r="C443" s="1" t="s">
        <v>76</v>
      </c>
      <c r="D443" s="1" t="s">
        <v>25</v>
      </c>
      <c r="E443">
        <v>28</v>
      </c>
      <c r="F443">
        <v>1</v>
      </c>
    </row>
    <row r="444" spans="1:6" ht="15.75" customHeight="1" x14ac:dyDescent="0.25">
      <c r="A444">
        <v>201809</v>
      </c>
      <c r="B444" s="14" t="s">
        <v>1519</v>
      </c>
      <c r="C444" s="1" t="s">
        <v>52</v>
      </c>
      <c r="D444" s="1" t="s">
        <v>25</v>
      </c>
      <c r="E444">
        <v>41</v>
      </c>
      <c r="F444">
        <v>1</v>
      </c>
    </row>
    <row r="445" spans="1:6" ht="15.75" customHeight="1" x14ac:dyDescent="0.25">
      <c r="A445">
        <v>201809</v>
      </c>
      <c r="B445" s="14" t="s">
        <v>1519</v>
      </c>
      <c r="C445" s="1" t="s">
        <v>24</v>
      </c>
      <c r="D445" s="1" t="s">
        <v>25</v>
      </c>
      <c r="E445">
        <v>80</v>
      </c>
      <c r="F445">
        <v>2</v>
      </c>
    </row>
    <row r="446" spans="1:6" ht="15.75" customHeight="1" x14ac:dyDescent="0.25">
      <c r="A446">
        <v>201809</v>
      </c>
      <c r="B446" s="14" t="s">
        <v>1520</v>
      </c>
      <c r="C446" s="1" t="s">
        <v>53</v>
      </c>
      <c r="D446" s="1" t="s">
        <v>51</v>
      </c>
      <c r="E446">
        <v>33</v>
      </c>
      <c r="F446">
        <v>1</v>
      </c>
    </row>
    <row r="447" spans="1:6" ht="15.75" customHeight="1" x14ac:dyDescent="0.25">
      <c r="A447">
        <v>201809</v>
      </c>
      <c r="B447" s="14" t="s">
        <v>1520</v>
      </c>
      <c r="C447" s="1" t="s">
        <v>65</v>
      </c>
      <c r="D447" s="1" t="s">
        <v>51</v>
      </c>
      <c r="E447">
        <v>105</v>
      </c>
      <c r="F447">
        <v>1</v>
      </c>
    </row>
    <row r="448" spans="1:6" ht="15.75" customHeight="1" x14ac:dyDescent="0.25">
      <c r="A448">
        <v>201809</v>
      </c>
      <c r="B448" s="14" t="s">
        <v>1520</v>
      </c>
      <c r="C448" s="1" t="s">
        <v>74</v>
      </c>
      <c r="D448" s="1" t="s">
        <v>55</v>
      </c>
      <c r="E448">
        <v>55</v>
      </c>
      <c r="F448">
        <v>1</v>
      </c>
    </row>
    <row r="449" spans="1:6" ht="15.75" customHeight="1" x14ac:dyDescent="0.25">
      <c r="A449">
        <v>201809</v>
      </c>
      <c r="B449" s="14" t="s">
        <v>1520</v>
      </c>
      <c r="C449" s="1" t="s">
        <v>69</v>
      </c>
      <c r="D449" s="1" t="s">
        <v>55</v>
      </c>
      <c r="E449">
        <v>30</v>
      </c>
      <c r="F449">
        <v>1</v>
      </c>
    </row>
    <row r="450" spans="1:6" ht="15.75" customHeight="1" x14ac:dyDescent="0.25">
      <c r="A450">
        <v>201809</v>
      </c>
      <c r="B450" s="14" t="s">
        <v>1520</v>
      </c>
      <c r="C450" s="1" t="s">
        <v>58</v>
      </c>
      <c r="D450" s="1" t="s">
        <v>59</v>
      </c>
      <c r="E450">
        <v>30</v>
      </c>
      <c r="F450">
        <v>1</v>
      </c>
    </row>
    <row r="451" spans="1:6" ht="15.75" customHeight="1" x14ac:dyDescent="0.25">
      <c r="A451">
        <v>201809</v>
      </c>
      <c r="B451" s="14" t="s">
        <v>1520</v>
      </c>
      <c r="C451" s="1" t="s">
        <v>68</v>
      </c>
      <c r="D451" s="1" t="s">
        <v>29</v>
      </c>
      <c r="E451">
        <v>26</v>
      </c>
      <c r="F451">
        <v>1</v>
      </c>
    </row>
    <row r="452" spans="1:6" ht="15.75" customHeight="1" x14ac:dyDescent="0.25">
      <c r="A452">
        <v>201809</v>
      </c>
      <c r="B452" s="14" t="s">
        <v>1520</v>
      </c>
      <c r="C452" s="1" t="s">
        <v>43</v>
      </c>
      <c r="D452" s="1" t="s">
        <v>25</v>
      </c>
      <c r="E452">
        <v>55</v>
      </c>
      <c r="F452">
        <v>1</v>
      </c>
    </row>
    <row r="453" spans="1:6" ht="15.75" customHeight="1" x14ac:dyDescent="0.25">
      <c r="A453">
        <v>201809</v>
      </c>
      <c r="B453" s="14" t="s">
        <v>1520</v>
      </c>
      <c r="C453" s="1" t="s">
        <v>64</v>
      </c>
      <c r="D453" s="1" t="s">
        <v>25</v>
      </c>
      <c r="E453">
        <v>37</v>
      </c>
      <c r="F453">
        <v>1</v>
      </c>
    </row>
    <row r="454" spans="1:6" ht="15.75" customHeight="1" x14ac:dyDescent="0.25">
      <c r="A454">
        <v>201810</v>
      </c>
      <c r="B454" s="14" t="s">
        <v>1518</v>
      </c>
      <c r="C454" s="1" t="s">
        <v>62</v>
      </c>
      <c r="D454" s="1" t="s">
        <v>63</v>
      </c>
      <c r="E454">
        <v>26</v>
      </c>
      <c r="F454">
        <v>1</v>
      </c>
    </row>
    <row r="455" spans="1:6" ht="15.75" customHeight="1" x14ac:dyDescent="0.25">
      <c r="A455">
        <v>201810</v>
      </c>
      <c r="B455" s="14" t="s">
        <v>1518</v>
      </c>
      <c r="C455" s="1" t="s">
        <v>60</v>
      </c>
      <c r="D455" s="1" t="s">
        <v>29</v>
      </c>
      <c r="E455">
        <v>30</v>
      </c>
      <c r="F455">
        <v>1</v>
      </c>
    </row>
    <row r="456" spans="1:6" ht="15.75" customHeight="1" x14ac:dyDescent="0.25">
      <c r="A456">
        <v>201810</v>
      </c>
      <c r="B456" s="14" t="s">
        <v>1518</v>
      </c>
      <c r="C456" s="1" t="s">
        <v>47</v>
      </c>
      <c r="D456" s="1" t="s">
        <v>29</v>
      </c>
      <c r="E456">
        <v>45</v>
      </c>
      <c r="F456">
        <v>2</v>
      </c>
    </row>
    <row r="457" spans="1:6" ht="15.75" customHeight="1" x14ac:dyDescent="0.25">
      <c r="A457">
        <v>201810</v>
      </c>
      <c r="B457" s="14" t="s">
        <v>1518</v>
      </c>
      <c r="C457" s="1" t="s">
        <v>38</v>
      </c>
      <c r="D457" s="1" t="s">
        <v>22</v>
      </c>
      <c r="E457">
        <v>39</v>
      </c>
      <c r="F457">
        <v>1</v>
      </c>
    </row>
    <row r="458" spans="1:6" ht="15.75" customHeight="1" x14ac:dyDescent="0.25">
      <c r="A458">
        <v>201810</v>
      </c>
      <c r="B458" s="14" t="s">
        <v>1518</v>
      </c>
      <c r="C458" s="1" t="s">
        <v>79</v>
      </c>
      <c r="D458" s="1" t="s">
        <v>51</v>
      </c>
      <c r="E458">
        <v>29</v>
      </c>
      <c r="F458">
        <v>1</v>
      </c>
    </row>
    <row r="459" spans="1:6" ht="15.75" customHeight="1" x14ac:dyDescent="0.25">
      <c r="A459">
        <v>201810</v>
      </c>
      <c r="B459" s="14" t="s">
        <v>1518</v>
      </c>
      <c r="C459" s="1" t="s">
        <v>39</v>
      </c>
      <c r="D459" s="1" t="s">
        <v>27</v>
      </c>
      <c r="E459">
        <v>57</v>
      </c>
      <c r="F459">
        <v>2</v>
      </c>
    </row>
    <row r="460" spans="1:6" ht="15.75" customHeight="1" x14ac:dyDescent="0.25">
      <c r="A460">
        <v>201810</v>
      </c>
      <c r="B460" s="14" t="s">
        <v>1518</v>
      </c>
      <c r="C460" s="1" t="s">
        <v>31</v>
      </c>
      <c r="D460" s="1" t="s">
        <v>27</v>
      </c>
      <c r="E460">
        <v>46</v>
      </c>
      <c r="F460">
        <v>5</v>
      </c>
    </row>
    <row r="461" spans="1:6" ht="15.75" customHeight="1" x14ac:dyDescent="0.25">
      <c r="A461">
        <v>201810</v>
      </c>
      <c r="B461" s="14" t="s">
        <v>1518</v>
      </c>
      <c r="C461" s="1" t="s">
        <v>54</v>
      </c>
      <c r="D461" s="1" t="s">
        <v>55</v>
      </c>
      <c r="E461">
        <v>33</v>
      </c>
      <c r="F461">
        <v>1</v>
      </c>
    </row>
    <row r="462" spans="1:6" ht="15.75" customHeight="1" x14ac:dyDescent="0.25">
      <c r="A462">
        <v>201810</v>
      </c>
      <c r="B462" s="14" t="s">
        <v>1518</v>
      </c>
      <c r="C462" s="1" t="s">
        <v>75</v>
      </c>
      <c r="D462" s="1" t="s">
        <v>29</v>
      </c>
      <c r="E462">
        <v>28</v>
      </c>
      <c r="F462">
        <v>1</v>
      </c>
    </row>
    <row r="463" spans="1:6" ht="15.75" customHeight="1" x14ac:dyDescent="0.25">
      <c r="A463">
        <v>201810</v>
      </c>
      <c r="B463" s="14" t="s">
        <v>1518</v>
      </c>
      <c r="C463" s="1" t="s">
        <v>67</v>
      </c>
      <c r="D463" s="1" t="s">
        <v>29</v>
      </c>
      <c r="E463">
        <v>28</v>
      </c>
      <c r="F463">
        <v>1</v>
      </c>
    </row>
    <row r="464" spans="1:6" ht="15.75" customHeight="1" x14ac:dyDescent="0.25">
      <c r="A464">
        <v>201810</v>
      </c>
      <c r="B464" s="14" t="s">
        <v>1518</v>
      </c>
      <c r="C464" s="1" t="s">
        <v>37</v>
      </c>
      <c r="D464" s="1" t="s">
        <v>29</v>
      </c>
      <c r="E464">
        <v>40</v>
      </c>
      <c r="F464">
        <v>2</v>
      </c>
    </row>
    <row r="465" spans="1:6" ht="15.75" customHeight="1" x14ac:dyDescent="0.25">
      <c r="A465">
        <v>201810</v>
      </c>
      <c r="B465" s="14" t="s">
        <v>1518</v>
      </c>
      <c r="C465" s="1" t="s">
        <v>37</v>
      </c>
      <c r="D465" s="1" t="s">
        <v>41</v>
      </c>
      <c r="E465">
        <v>48</v>
      </c>
      <c r="F465">
        <v>2</v>
      </c>
    </row>
    <row r="466" spans="1:6" ht="15.75" customHeight="1" x14ac:dyDescent="0.25">
      <c r="A466">
        <v>201810</v>
      </c>
      <c r="B466" s="14" t="s">
        <v>1518</v>
      </c>
      <c r="C466" s="1" t="s">
        <v>34</v>
      </c>
      <c r="D466" s="1" t="s">
        <v>41</v>
      </c>
      <c r="E466">
        <v>52</v>
      </c>
      <c r="F466">
        <v>3</v>
      </c>
    </row>
    <row r="467" spans="1:6" ht="15.75" customHeight="1" x14ac:dyDescent="0.25">
      <c r="A467">
        <v>201810</v>
      </c>
      <c r="B467" s="14" t="s">
        <v>1518</v>
      </c>
      <c r="C467" s="1" t="s">
        <v>34</v>
      </c>
      <c r="D467" s="1" t="s">
        <v>29</v>
      </c>
      <c r="E467">
        <v>66</v>
      </c>
      <c r="F467">
        <v>2</v>
      </c>
    </row>
    <row r="468" spans="1:6" ht="15.75" customHeight="1" x14ac:dyDescent="0.25">
      <c r="A468">
        <v>201810</v>
      </c>
      <c r="B468" s="14" t="s">
        <v>1518</v>
      </c>
      <c r="C468" s="1" t="s">
        <v>57</v>
      </c>
      <c r="D468" s="1" t="s">
        <v>29</v>
      </c>
      <c r="E468">
        <v>32</v>
      </c>
      <c r="F468">
        <v>1</v>
      </c>
    </row>
    <row r="469" spans="1:6" ht="15.75" customHeight="1" x14ac:dyDescent="0.25">
      <c r="A469">
        <v>201810</v>
      </c>
      <c r="B469" s="14" t="s">
        <v>1518</v>
      </c>
      <c r="C469" s="1" t="s">
        <v>28</v>
      </c>
      <c r="D469" s="1" t="s">
        <v>29</v>
      </c>
      <c r="E469">
        <v>62</v>
      </c>
      <c r="F469">
        <v>3</v>
      </c>
    </row>
    <row r="470" spans="1:6" ht="15.75" customHeight="1" x14ac:dyDescent="0.25">
      <c r="A470">
        <v>201810</v>
      </c>
      <c r="B470" s="14" t="s">
        <v>1518</v>
      </c>
      <c r="C470" s="1" t="s">
        <v>30</v>
      </c>
      <c r="D470" s="1" t="s">
        <v>29</v>
      </c>
      <c r="E470">
        <v>51</v>
      </c>
      <c r="F470">
        <v>2</v>
      </c>
    </row>
    <row r="471" spans="1:6" ht="15.75" customHeight="1" x14ac:dyDescent="0.25">
      <c r="A471">
        <v>201810</v>
      </c>
      <c r="B471" s="14" t="s">
        <v>1518</v>
      </c>
      <c r="C471" s="1" t="s">
        <v>26</v>
      </c>
      <c r="D471" s="1" t="s">
        <v>27</v>
      </c>
      <c r="E471">
        <v>77</v>
      </c>
      <c r="F471">
        <v>4</v>
      </c>
    </row>
    <row r="472" spans="1:6" ht="15.75" customHeight="1" x14ac:dyDescent="0.25">
      <c r="A472">
        <v>201810</v>
      </c>
      <c r="B472" s="14" t="s">
        <v>1518</v>
      </c>
      <c r="C472" s="1" t="s">
        <v>33</v>
      </c>
      <c r="D472" s="1" t="s">
        <v>27</v>
      </c>
      <c r="E472">
        <v>48</v>
      </c>
      <c r="F472">
        <v>2</v>
      </c>
    </row>
    <row r="473" spans="1:6" ht="15.75" customHeight="1" x14ac:dyDescent="0.25">
      <c r="A473">
        <v>201810</v>
      </c>
      <c r="B473" s="14" t="s">
        <v>1518</v>
      </c>
      <c r="C473" s="1" t="s">
        <v>49</v>
      </c>
      <c r="D473" s="1" t="s">
        <v>27</v>
      </c>
      <c r="E473">
        <v>51</v>
      </c>
      <c r="F473">
        <v>2</v>
      </c>
    </row>
    <row r="474" spans="1:6" ht="15.75" customHeight="1" x14ac:dyDescent="0.25">
      <c r="A474">
        <v>201810</v>
      </c>
      <c r="B474" s="14" t="s">
        <v>1518</v>
      </c>
      <c r="C474" s="1" t="s">
        <v>70</v>
      </c>
      <c r="D474" s="1" t="s">
        <v>22</v>
      </c>
      <c r="E474">
        <v>25</v>
      </c>
      <c r="F474">
        <v>1</v>
      </c>
    </row>
    <row r="475" spans="1:6" ht="15.75" customHeight="1" x14ac:dyDescent="0.25">
      <c r="A475">
        <v>201810</v>
      </c>
      <c r="B475" s="14" t="s">
        <v>1518</v>
      </c>
      <c r="C475" s="1" t="s">
        <v>66</v>
      </c>
      <c r="D475" s="1" t="s">
        <v>22</v>
      </c>
      <c r="E475">
        <v>31</v>
      </c>
      <c r="F475">
        <v>1</v>
      </c>
    </row>
    <row r="476" spans="1:6" ht="15.75" customHeight="1" x14ac:dyDescent="0.25">
      <c r="A476">
        <v>201810</v>
      </c>
      <c r="B476" s="14" t="s">
        <v>1518</v>
      </c>
      <c r="C476" s="1" t="s">
        <v>23</v>
      </c>
      <c r="D476" s="1" t="s">
        <v>22</v>
      </c>
      <c r="E476">
        <v>181</v>
      </c>
      <c r="F476">
        <v>7</v>
      </c>
    </row>
    <row r="477" spans="1:6" ht="15.75" customHeight="1" x14ac:dyDescent="0.25">
      <c r="A477">
        <v>201810</v>
      </c>
      <c r="B477" s="14" t="s">
        <v>1518</v>
      </c>
      <c r="C477" s="1" t="s">
        <v>32</v>
      </c>
      <c r="D477" s="1" t="s">
        <v>22</v>
      </c>
      <c r="E477">
        <v>55</v>
      </c>
      <c r="F477">
        <v>2</v>
      </c>
    </row>
    <row r="478" spans="1:6" ht="15.75" customHeight="1" x14ac:dyDescent="0.25">
      <c r="A478">
        <v>201810</v>
      </c>
      <c r="B478" s="14" t="s">
        <v>1518</v>
      </c>
      <c r="C478" s="1" t="s">
        <v>21</v>
      </c>
      <c r="D478" s="1" t="s">
        <v>22</v>
      </c>
      <c r="E478">
        <v>201</v>
      </c>
      <c r="F478">
        <v>8</v>
      </c>
    </row>
    <row r="479" spans="1:6" ht="15.75" customHeight="1" x14ac:dyDescent="0.25">
      <c r="A479">
        <v>201810</v>
      </c>
      <c r="B479" s="14" t="s">
        <v>1518</v>
      </c>
      <c r="C479" s="1" t="s">
        <v>40</v>
      </c>
      <c r="D479" s="1" t="s">
        <v>22</v>
      </c>
      <c r="E479">
        <v>44</v>
      </c>
      <c r="F479">
        <v>2</v>
      </c>
    </row>
    <row r="480" spans="1:6" ht="15.75" customHeight="1" x14ac:dyDescent="0.25">
      <c r="A480">
        <v>201810</v>
      </c>
      <c r="B480" s="14" t="s">
        <v>1519</v>
      </c>
      <c r="C480" s="1" t="s">
        <v>35</v>
      </c>
      <c r="D480" s="1" t="s">
        <v>36</v>
      </c>
      <c r="E480">
        <v>62</v>
      </c>
      <c r="F480">
        <v>3</v>
      </c>
    </row>
    <row r="481" spans="1:6" ht="15.75" customHeight="1" x14ac:dyDescent="0.25">
      <c r="A481">
        <v>201810</v>
      </c>
      <c r="B481" s="14" t="s">
        <v>1519</v>
      </c>
      <c r="C481" s="1" t="s">
        <v>48</v>
      </c>
      <c r="D481" s="1" t="s">
        <v>29</v>
      </c>
      <c r="E481">
        <v>49</v>
      </c>
      <c r="F481">
        <v>1</v>
      </c>
    </row>
    <row r="482" spans="1:6" ht="15.75" customHeight="1" x14ac:dyDescent="0.25">
      <c r="A482">
        <v>201810</v>
      </c>
      <c r="B482" s="14" t="s">
        <v>1519</v>
      </c>
      <c r="C482" s="1" t="s">
        <v>71</v>
      </c>
      <c r="D482" s="1" t="s">
        <v>29</v>
      </c>
      <c r="E482">
        <v>33</v>
      </c>
      <c r="F482">
        <v>1</v>
      </c>
    </row>
    <row r="483" spans="1:6" ht="15.75" customHeight="1" x14ac:dyDescent="0.25">
      <c r="A483">
        <v>201810</v>
      </c>
      <c r="B483" s="14" t="s">
        <v>1519</v>
      </c>
      <c r="C483" s="1" t="s">
        <v>61</v>
      </c>
      <c r="D483" s="1" t="s">
        <v>51</v>
      </c>
      <c r="E483">
        <v>150</v>
      </c>
      <c r="F483">
        <v>3</v>
      </c>
    </row>
    <row r="484" spans="1:6" ht="15.75" customHeight="1" x14ac:dyDescent="0.25">
      <c r="A484">
        <v>201810</v>
      </c>
      <c r="B484" s="14" t="s">
        <v>1519</v>
      </c>
      <c r="C484" s="1" t="s">
        <v>72</v>
      </c>
      <c r="D484" s="1" t="s">
        <v>73</v>
      </c>
      <c r="E484">
        <v>74</v>
      </c>
      <c r="F484">
        <v>1</v>
      </c>
    </row>
    <row r="485" spans="1:6" ht="15.75" customHeight="1" x14ac:dyDescent="0.25">
      <c r="A485">
        <v>201810</v>
      </c>
      <c r="B485" s="14" t="s">
        <v>1519</v>
      </c>
      <c r="C485" s="1" t="s">
        <v>77</v>
      </c>
      <c r="D485" s="1" t="s">
        <v>29</v>
      </c>
      <c r="E485">
        <v>31</v>
      </c>
      <c r="F485">
        <v>1</v>
      </c>
    </row>
    <row r="486" spans="1:6" ht="15.75" customHeight="1" x14ac:dyDescent="0.25">
      <c r="A486">
        <v>201810</v>
      </c>
      <c r="B486" s="14" t="s">
        <v>1519</v>
      </c>
      <c r="C486" s="1" t="s">
        <v>78</v>
      </c>
      <c r="D486" s="1" t="s">
        <v>51</v>
      </c>
      <c r="E486">
        <v>67</v>
      </c>
      <c r="F486">
        <v>1</v>
      </c>
    </row>
    <row r="487" spans="1:6" ht="15.75" customHeight="1" x14ac:dyDescent="0.25">
      <c r="A487">
        <v>201810</v>
      </c>
      <c r="B487" s="14" t="s">
        <v>1519</v>
      </c>
      <c r="C487" s="1" t="s">
        <v>45</v>
      </c>
      <c r="D487" s="1" t="s">
        <v>29</v>
      </c>
      <c r="E487">
        <v>51</v>
      </c>
      <c r="F487">
        <v>1</v>
      </c>
    </row>
    <row r="488" spans="1:6" ht="15.75" customHeight="1" x14ac:dyDescent="0.25">
      <c r="A488">
        <v>201810</v>
      </c>
      <c r="B488" s="14" t="s">
        <v>1519</v>
      </c>
      <c r="C488" s="1" t="s">
        <v>44</v>
      </c>
      <c r="D488" s="1" t="s">
        <v>22</v>
      </c>
      <c r="E488">
        <v>51</v>
      </c>
      <c r="F488">
        <v>1</v>
      </c>
    </row>
    <row r="489" spans="1:6" ht="15.75" customHeight="1" x14ac:dyDescent="0.25">
      <c r="A489">
        <v>201810</v>
      </c>
      <c r="B489" s="14" t="s">
        <v>1519</v>
      </c>
      <c r="C489" s="1" t="s">
        <v>56</v>
      </c>
      <c r="D489" s="1" t="s">
        <v>22</v>
      </c>
      <c r="E489">
        <v>34</v>
      </c>
      <c r="F489">
        <v>1</v>
      </c>
    </row>
    <row r="490" spans="1:6" ht="15.75" customHeight="1" x14ac:dyDescent="0.25">
      <c r="A490">
        <v>201810</v>
      </c>
      <c r="B490" s="14" t="s">
        <v>1519</v>
      </c>
      <c r="C490" s="1" t="s">
        <v>42</v>
      </c>
      <c r="D490" s="1" t="s">
        <v>22</v>
      </c>
      <c r="E490">
        <v>48</v>
      </c>
      <c r="F490">
        <v>1</v>
      </c>
    </row>
    <row r="491" spans="1:6" ht="15.75" customHeight="1" x14ac:dyDescent="0.25">
      <c r="A491">
        <v>201810</v>
      </c>
      <c r="B491" s="14" t="s">
        <v>1519</v>
      </c>
      <c r="C491" s="1" t="s">
        <v>46</v>
      </c>
      <c r="D491" s="1" t="s">
        <v>22</v>
      </c>
      <c r="E491">
        <v>51</v>
      </c>
      <c r="F491">
        <v>1</v>
      </c>
    </row>
    <row r="492" spans="1:6" ht="15.75" customHeight="1" x14ac:dyDescent="0.25">
      <c r="A492">
        <v>201810</v>
      </c>
      <c r="B492" s="14" t="s">
        <v>1519</v>
      </c>
      <c r="C492" s="1" t="s">
        <v>50</v>
      </c>
      <c r="D492" s="1" t="s">
        <v>51</v>
      </c>
      <c r="E492">
        <v>48</v>
      </c>
      <c r="F492">
        <v>1</v>
      </c>
    </row>
    <row r="493" spans="1:6" ht="15.75" customHeight="1" x14ac:dyDescent="0.25">
      <c r="A493">
        <v>201810</v>
      </c>
      <c r="B493" s="14" t="s">
        <v>1519</v>
      </c>
      <c r="C493" s="1" t="s">
        <v>76</v>
      </c>
      <c r="D493" s="1" t="s">
        <v>25</v>
      </c>
      <c r="E493">
        <v>31</v>
      </c>
      <c r="F493">
        <v>1</v>
      </c>
    </row>
    <row r="494" spans="1:6" ht="15.75" customHeight="1" x14ac:dyDescent="0.25">
      <c r="A494">
        <v>201810</v>
      </c>
      <c r="B494" s="14" t="s">
        <v>1519</v>
      </c>
      <c r="C494" s="1" t="s">
        <v>52</v>
      </c>
      <c r="D494" s="1" t="s">
        <v>25</v>
      </c>
      <c r="E494">
        <v>45</v>
      </c>
      <c r="F494">
        <v>1</v>
      </c>
    </row>
    <row r="495" spans="1:6" ht="15.75" customHeight="1" x14ac:dyDescent="0.25">
      <c r="A495">
        <v>201810</v>
      </c>
      <c r="B495" s="14" t="s">
        <v>1519</v>
      </c>
      <c r="C495" s="1" t="s">
        <v>24</v>
      </c>
      <c r="D495" s="1" t="s">
        <v>25</v>
      </c>
      <c r="E495">
        <v>90</v>
      </c>
      <c r="F495">
        <v>2</v>
      </c>
    </row>
    <row r="496" spans="1:6" ht="15.75" customHeight="1" x14ac:dyDescent="0.25">
      <c r="A496">
        <v>201810</v>
      </c>
      <c r="B496" s="14" t="s">
        <v>1520</v>
      </c>
      <c r="C496" s="1" t="s">
        <v>53</v>
      </c>
      <c r="D496" s="1" t="s">
        <v>51</v>
      </c>
      <c r="E496">
        <v>33</v>
      </c>
      <c r="F496">
        <v>1</v>
      </c>
    </row>
    <row r="497" spans="1:6" ht="15.75" customHeight="1" x14ac:dyDescent="0.25">
      <c r="A497">
        <v>201810</v>
      </c>
      <c r="B497" s="14" t="s">
        <v>1520</v>
      </c>
      <c r="C497" s="1" t="s">
        <v>65</v>
      </c>
      <c r="D497" s="1" t="s">
        <v>51</v>
      </c>
      <c r="E497">
        <v>105</v>
      </c>
      <c r="F497">
        <v>1</v>
      </c>
    </row>
    <row r="498" spans="1:6" ht="15.75" customHeight="1" x14ac:dyDescent="0.25">
      <c r="A498">
        <v>201810</v>
      </c>
      <c r="B498" s="14" t="s">
        <v>1520</v>
      </c>
      <c r="C498" s="1" t="s">
        <v>74</v>
      </c>
      <c r="D498" s="1" t="s">
        <v>55</v>
      </c>
      <c r="E498">
        <v>66</v>
      </c>
      <c r="F498">
        <v>1</v>
      </c>
    </row>
    <row r="499" spans="1:6" ht="15.75" customHeight="1" x14ac:dyDescent="0.25">
      <c r="A499">
        <v>201810</v>
      </c>
      <c r="B499" s="14" t="s">
        <v>1520</v>
      </c>
      <c r="C499" s="1" t="s">
        <v>69</v>
      </c>
      <c r="D499" s="1" t="s">
        <v>55</v>
      </c>
      <c r="E499">
        <v>30</v>
      </c>
      <c r="F499">
        <v>1</v>
      </c>
    </row>
    <row r="500" spans="1:6" ht="15.75" customHeight="1" x14ac:dyDescent="0.25">
      <c r="A500">
        <v>201810</v>
      </c>
      <c r="B500" s="14" t="s">
        <v>1520</v>
      </c>
      <c r="C500" s="1" t="s">
        <v>58</v>
      </c>
      <c r="D500" s="1" t="s">
        <v>59</v>
      </c>
      <c r="E500">
        <v>29</v>
      </c>
      <c r="F500">
        <v>1</v>
      </c>
    </row>
    <row r="501" spans="1:6" ht="15.75" customHeight="1" x14ac:dyDescent="0.25">
      <c r="A501">
        <v>201810</v>
      </c>
      <c r="B501" s="14" t="s">
        <v>1520</v>
      </c>
      <c r="C501" s="1" t="s">
        <v>68</v>
      </c>
      <c r="D501" s="1" t="s">
        <v>29</v>
      </c>
      <c r="E501">
        <v>26</v>
      </c>
      <c r="F501">
        <v>1</v>
      </c>
    </row>
    <row r="502" spans="1:6" ht="15.75" customHeight="1" x14ac:dyDescent="0.25">
      <c r="A502">
        <v>201810</v>
      </c>
      <c r="B502" s="14" t="s">
        <v>1520</v>
      </c>
      <c r="C502" s="1" t="s">
        <v>43</v>
      </c>
      <c r="D502" s="1" t="s">
        <v>25</v>
      </c>
      <c r="E502">
        <v>56</v>
      </c>
      <c r="F502">
        <v>1</v>
      </c>
    </row>
    <row r="503" spans="1:6" ht="15.75" customHeight="1" x14ac:dyDescent="0.25">
      <c r="A503">
        <v>201810</v>
      </c>
      <c r="B503" s="14" t="s">
        <v>1520</v>
      </c>
      <c r="C503" s="1" t="s">
        <v>64</v>
      </c>
      <c r="D503" s="1" t="s">
        <v>25</v>
      </c>
      <c r="E503">
        <v>37</v>
      </c>
      <c r="F503">
        <v>1</v>
      </c>
    </row>
    <row r="504" spans="1:6" ht="15.75" customHeight="1" x14ac:dyDescent="0.25">
      <c r="A504">
        <v>201811</v>
      </c>
      <c r="B504" s="14" t="s">
        <v>1518</v>
      </c>
      <c r="C504" s="1" t="s">
        <v>62</v>
      </c>
      <c r="D504" s="1" t="s">
        <v>63</v>
      </c>
      <c r="E504">
        <v>26</v>
      </c>
      <c r="F504">
        <v>1</v>
      </c>
    </row>
    <row r="505" spans="1:6" ht="15.75" customHeight="1" x14ac:dyDescent="0.25">
      <c r="A505">
        <v>201811</v>
      </c>
      <c r="B505" s="14" t="s">
        <v>1518</v>
      </c>
      <c r="C505" s="1" t="s">
        <v>60</v>
      </c>
      <c r="D505" s="1" t="s">
        <v>29</v>
      </c>
      <c r="E505">
        <v>31</v>
      </c>
      <c r="F505">
        <v>1</v>
      </c>
    </row>
    <row r="506" spans="1:6" ht="15.75" customHeight="1" x14ac:dyDescent="0.25">
      <c r="A506">
        <v>201811</v>
      </c>
      <c r="B506" s="14" t="s">
        <v>1518</v>
      </c>
      <c r="C506" s="1" t="s">
        <v>47</v>
      </c>
      <c r="D506" s="1" t="s">
        <v>29</v>
      </c>
      <c r="E506">
        <v>48</v>
      </c>
      <c r="F506">
        <v>2</v>
      </c>
    </row>
    <row r="507" spans="1:6" ht="15.75" customHeight="1" x14ac:dyDescent="0.25">
      <c r="A507">
        <v>201811</v>
      </c>
      <c r="B507" s="14" t="s">
        <v>1518</v>
      </c>
      <c r="C507" s="1" t="s">
        <v>38</v>
      </c>
      <c r="D507" s="1" t="s">
        <v>22</v>
      </c>
      <c r="E507">
        <v>40</v>
      </c>
      <c r="F507">
        <v>1</v>
      </c>
    </row>
    <row r="508" spans="1:6" ht="15.75" customHeight="1" x14ac:dyDescent="0.25">
      <c r="A508">
        <v>201811</v>
      </c>
      <c r="B508" s="14" t="s">
        <v>1518</v>
      </c>
      <c r="C508" s="1" t="s">
        <v>79</v>
      </c>
      <c r="D508" s="1" t="s">
        <v>51</v>
      </c>
      <c r="E508">
        <v>31</v>
      </c>
      <c r="F508">
        <v>1</v>
      </c>
    </row>
    <row r="509" spans="1:6" ht="15.75" customHeight="1" x14ac:dyDescent="0.25">
      <c r="A509">
        <v>201811</v>
      </c>
      <c r="B509" s="14" t="s">
        <v>1518</v>
      </c>
      <c r="C509" s="1" t="s">
        <v>39</v>
      </c>
      <c r="D509" s="1" t="s">
        <v>27</v>
      </c>
      <c r="E509">
        <v>62</v>
      </c>
      <c r="F509">
        <v>3</v>
      </c>
    </row>
    <row r="510" spans="1:6" ht="15.75" customHeight="1" x14ac:dyDescent="0.25">
      <c r="A510">
        <v>201811</v>
      </c>
      <c r="B510" s="14" t="s">
        <v>1518</v>
      </c>
      <c r="C510" s="1" t="s">
        <v>31</v>
      </c>
      <c r="D510" s="1" t="s">
        <v>27</v>
      </c>
      <c r="E510">
        <v>46</v>
      </c>
      <c r="F510">
        <v>5</v>
      </c>
    </row>
    <row r="511" spans="1:6" ht="15.75" customHeight="1" x14ac:dyDescent="0.25">
      <c r="A511">
        <v>201811</v>
      </c>
      <c r="B511" s="14" t="s">
        <v>1518</v>
      </c>
      <c r="C511" s="1" t="s">
        <v>54</v>
      </c>
      <c r="D511" s="1" t="s">
        <v>55</v>
      </c>
      <c r="E511">
        <v>35</v>
      </c>
      <c r="F511">
        <v>1</v>
      </c>
    </row>
    <row r="512" spans="1:6" ht="15.75" customHeight="1" x14ac:dyDescent="0.25">
      <c r="A512">
        <v>201811</v>
      </c>
      <c r="B512" s="14" t="s">
        <v>1518</v>
      </c>
      <c r="C512" s="1" t="s">
        <v>75</v>
      </c>
      <c r="D512" s="1" t="s">
        <v>29</v>
      </c>
      <c r="E512">
        <v>30</v>
      </c>
      <c r="F512">
        <v>2</v>
      </c>
    </row>
    <row r="513" spans="1:6" ht="15.75" customHeight="1" x14ac:dyDescent="0.25">
      <c r="A513">
        <v>201811</v>
      </c>
      <c r="B513" s="14" t="s">
        <v>1518</v>
      </c>
      <c r="C513" s="1" t="s">
        <v>67</v>
      </c>
      <c r="D513" s="1" t="s">
        <v>29</v>
      </c>
      <c r="E513">
        <v>30</v>
      </c>
      <c r="F513">
        <v>2</v>
      </c>
    </row>
    <row r="514" spans="1:6" ht="15.75" customHeight="1" x14ac:dyDescent="0.25">
      <c r="A514">
        <v>201811</v>
      </c>
      <c r="B514" s="14" t="s">
        <v>1518</v>
      </c>
      <c r="C514" s="1" t="s">
        <v>37</v>
      </c>
      <c r="D514" s="1" t="s">
        <v>29</v>
      </c>
      <c r="E514">
        <v>41</v>
      </c>
      <c r="F514">
        <v>2</v>
      </c>
    </row>
    <row r="515" spans="1:6" ht="15.75" customHeight="1" x14ac:dyDescent="0.25">
      <c r="A515">
        <v>201811</v>
      </c>
      <c r="B515" s="14" t="s">
        <v>1518</v>
      </c>
      <c r="C515" s="1" t="s">
        <v>37</v>
      </c>
      <c r="D515" s="1" t="s">
        <v>41</v>
      </c>
      <c r="E515">
        <v>52</v>
      </c>
      <c r="F515">
        <v>3</v>
      </c>
    </row>
    <row r="516" spans="1:6" ht="15.75" customHeight="1" x14ac:dyDescent="0.25">
      <c r="A516">
        <v>201811</v>
      </c>
      <c r="B516" s="14" t="s">
        <v>1518</v>
      </c>
      <c r="C516" s="1" t="s">
        <v>34</v>
      </c>
      <c r="D516" s="1" t="s">
        <v>41</v>
      </c>
      <c r="E516">
        <v>56</v>
      </c>
      <c r="F516">
        <v>3</v>
      </c>
    </row>
    <row r="517" spans="1:6" ht="15.75" customHeight="1" x14ac:dyDescent="0.25">
      <c r="A517">
        <v>201811</v>
      </c>
      <c r="B517" s="14" t="s">
        <v>1518</v>
      </c>
      <c r="C517" s="1" t="s">
        <v>34</v>
      </c>
      <c r="D517" s="1" t="s">
        <v>29</v>
      </c>
      <c r="E517">
        <v>71</v>
      </c>
      <c r="F517">
        <v>2</v>
      </c>
    </row>
    <row r="518" spans="1:6" ht="15.75" customHeight="1" x14ac:dyDescent="0.25">
      <c r="A518">
        <v>201811</v>
      </c>
      <c r="B518" s="14" t="s">
        <v>1518</v>
      </c>
      <c r="C518" s="1" t="s">
        <v>57</v>
      </c>
      <c r="D518" s="1" t="s">
        <v>29</v>
      </c>
      <c r="E518">
        <v>34</v>
      </c>
      <c r="F518">
        <v>1</v>
      </c>
    </row>
    <row r="519" spans="1:6" ht="15.75" customHeight="1" x14ac:dyDescent="0.25">
      <c r="A519">
        <v>201811</v>
      </c>
      <c r="B519" s="14" t="s">
        <v>1518</v>
      </c>
      <c r="C519" s="1" t="s">
        <v>28</v>
      </c>
      <c r="D519" s="1" t="s">
        <v>29</v>
      </c>
      <c r="E519">
        <v>64</v>
      </c>
      <c r="F519">
        <v>3</v>
      </c>
    </row>
    <row r="520" spans="1:6" ht="15.75" customHeight="1" x14ac:dyDescent="0.25">
      <c r="A520">
        <v>201811</v>
      </c>
      <c r="B520" s="14" t="s">
        <v>1518</v>
      </c>
      <c r="C520" s="1" t="s">
        <v>30</v>
      </c>
      <c r="D520" s="1" t="s">
        <v>29</v>
      </c>
      <c r="E520">
        <v>52</v>
      </c>
      <c r="F520">
        <v>2</v>
      </c>
    </row>
    <row r="521" spans="1:6" ht="15.75" customHeight="1" x14ac:dyDescent="0.25">
      <c r="A521">
        <v>201811</v>
      </c>
      <c r="B521" s="14" t="s">
        <v>1518</v>
      </c>
      <c r="C521" s="1" t="s">
        <v>26</v>
      </c>
      <c r="D521" s="1" t="s">
        <v>27</v>
      </c>
      <c r="E521">
        <v>83</v>
      </c>
      <c r="F521">
        <v>4</v>
      </c>
    </row>
    <row r="522" spans="1:6" ht="15.75" customHeight="1" x14ac:dyDescent="0.25">
      <c r="A522">
        <v>201811</v>
      </c>
      <c r="B522" s="14" t="s">
        <v>1518</v>
      </c>
      <c r="C522" s="1" t="s">
        <v>33</v>
      </c>
      <c r="D522" s="1" t="s">
        <v>27</v>
      </c>
      <c r="E522">
        <v>50</v>
      </c>
      <c r="F522">
        <v>2</v>
      </c>
    </row>
    <row r="523" spans="1:6" ht="15.75" customHeight="1" x14ac:dyDescent="0.25">
      <c r="A523">
        <v>201811</v>
      </c>
      <c r="B523" s="14" t="s">
        <v>1518</v>
      </c>
      <c r="C523" s="1" t="s">
        <v>49</v>
      </c>
      <c r="D523" s="1" t="s">
        <v>27</v>
      </c>
      <c r="E523">
        <v>55</v>
      </c>
      <c r="F523">
        <v>2</v>
      </c>
    </row>
    <row r="524" spans="1:6" ht="15.75" customHeight="1" x14ac:dyDescent="0.25">
      <c r="A524">
        <v>201811</v>
      </c>
      <c r="B524" s="14" t="s">
        <v>1518</v>
      </c>
      <c r="C524" s="1" t="s">
        <v>70</v>
      </c>
      <c r="D524" s="1" t="s">
        <v>22</v>
      </c>
      <c r="E524">
        <v>26</v>
      </c>
      <c r="F524">
        <v>1</v>
      </c>
    </row>
    <row r="525" spans="1:6" ht="15.75" customHeight="1" x14ac:dyDescent="0.25">
      <c r="A525">
        <v>201811</v>
      </c>
      <c r="B525" s="14" t="s">
        <v>1518</v>
      </c>
      <c r="C525" s="1" t="s">
        <v>66</v>
      </c>
      <c r="D525" s="1" t="s">
        <v>22</v>
      </c>
      <c r="E525">
        <v>33</v>
      </c>
      <c r="F525">
        <v>1</v>
      </c>
    </row>
    <row r="526" spans="1:6" ht="15.75" customHeight="1" x14ac:dyDescent="0.25">
      <c r="A526">
        <v>201811</v>
      </c>
      <c r="B526" s="14" t="s">
        <v>1518</v>
      </c>
      <c r="C526" s="1" t="s">
        <v>23</v>
      </c>
      <c r="D526" s="1" t="s">
        <v>22</v>
      </c>
      <c r="E526">
        <v>198</v>
      </c>
      <c r="F526">
        <v>8</v>
      </c>
    </row>
    <row r="527" spans="1:6" ht="15.75" customHeight="1" x14ac:dyDescent="0.25">
      <c r="A527">
        <v>201811</v>
      </c>
      <c r="B527" s="14" t="s">
        <v>1518</v>
      </c>
      <c r="C527" s="1" t="s">
        <v>32</v>
      </c>
      <c r="D527" s="1" t="s">
        <v>22</v>
      </c>
      <c r="E527">
        <v>58</v>
      </c>
      <c r="F527">
        <v>2</v>
      </c>
    </row>
    <row r="528" spans="1:6" ht="15.75" customHeight="1" x14ac:dyDescent="0.25">
      <c r="A528">
        <v>201811</v>
      </c>
      <c r="B528" s="14" t="s">
        <v>1518</v>
      </c>
      <c r="C528" s="1" t="s">
        <v>21</v>
      </c>
      <c r="D528" s="1" t="s">
        <v>22</v>
      </c>
      <c r="E528">
        <v>216</v>
      </c>
      <c r="F528">
        <v>9</v>
      </c>
    </row>
    <row r="529" spans="1:6" ht="15.75" customHeight="1" x14ac:dyDescent="0.25">
      <c r="A529">
        <v>201811</v>
      </c>
      <c r="B529" s="14" t="s">
        <v>1518</v>
      </c>
      <c r="C529" s="1" t="s">
        <v>40</v>
      </c>
      <c r="D529" s="1" t="s">
        <v>22</v>
      </c>
      <c r="E529">
        <v>47</v>
      </c>
      <c r="F529">
        <v>2</v>
      </c>
    </row>
    <row r="530" spans="1:6" ht="15.75" customHeight="1" x14ac:dyDescent="0.25">
      <c r="A530">
        <v>201811</v>
      </c>
      <c r="B530" s="14" t="s">
        <v>1519</v>
      </c>
      <c r="C530" s="1" t="s">
        <v>35</v>
      </c>
      <c r="D530" s="1" t="s">
        <v>36</v>
      </c>
      <c r="E530">
        <v>70</v>
      </c>
      <c r="F530">
        <v>3</v>
      </c>
    </row>
    <row r="531" spans="1:6" ht="15.75" customHeight="1" x14ac:dyDescent="0.25">
      <c r="A531">
        <v>201811</v>
      </c>
      <c r="B531" s="14" t="s">
        <v>1519</v>
      </c>
      <c r="C531" s="1" t="s">
        <v>48</v>
      </c>
      <c r="D531" s="1" t="s">
        <v>29</v>
      </c>
      <c r="E531">
        <v>55</v>
      </c>
      <c r="F531">
        <v>1</v>
      </c>
    </row>
    <row r="532" spans="1:6" ht="15.75" customHeight="1" x14ac:dyDescent="0.25">
      <c r="A532">
        <v>201811</v>
      </c>
      <c r="B532" s="14" t="s">
        <v>1519</v>
      </c>
      <c r="C532" s="1" t="s">
        <v>71</v>
      </c>
      <c r="D532" s="1" t="s">
        <v>29</v>
      </c>
      <c r="E532">
        <v>37</v>
      </c>
      <c r="F532">
        <v>1</v>
      </c>
    </row>
    <row r="533" spans="1:6" ht="15.75" customHeight="1" x14ac:dyDescent="0.25">
      <c r="A533">
        <v>201811</v>
      </c>
      <c r="B533" s="14" t="s">
        <v>1519</v>
      </c>
      <c r="C533" s="1" t="s">
        <v>61</v>
      </c>
      <c r="D533" s="1" t="s">
        <v>51</v>
      </c>
      <c r="E533">
        <v>194</v>
      </c>
      <c r="F533">
        <v>4</v>
      </c>
    </row>
    <row r="534" spans="1:6" ht="15.75" customHeight="1" x14ac:dyDescent="0.25">
      <c r="A534">
        <v>201811</v>
      </c>
      <c r="B534" s="14" t="s">
        <v>1519</v>
      </c>
      <c r="C534" s="1" t="s">
        <v>72</v>
      </c>
      <c r="D534" s="1" t="s">
        <v>73</v>
      </c>
      <c r="E534">
        <v>92</v>
      </c>
      <c r="F534">
        <v>2</v>
      </c>
    </row>
    <row r="535" spans="1:6" ht="15.75" customHeight="1" x14ac:dyDescent="0.25">
      <c r="A535">
        <v>201811</v>
      </c>
      <c r="B535" s="14" t="s">
        <v>1519</v>
      </c>
      <c r="C535" s="1" t="s">
        <v>77</v>
      </c>
      <c r="D535" s="1" t="s">
        <v>29</v>
      </c>
      <c r="E535">
        <v>34</v>
      </c>
      <c r="F535">
        <v>1</v>
      </c>
    </row>
    <row r="536" spans="1:6" ht="15.75" customHeight="1" x14ac:dyDescent="0.25">
      <c r="A536">
        <v>201811</v>
      </c>
      <c r="B536" s="14" t="s">
        <v>1519</v>
      </c>
      <c r="C536" s="1" t="s">
        <v>78</v>
      </c>
      <c r="D536" s="1" t="s">
        <v>51</v>
      </c>
      <c r="E536">
        <v>67</v>
      </c>
      <c r="F536">
        <v>1</v>
      </c>
    </row>
    <row r="537" spans="1:6" ht="15.75" customHeight="1" x14ac:dyDescent="0.25">
      <c r="A537">
        <v>201811</v>
      </c>
      <c r="B537" s="14" t="s">
        <v>1519</v>
      </c>
      <c r="C537" s="1" t="s">
        <v>45</v>
      </c>
      <c r="D537" s="1" t="s">
        <v>29</v>
      </c>
      <c r="E537">
        <v>57</v>
      </c>
      <c r="F537">
        <v>1</v>
      </c>
    </row>
    <row r="538" spans="1:6" ht="15.75" customHeight="1" x14ac:dyDescent="0.25">
      <c r="A538">
        <v>201811</v>
      </c>
      <c r="B538" s="14" t="s">
        <v>1519</v>
      </c>
      <c r="C538" s="1" t="s">
        <v>44</v>
      </c>
      <c r="D538" s="1" t="s">
        <v>22</v>
      </c>
      <c r="E538">
        <v>58</v>
      </c>
      <c r="F538">
        <v>1</v>
      </c>
    </row>
    <row r="539" spans="1:6" ht="15.75" customHeight="1" x14ac:dyDescent="0.25">
      <c r="A539">
        <v>201811</v>
      </c>
      <c r="B539" s="14" t="s">
        <v>1519</v>
      </c>
      <c r="C539" s="1" t="s">
        <v>56</v>
      </c>
      <c r="D539" s="1" t="s">
        <v>22</v>
      </c>
      <c r="E539">
        <v>37</v>
      </c>
      <c r="F539">
        <v>1</v>
      </c>
    </row>
    <row r="540" spans="1:6" ht="15.75" customHeight="1" x14ac:dyDescent="0.25">
      <c r="A540">
        <v>201811</v>
      </c>
      <c r="B540" s="14" t="s">
        <v>1519</v>
      </c>
      <c r="C540" s="1" t="s">
        <v>42</v>
      </c>
      <c r="D540" s="1" t="s">
        <v>22</v>
      </c>
      <c r="E540">
        <v>54</v>
      </c>
      <c r="F540">
        <v>1</v>
      </c>
    </row>
    <row r="541" spans="1:6" ht="15.75" customHeight="1" x14ac:dyDescent="0.25">
      <c r="A541">
        <v>201811</v>
      </c>
      <c r="B541" s="14" t="s">
        <v>1519</v>
      </c>
      <c r="C541" s="1" t="s">
        <v>46</v>
      </c>
      <c r="D541" s="1" t="s">
        <v>22</v>
      </c>
      <c r="E541">
        <v>57</v>
      </c>
      <c r="F541">
        <v>1</v>
      </c>
    </row>
    <row r="542" spans="1:6" ht="15.75" customHeight="1" x14ac:dyDescent="0.25">
      <c r="A542">
        <v>201811</v>
      </c>
      <c r="B542" s="14" t="s">
        <v>1519</v>
      </c>
      <c r="C542" s="1" t="s">
        <v>50</v>
      </c>
      <c r="D542" s="1" t="s">
        <v>51</v>
      </c>
      <c r="E542">
        <v>54</v>
      </c>
      <c r="F542">
        <v>1</v>
      </c>
    </row>
    <row r="543" spans="1:6" ht="15.75" customHeight="1" x14ac:dyDescent="0.25">
      <c r="A543">
        <v>201811</v>
      </c>
      <c r="B543" s="14" t="s">
        <v>1519</v>
      </c>
      <c r="C543" s="1" t="s">
        <v>76</v>
      </c>
      <c r="D543" s="1" t="s">
        <v>25</v>
      </c>
      <c r="E543">
        <v>35</v>
      </c>
      <c r="F543">
        <v>1</v>
      </c>
    </row>
    <row r="544" spans="1:6" ht="15.75" customHeight="1" x14ac:dyDescent="0.25">
      <c r="A544">
        <v>201811</v>
      </c>
      <c r="B544" s="14" t="s">
        <v>1519</v>
      </c>
      <c r="C544" s="1" t="s">
        <v>52</v>
      </c>
      <c r="D544" s="1" t="s">
        <v>25</v>
      </c>
      <c r="E544">
        <v>51</v>
      </c>
      <c r="F544">
        <v>1</v>
      </c>
    </row>
    <row r="545" spans="1:6" ht="15.75" customHeight="1" x14ac:dyDescent="0.25">
      <c r="A545">
        <v>201811</v>
      </c>
      <c r="B545" s="14" t="s">
        <v>1519</v>
      </c>
      <c r="C545" s="1" t="s">
        <v>24</v>
      </c>
      <c r="D545" s="1" t="s">
        <v>25</v>
      </c>
      <c r="E545">
        <v>100</v>
      </c>
      <c r="F545">
        <v>2</v>
      </c>
    </row>
    <row r="546" spans="1:6" ht="15.75" customHeight="1" x14ac:dyDescent="0.25">
      <c r="A546">
        <v>201811</v>
      </c>
      <c r="B546" s="14" t="s">
        <v>1520</v>
      </c>
      <c r="C546" s="1" t="s">
        <v>53</v>
      </c>
      <c r="D546" s="1" t="s">
        <v>51</v>
      </c>
      <c r="E546">
        <v>33</v>
      </c>
      <c r="F546">
        <v>1</v>
      </c>
    </row>
    <row r="547" spans="1:6" ht="15.75" customHeight="1" x14ac:dyDescent="0.25">
      <c r="A547">
        <v>201811</v>
      </c>
      <c r="B547" s="14" t="s">
        <v>1520</v>
      </c>
      <c r="C547" s="1" t="s">
        <v>65</v>
      </c>
      <c r="D547" s="1" t="s">
        <v>51</v>
      </c>
      <c r="E547">
        <v>105</v>
      </c>
      <c r="F547">
        <v>1</v>
      </c>
    </row>
    <row r="548" spans="1:6" ht="15.75" customHeight="1" x14ac:dyDescent="0.25">
      <c r="A548">
        <v>201811</v>
      </c>
      <c r="B548" s="14" t="s">
        <v>1520</v>
      </c>
      <c r="C548" s="1" t="s">
        <v>74</v>
      </c>
      <c r="D548" s="1" t="s">
        <v>55</v>
      </c>
      <c r="E548">
        <v>66</v>
      </c>
      <c r="F548">
        <v>1</v>
      </c>
    </row>
    <row r="549" spans="1:6" ht="15.75" customHeight="1" x14ac:dyDescent="0.25">
      <c r="A549">
        <v>201811</v>
      </c>
      <c r="B549" s="14" t="s">
        <v>1520</v>
      </c>
      <c r="C549" s="1" t="s">
        <v>69</v>
      </c>
      <c r="D549" s="1" t="s">
        <v>55</v>
      </c>
      <c r="E549">
        <v>30</v>
      </c>
      <c r="F549">
        <v>1</v>
      </c>
    </row>
    <row r="550" spans="1:6" ht="15.75" customHeight="1" x14ac:dyDescent="0.25">
      <c r="A550">
        <v>201811</v>
      </c>
      <c r="B550" s="14" t="s">
        <v>1520</v>
      </c>
      <c r="C550" s="1" t="s">
        <v>58</v>
      </c>
      <c r="D550" s="1" t="s">
        <v>59</v>
      </c>
      <c r="E550">
        <v>29</v>
      </c>
      <c r="F550">
        <v>1</v>
      </c>
    </row>
    <row r="551" spans="1:6" ht="15.75" customHeight="1" x14ac:dyDescent="0.25">
      <c r="A551">
        <v>201811</v>
      </c>
      <c r="B551" s="14" t="s">
        <v>1520</v>
      </c>
      <c r="C551" s="1" t="s">
        <v>68</v>
      </c>
      <c r="D551" s="1" t="s">
        <v>29</v>
      </c>
      <c r="E551">
        <v>25</v>
      </c>
      <c r="F551">
        <v>1</v>
      </c>
    </row>
    <row r="552" spans="1:6" ht="15.75" customHeight="1" x14ac:dyDescent="0.25">
      <c r="A552">
        <v>201811</v>
      </c>
      <c r="B552" s="14" t="s">
        <v>1520</v>
      </c>
      <c r="C552" s="1" t="s">
        <v>43</v>
      </c>
      <c r="D552" s="1" t="s">
        <v>25</v>
      </c>
      <c r="E552">
        <v>58</v>
      </c>
      <c r="F552">
        <v>1</v>
      </c>
    </row>
    <row r="553" spans="1:6" ht="15.75" customHeight="1" x14ac:dyDescent="0.25">
      <c r="A553">
        <v>201811</v>
      </c>
      <c r="B553" s="14" t="s">
        <v>1520</v>
      </c>
      <c r="C553" s="1" t="s">
        <v>64</v>
      </c>
      <c r="D553" s="1" t="s">
        <v>25</v>
      </c>
      <c r="E553">
        <v>38</v>
      </c>
      <c r="F553">
        <v>1</v>
      </c>
    </row>
    <row r="554" spans="1:6" ht="15.75" customHeight="1" x14ac:dyDescent="0.25">
      <c r="A554">
        <v>201812</v>
      </c>
      <c r="B554" s="14" t="s">
        <v>1518</v>
      </c>
      <c r="C554" s="1" t="s">
        <v>62</v>
      </c>
      <c r="D554" s="1" t="s">
        <v>63</v>
      </c>
      <c r="E554">
        <v>26</v>
      </c>
      <c r="F554">
        <v>1</v>
      </c>
    </row>
    <row r="555" spans="1:6" ht="15.75" customHeight="1" x14ac:dyDescent="0.25">
      <c r="A555">
        <v>201812</v>
      </c>
      <c r="B555" s="14" t="s">
        <v>1518</v>
      </c>
      <c r="C555" s="1" t="s">
        <v>60</v>
      </c>
      <c r="D555" s="1" t="s">
        <v>29</v>
      </c>
      <c r="E555">
        <v>33</v>
      </c>
      <c r="F555">
        <v>1</v>
      </c>
    </row>
    <row r="556" spans="1:6" ht="15.75" customHeight="1" x14ac:dyDescent="0.25">
      <c r="A556">
        <v>201812</v>
      </c>
      <c r="B556" s="14" t="s">
        <v>1518</v>
      </c>
      <c r="C556" s="1" t="s">
        <v>47</v>
      </c>
      <c r="D556" s="1" t="s">
        <v>29</v>
      </c>
      <c r="E556">
        <v>51</v>
      </c>
      <c r="F556">
        <v>2</v>
      </c>
    </row>
    <row r="557" spans="1:6" ht="15.75" customHeight="1" x14ac:dyDescent="0.25">
      <c r="A557">
        <v>201812</v>
      </c>
      <c r="B557" s="14" t="s">
        <v>1518</v>
      </c>
      <c r="C557" s="1" t="s">
        <v>38</v>
      </c>
      <c r="D557" s="1" t="s">
        <v>22</v>
      </c>
      <c r="E557">
        <v>42</v>
      </c>
      <c r="F557">
        <v>2</v>
      </c>
    </row>
    <row r="558" spans="1:6" ht="15.75" customHeight="1" x14ac:dyDescent="0.25">
      <c r="A558">
        <v>201812</v>
      </c>
      <c r="B558" s="14" t="s">
        <v>1518</v>
      </c>
      <c r="C558" s="1" t="s">
        <v>79</v>
      </c>
      <c r="D558" s="1" t="s">
        <v>51</v>
      </c>
      <c r="E558">
        <v>34</v>
      </c>
      <c r="F558">
        <v>1</v>
      </c>
    </row>
    <row r="559" spans="1:6" ht="15.75" customHeight="1" x14ac:dyDescent="0.25">
      <c r="A559">
        <v>201812</v>
      </c>
      <c r="B559" s="14" t="s">
        <v>1518</v>
      </c>
      <c r="C559" s="1" t="s">
        <v>39</v>
      </c>
      <c r="D559" s="1" t="s">
        <v>27</v>
      </c>
      <c r="E559">
        <v>68</v>
      </c>
      <c r="F559">
        <v>3</v>
      </c>
    </row>
    <row r="560" spans="1:6" ht="15.75" customHeight="1" x14ac:dyDescent="0.25">
      <c r="A560">
        <v>201812</v>
      </c>
      <c r="B560" s="14" t="s">
        <v>1518</v>
      </c>
      <c r="C560" s="1" t="s">
        <v>31</v>
      </c>
      <c r="D560" s="1" t="s">
        <v>27</v>
      </c>
      <c r="E560">
        <v>46</v>
      </c>
      <c r="F560">
        <v>6</v>
      </c>
    </row>
    <row r="561" spans="1:6" ht="15.75" customHeight="1" x14ac:dyDescent="0.25">
      <c r="A561">
        <v>201812</v>
      </c>
      <c r="B561" s="14" t="s">
        <v>1518</v>
      </c>
      <c r="C561" s="1" t="s">
        <v>54</v>
      </c>
      <c r="D561" s="1" t="s">
        <v>55</v>
      </c>
      <c r="E561">
        <v>36</v>
      </c>
      <c r="F561">
        <v>1</v>
      </c>
    </row>
    <row r="562" spans="1:6" ht="15.75" customHeight="1" x14ac:dyDescent="0.25">
      <c r="A562">
        <v>201812</v>
      </c>
      <c r="B562" s="14" t="s">
        <v>1518</v>
      </c>
      <c r="C562" s="1" t="s">
        <v>75</v>
      </c>
      <c r="D562" s="1" t="s">
        <v>29</v>
      </c>
      <c r="E562">
        <v>32</v>
      </c>
      <c r="F562">
        <v>2</v>
      </c>
    </row>
    <row r="563" spans="1:6" ht="15.75" customHeight="1" x14ac:dyDescent="0.25">
      <c r="A563">
        <v>201812</v>
      </c>
      <c r="B563" s="14" t="s">
        <v>1518</v>
      </c>
      <c r="C563" s="1" t="s">
        <v>67</v>
      </c>
      <c r="D563" s="1" t="s">
        <v>29</v>
      </c>
      <c r="E563">
        <v>31</v>
      </c>
      <c r="F563">
        <v>2</v>
      </c>
    </row>
    <row r="564" spans="1:6" ht="15.75" customHeight="1" x14ac:dyDescent="0.25">
      <c r="A564">
        <v>201812</v>
      </c>
      <c r="B564" s="14" t="s">
        <v>1518</v>
      </c>
      <c r="C564" s="1" t="s">
        <v>37</v>
      </c>
      <c r="D564" s="1" t="s">
        <v>29</v>
      </c>
      <c r="E564">
        <v>43</v>
      </c>
      <c r="F564">
        <v>2</v>
      </c>
    </row>
    <row r="565" spans="1:6" ht="15.75" customHeight="1" x14ac:dyDescent="0.25">
      <c r="A565">
        <v>201812</v>
      </c>
      <c r="B565" s="14" t="s">
        <v>1518</v>
      </c>
      <c r="C565" s="1" t="s">
        <v>37</v>
      </c>
      <c r="D565" s="1" t="s">
        <v>41</v>
      </c>
      <c r="E565">
        <v>56</v>
      </c>
      <c r="F565">
        <v>3</v>
      </c>
    </row>
    <row r="566" spans="1:6" ht="15.75" customHeight="1" x14ac:dyDescent="0.25">
      <c r="A566">
        <v>201812</v>
      </c>
      <c r="B566" s="14" t="s">
        <v>1518</v>
      </c>
      <c r="C566" s="1" t="s">
        <v>34</v>
      </c>
      <c r="D566" s="1" t="s">
        <v>41</v>
      </c>
      <c r="E566">
        <v>60</v>
      </c>
      <c r="F566">
        <v>3</v>
      </c>
    </row>
    <row r="567" spans="1:6" ht="15.75" customHeight="1" x14ac:dyDescent="0.25">
      <c r="A567">
        <v>201812</v>
      </c>
      <c r="B567" s="14" t="s">
        <v>1518</v>
      </c>
      <c r="C567" s="1" t="s">
        <v>34</v>
      </c>
      <c r="D567" s="1" t="s">
        <v>29</v>
      </c>
      <c r="E567">
        <v>76</v>
      </c>
      <c r="F567">
        <v>3</v>
      </c>
    </row>
    <row r="568" spans="1:6" ht="15.75" customHeight="1" x14ac:dyDescent="0.25">
      <c r="A568">
        <v>201812</v>
      </c>
      <c r="B568" s="14" t="s">
        <v>1518</v>
      </c>
      <c r="C568" s="1" t="s">
        <v>57</v>
      </c>
      <c r="D568" s="1" t="s">
        <v>29</v>
      </c>
      <c r="E568">
        <v>35</v>
      </c>
      <c r="F568">
        <v>1</v>
      </c>
    </row>
    <row r="569" spans="1:6" ht="15.75" customHeight="1" x14ac:dyDescent="0.25">
      <c r="A569">
        <v>201812</v>
      </c>
      <c r="B569" s="14" t="s">
        <v>1518</v>
      </c>
      <c r="C569" s="1" t="s">
        <v>28</v>
      </c>
      <c r="D569" s="1" t="s">
        <v>29</v>
      </c>
      <c r="E569">
        <v>67</v>
      </c>
      <c r="F569">
        <v>3</v>
      </c>
    </row>
    <row r="570" spans="1:6" ht="15.75" customHeight="1" x14ac:dyDescent="0.25">
      <c r="A570">
        <v>201812</v>
      </c>
      <c r="B570" s="14" t="s">
        <v>1518</v>
      </c>
      <c r="C570" s="1" t="s">
        <v>30</v>
      </c>
      <c r="D570" s="1" t="s">
        <v>29</v>
      </c>
      <c r="E570">
        <v>53</v>
      </c>
      <c r="F570">
        <v>2</v>
      </c>
    </row>
    <row r="571" spans="1:6" ht="15.75" customHeight="1" x14ac:dyDescent="0.25">
      <c r="A571">
        <v>201812</v>
      </c>
      <c r="B571" s="14" t="s">
        <v>1518</v>
      </c>
      <c r="C571" s="1" t="s">
        <v>26</v>
      </c>
      <c r="D571" s="1" t="s">
        <v>27</v>
      </c>
      <c r="E571">
        <v>88</v>
      </c>
      <c r="F571">
        <v>5</v>
      </c>
    </row>
    <row r="572" spans="1:6" ht="15.75" customHeight="1" x14ac:dyDescent="0.25">
      <c r="A572">
        <v>201812</v>
      </c>
      <c r="B572" s="14" t="s">
        <v>1518</v>
      </c>
      <c r="C572" s="1" t="s">
        <v>33</v>
      </c>
      <c r="D572" s="1" t="s">
        <v>27</v>
      </c>
      <c r="E572">
        <v>51</v>
      </c>
      <c r="F572">
        <v>2</v>
      </c>
    </row>
    <row r="573" spans="1:6" ht="15.75" customHeight="1" x14ac:dyDescent="0.25">
      <c r="A573">
        <v>201812</v>
      </c>
      <c r="B573" s="14" t="s">
        <v>1518</v>
      </c>
      <c r="C573" s="1" t="s">
        <v>49</v>
      </c>
      <c r="D573" s="1" t="s">
        <v>27</v>
      </c>
      <c r="E573">
        <v>60</v>
      </c>
      <c r="F573">
        <v>3</v>
      </c>
    </row>
    <row r="574" spans="1:6" ht="15.75" customHeight="1" x14ac:dyDescent="0.25">
      <c r="A574">
        <v>201812</v>
      </c>
      <c r="B574" s="14" t="s">
        <v>1518</v>
      </c>
      <c r="C574" s="1" t="s">
        <v>70</v>
      </c>
      <c r="D574" s="1" t="s">
        <v>22</v>
      </c>
      <c r="E574">
        <v>27</v>
      </c>
      <c r="F574">
        <v>1</v>
      </c>
    </row>
    <row r="575" spans="1:6" ht="15.75" customHeight="1" x14ac:dyDescent="0.25">
      <c r="A575">
        <v>201812</v>
      </c>
      <c r="B575" s="14" t="s">
        <v>1518</v>
      </c>
      <c r="C575" s="1" t="s">
        <v>66</v>
      </c>
      <c r="D575" s="1" t="s">
        <v>22</v>
      </c>
      <c r="E575">
        <v>35</v>
      </c>
      <c r="F575">
        <v>1</v>
      </c>
    </row>
    <row r="576" spans="1:6" ht="15.75" customHeight="1" x14ac:dyDescent="0.25">
      <c r="A576">
        <v>201812</v>
      </c>
      <c r="B576" s="14" t="s">
        <v>1518</v>
      </c>
      <c r="C576" s="1" t="s">
        <v>23</v>
      </c>
      <c r="D576" s="1" t="s">
        <v>22</v>
      </c>
      <c r="E576">
        <v>217</v>
      </c>
      <c r="F576">
        <v>9</v>
      </c>
    </row>
    <row r="577" spans="1:6" ht="15.75" customHeight="1" x14ac:dyDescent="0.25">
      <c r="A577">
        <v>201812</v>
      </c>
      <c r="B577" s="14" t="s">
        <v>1518</v>
      </c>
      <c r="C577" s="1" t="s">
        <v>32</v>
      </c>
      <c r="D577" s="1" t="s">
        <v>22</v>
      </c>
      <c r="E577">
        <v>60</v>
      </c>
      <c r="F577">
        <v>2</v>
      </c>
    </row>
    <row r="578" spans="1:6" ht="15.75" customHeight="1" x14ac:dyDescent="0.25">
      <c r="A578">
        <v>201812</v>
      </c>
      <c r="B578" s="14" t="s">
        <v>1518</v>
      </c>
      <c r="C578" s="1" t="s">
        <v>21</v>
      </c>
      <c r="D578" s="1" t="s">
        <v>22</v>
      </c>
      <c r="E578">
        <v>232</v>
      </c>
      <c r="F578">
        <v>10</v>
      </c>
    </row>
    <row r="579" spans="1:6" ht="15.75" customHeight="1" x14ac:dyDescent="0.25">
      <c r="A579">
        <v>201812</v>
      </c>
      <c r="B579" s="14" t="s">
        <v>1518</v>
      </c>
      <c r="C579" s="1" t="s">
        <v>40</v>
      </c>
      <c r="D579" s="1" t="s">
        <v>22</v>
      </c>
      <c r="E579">
        <v>49</v>
      </c>
      <c r="F579">
        <v>2</v>
      </c>
    </row>
    <row r="580" spans="1:6" ht="15.75" customHeight="1" x14ac:dyDescent="0.25">
      <c r="A580">
        <v>201812</v>
      </c>
      <c r="B580" s="14" t="s">
        <v>1519</v>
      </c>
      <c r="C580" s="1" t="s">
        <v>35</v>
      </c>
      <c r="D580" s="1" t="s">
        <v>36</v>
      </c>
      <c r="E580">
        <v>78</v>
      </c>
      <c r="F580">
        <v>3</v>
      </c>
    </row>
    <row r="581" spans="1:6" ht="15.75" customHeight="1" x14ac:dyDescent="0.25">
      <c r="A581">
        <v>201812</v>
      </c>
      <c r="B581" s="14" t="s">
        <v>1519</v>
      </c>
      <c r="C581" s="1" t="s">
        <v>48</v>
      </c>
      <c r="D581" s="1" t="s">
        <v>29</v>
      </c>
      <c r="E581">
        <v>62</v>
      </c>
      <c r="F581">
        <v>1</v>
      </c>
    </row>
    <row r="582" spans="1:6" ht="15.75" customHeight="1" x14ac:dyDescent="0.25">
      <c r="A582">
        <v>201812</v>
      </c>
      <c r="B582" s="14" t="s">
        <v>1519</v>
      </c>
      <c r="C582" s="1" t="s">
        <v>71</v>
      </c>
      <c r="D582" s="1" t="s">
        <v>29</v>
      </c>
      <c r="E582">
        <v>41</v>
      </c>
      <c r="F582">
        <v>1</v>
      </c>
    </row>
    <row r="583" spans="1:6" ht="15.75" customHeight="1" x14ac:dyDescent="0.25">
      <c r="A583">
        <v>201812</v>
      </c>
      <c r="B583" s="14" t="s">
        <v>1519</v>
      </c>
      <c r="C583" s="1" t="s">
        <v>61</v>
      </c>
      <c r="D583" s="1" t="s">
        <v>51</v>
      </c>
      <c r="E583">
        <v>253</v>
      </c>
      <c r="F583">
        <v>6</v>
      </c>
    </row>
    <row r="584" spans="1:6" ht="15.75" customHeight="1" x14ac:dyDescent="0.25">
      <c r="A584">
        <v>201812</v>
      </c>
      <c r="B584" s="14" t="s">
        <v>1519</v>
      </c>
      <c r="C584" s="1" t="s">
        <v>72</v>
      </c>
      <c r="D584" s="1" t="s">
        <v>73</v>
      </c>
      <c r="E584">
        <v>113</v>
      </c>
      <c r="F584">
        <v>2</v>
      </c>
    </row>
    <row r="585" spans="1:6" ht="15.75" customHeight="1" x14ac:dyDescent="0.25">
      <c r="A585">
        <v>201812</v>
      </c>
      <c r="B585" s="14" t="s">
        <v>1519</v>
      </c>
      <c r="C585" s="1" t="s">
        <v>77</v>
      </c>
      <c r="D585" s="1" t="s">
        <v>29</v>
      </c>
      <c r="E585">
        <v>38</v>
      </c>
      <c r="F585">
        <v>1</v>
      </c>
    </row>
    <row r="586" spans="1:6" ht="15.75" customHeight="1" x14ac:dyDescent="0.25">
      <c r="A586">
        <v>201812</v>
      </c>
      <c r="B586" s="14" t="s">
        <v>1519</v>
      </c>
      <c r="C586" s="1" t="s">
        <v>78</v>
      </c>
      <c r="D586" s="1" t="s">
        <v>51</v>
      </c>
      <c r="E586">
        <v>67</v>
      </c>
      <c r="F586">
        <v>1</v>
      </c>
    </row>
    <row r="587" spans="1:6" ht="15.75" customHeight="1" x14ac:dyDescent="0.25">
      <c r="A587">
        <v>201812</v>
      </c>
      <c r="B587" s="14" t="s">
        <v>1519</v>
      </c>
      <c r="C587" s="1" t="s">
        <v>45</v>
      </c>
      <c r="D587" s="1" t="s">
        <v>29</v>
      </c>
      <c r="E587">
        <v>64</v>
      </c>
      <c r="F587">
        <v>1</v>
      </c>
    </row>
    <row r="588" spans="1:6" ht="15.75" customHeight="1" x14ac:dyDescent="0.25">
      <c r="A588">
        <v>201812</v>
      </c>
      <c r="B588" s="14" t="s">
        <v>1519</v>
      </c>
      <c r="C588" s="1" t="s">
        <v>44</v>
      </c>
      <c r="D588" s="1" t="s">
        <v>22</v>
      </c>
      <c r="E588">
        <v>65</v>
      </c>
      <c r="F588">
        <v>1</v>
      </c>
    </row>
    <row r="589" spans="1:6" ht="15.75" customHeight="1" x14ac:dyDescent="0.25">
      <c r="A589">
        <v>201812</v>
      </c>
      <c r="B589" s="14" t="s">
        <v>1519</v>
      </c>
      <c r="C589" s="1" t="s">
        <v>56</v>
      </c>
      <c r="D589" s="1" t="s">
        <v>22</v>
      </c>
      <c r="E589">
        <v>40</v>
      </c>
      <c r="F589">
        <v>1</v>
      </c>
    </row>
    <row r="590" spans="1:6" ht="15.75" customHeight="1" x14ac:dyDescent="0.25">
      <c r="A590">
        <v>201812</v>
      </c>
      <c r="B590" s="14" t="s">
        <v>1519</v>
      </c>
      <c r="C590" s="1" t="s">
        <v>42</v>
      </c>
      <c r="D590" s="1" t="s">
        <v>22</v>
      </c>
      <c r="E590">
        <v>59</v>
      </c>
      <c r="F590">
        <v>2</v>
      </c>
    </row>
    <row r="591" spans="1:6" ht="15.75" customHeight="1" x14ac:dyDescent="0.25">
      <c r="A591">
        <v>201812</v>
      </c>
      <c r="B591" s="14" t="s">
        <v>1519</v>
      </c>
      <c r="C591" s="1" t="s">
        <v>46</v>
      </c>
      <c r="D591" s="1" t="s">
        <v>22</v>
      </c>
      <c r="E591">
        <v>64</v>
      </c>
      <c r="F591">
        <v>2</v>
      </c>
    </row>
    <row r="592" spans="1:6" ht="15.75" customHeight="1" x14ac:dyDescent="0.25">
      <c r="A592">
        <v>201812</v>
      </c>
      <c r="B592" s="14" t="s">
        <v>1519</v>
      </c>
      <c r="C592" s="1" t="s">
        <v>50</v>
      </c>
      <c r="D592" s="1" t="s">
        <v>51</v>
      </c>
      <c r="E592">
        <v>60</v>
      </c>
      <c r="F592">
        <v>1</v>
      </c>
    </row>
    <row r="593" spans="1:6" ht="15.75" customHeight="1" x14ac:dyDescent="0.25">
      <c r="A593">
        <v>201812</v>
      </c>
      <c r="B593" s="14" t="s">
        <v>1519</v>
      </c>
      <c r="C593" s="1" t="s">
        <v>76</v>
      </c>
      <c r="D593" s="1" t="s">
        <v>25</v>
      </c>
      <c r="E593">
        <v>39</v>
      </c>
      <c r="F593">
        <v>1</v>
      </c>
    </row>
    <row r="594" spans="1:6" ht="15.75" customHeight="1" x14ac:dyDescent="0.25">
      <c r="A594">
        <v>201812</v>
      </c>
      <c r="B594" s="14" t="s">
        <v>1519</v>
      </c>
      <c r="C594" s="1" t="s">
        <v>52</v>
      </c>
      <c r="D594" s="1" t="s">
        <v>25</v>
      </c>
      <c r="E594">
        <v>57</v>
      </c>
      <c r="F594">
        <v>1</v>
      </c>
    </row>
    <row r="595" spans="1:6" ht="15.75" customHeight="1" x14ac:dyDescent="0.25">
      <c r="A595">
        <v>201812</v>
      </c>
      <c r="B595" s="14" t="s">
        <v>1519</v>
      </c>
      <c r="C595" s="1" t="s">
        <v>24</v>
      </c>
      <c r="D595" s="1" t="s">
        <v>25</v>
      </c>
      <c r="E595">
        <v>112</v>
      </c>
      <c r="F595">
        <v>2</v>
      </c>
    </row>
    <row r="596" spans="1:6" ht="15.75" customHeight="1" x14ac:dyDescent="0.25">
      <c r="A596">
        <v>201812</v>
      </c>
      <c r="B596" s="14" t="s">
        <v>1520</v>
      </c>
      <c r="C596" s="1" t="s">
        <v>53</v>
      </c>
      <c r="D596" s="1" t="s">
        <v>51</v>
      </c>
      <c r="E596">
        <v>33</v>
      </c>
      <c r="F596">
        <v>1</v>
      </c>
    </row>
    <row r="597" spans="1:6" ht="15.75" customHeight="1" x14ac:dyDescent="0.25">
      <c r="A597">
        <v>201812</v>
      </c>
      <c r="B597" s="14" t="s">
        <v>1520</v>
      </c>
      <c r="C597" s="1" t="s">
        <v>65</v>
      </c>
      <c r="D597" s="1" t="s">
        <v>51</v>
      </c>
      <c r="E597">
        <v>105</v>
      </c>
      <c r="F597">
        <v>1</v>
      </c>
    </row>
    <row r="598" spans="1:6" ht="15.75" customHeight="1" x14ac:dyDescent="0.25">
      <c r="A598">
        <v>201812</v>
      </c>
      <c r="B598" s="14" t="s">
        <v>1520</v>
      </c>
      <c r="C598" s="1" t="s">
        <v>74</v>
      </c>
      <c r="D598" s="1" t="s">
        <v>55</v>
      </c>
      <c r="E598">
        <v>66</v>
      </c>
      <c r="F598">
        <v>1</v>
      </c>
    </row>
    <row r="599" spans="1:6" ht="15.75" customHeight="1" x14ac:dyDescent="0.25">
      <c r="A599">
        <v>201812</v>
      </c>
      <c r="B599" s="14" t="s">
        <v>1520</v>
      </c>
      <c r="C599" s="1" t="s">
        <v>69</v>
      </c>
      <c r="D599" s="1" t="s">
        <v>55</v>
      </c>
      <c r="E599">
        <v>30</v>
      </c>
      <c r="F599">
        <v>1</v>
      </c>
    </row>
    <row r="600" spans="1:6" ht="15.75" customHeight="1" x14ac:dyDescent="0.25">
      <c r="A600">
        <v>201812</v>
      </c>
      <c r="B600" s="14" t="s">
        <v>1520</v>
      </c>
      <c r="C600" s="1" t="s">
        <v>58</v>
      </c>
      <c r="D600" s="1" t="s">
        <v>59</v>
      </c>
      <c r="E600">
        <v>28</v>
      </c>
      <c r="F600">
        <v>1</v>
      </c>
    </row>
    <row r="601" spans="1:6" ht="15.75" customHeight="1" x14ac:dyDescent="0.25">
      <c r="A601">
        <v>201812</v>
      </c>
      <c r="B601" s="14" t="s">
        <v>1520</v>
      </c>
      <c r="C601" s="1" t="s">
        <v>68</v>
      </c>
      <c r="D601" s="1" t="s">
        <v>29</v>
      </c>
      <c r="E601">
        <v>25</v>
      </c>
      <c r="F601">
        <v>1</v>
      </c>
    </row>
    <row r="602" spans="1:6" ht="15.75" customHeight="1" x14ac:dyDescent="0.25">
      <c r="A602">
        <v>201812</v>
      </c>
      <c r="B602" s="14" t="s">
        <v>1520</v>
      </c>
      <c r="C602" s="1" t="s">
        <v>43</v>
      </c>
      <c r="D602" s="1" t="s">
        <v>25</v>
      </c>
      <c r="E602">
        <v>59</v>
      </c>
      <c r="F602">
        <v>1</v>
      </c>
    </row>
    <row r="603" spans="1:6" ht="15.75" customHeight="1" x14ac:dyDescent="0.25">
      <c r="A603">
        <v>201812</v>
      </c>
      <c r="B603" s="14" t="s">
        <v>1520</v>
      </c>
      <c r="C603" s="1" t="s">
        <v>64</v>
      </c>
      <c r="D603" s="1" t="s">
        <v>25</v>
      </c>
      <c r="E603">
        <v>38</v>
      </c>
      <c r="F603">
        <v>1</v>
      </c>
    </row>
  </sheetData>
  <sortState xmlns:xlrd2="http://schemas.microsoft.com/office/spreadsheetml/2017/richdata2" ref="A4:F603">
    <sortCondition ref="A4:A603"/>
    <sortCondition ref="B4:B6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AQ773"/>
  <sheetViews>
    <sheetView workbookViewId="0">
      <selection activeCell="F14" sqref="F14"/>
    </sheetView>
  </sheetViews>
  <sheetFormatPr defaultColWidth="14.44140625" defaultRowHeight="15.75" customHeight="1" x14ac:dyDescent="0.25"/>
  <cols>
    <col min="7" max="7" width="17.33203125" customWidth="1"/>
  </cols>
  <sheetData>
    <row r="1" spans="1:43" ht="15.75" customHeight="1" x14ac:dyDescent="0.25">
      <c r="A1" s="1" t="s">
        <v>1516</v>
      </c>
      <c r="B1" s="1" t="s">
        <v>1517</v>
      </c>
      <c r="C1" s="1" t="s">
        <v>1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2</v>
      </c>
      <c r="I1" s="1" t="s">
        <v>4</v>
      </c>
      <c r="J1" s="1" t="s">
        <v>197</v>
      </c>
      <c r="K1" s="1" t="s">
        <v>198</v>
      </c>
      <c r="L1" s="1" t="s">
        <v>3</v>
      </c>
      <c r="M1" s="1" t="s">
        <v>199</v>
      </c>
      <c r="N1" s="1" t="s">
        <v>5</v>
      </c>
      <c r="O1" s="1" t="s">
        <v>6</v>
      </c>
      <c r="P1" s="1" t="s">
        <v>200</v>
      </c>
      <c r="Q1" s="1" t="s">
        <v>201</v>
      </c>
      <c r="R1" s="1" t="s">
        <v>202</v>
      </c>
      <c r="S1" s="1" t="s">
        <v>8</v>
      </c>
      <c r="T1" s="1" t="s">
        <v>203</v>
      </c>
      <c r="U1" s="1" t="s">
        <v>204</v>
      </c>
      <c r="V1" s="1" t="s">
        <v>205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1577</v>
      </c>
      <c r="AB1" s="1" t="s">
        <v>210</v>
      </c>
      <c r="AC1" s="1" t="s">
        <v>211</v>
      </c>
      <c r="AD1" s="1" t="s">
        <v>212</v>
      </c>
      <c r="AE1" s="1" t="s">
        <v>213</v>
      </c>
      <c r="AF1" s="1" t="s">
        <v>214</v>
      </c>
      <c r="AG1" s="1" t="s">
        <v>215</v>
      </c>
      <c r="AH1" s="1" t="s">
        <v>216</v>
      </c>
      <c r="AI1" s="1" t="s">
        <v>217</v>
      </c>
      <c r="AJ1" s="1" t="s">
        <v>218</v>
      </c>
      <c r="AK1" s="1" t="s">
        <v>219</v>
      </c>
      <c r="AL1" s="1" t="s">
        <v>220</v>
      </c>
      <c r="AM1" s="1" t="s">
        <v>221</v>
      </c>
      <c r="AN1" s="1" t="s">
        <v>222</v>
      </c>
      <c r="AO1" s="1" t="s">
        <v>223</v>
      </c>
      <c r="AP1" s="1" t="s">
        <v>224</v>
      </c>
      <c r="AQ1" s="1" t="s">
        <v>225</v>
      </c>
    </row>
    <row r="2" spans="1:43" ht="15.75" customHeight="1" x14ac:dyDescent="0.25">
      <c r="A2" s="1">
        <v>2018</v>
      </c>
      <c r="B2" s="2">
        <v>50980</v>
      </c>
      <c r="C2" s="1">
        <v>64905</v>
      </c>
      <c r="D2" s="1">
        <v>45156</v>
      </c>
      <c r="E2" s="1">
        <v>36185</v>
      </c>
      <c r="F2" s="1">
        <v>187607</v>
      </c>
      <c r="G2" s="1">
        <v>2092.7399999999998</v>
      </c>
      <c r="H2" s="1">
        <v>55.75</v>
      </c>
      <c r="I2" s="1">
        <v>1.93</v>
      </c>
      <c r="J2" s="1">
        <v>116</v>
      </c>
      <c r="K2" s="3">
        <v>1.3425925925925925E-3</v>
      </c>
      <c r="L2" s="1">
        <v>2.89</v>
      </c>
      <c r="M2" s="1">
        <v>191724</v>
      </c>
      <c r="N2" s="1">
        <v>820</v>
      </c>
      <c r="O2" s="1">
        <v>47861.91</v>
      </c>
      <c r="P2" s="1">
        <v>1725</v>
      </c>
      <c r="Q2" s="1">
        <v>0.94</v>
      </c>
      <c r="R2" s="1">
        <v>0.74</v>
      </c>
      <c r="S2" s="1">
        <v>60.73</v>
      </c>
      <c r="T2" s="1">
        <v>0.53</v>
      </c>
      <c r="U2" s="1">
        <v>1091430</v>
      </c>
      <c r="V2" s="1">
        <v>12636</v>
      </c>
      <c r="W2" s="1">
        <v>4038.09</v>
      </c>
      <c r="X2" s="1">
        <v>0.32</v>
      </c>
      <c r="Y2" s="1">
        <v>3.7</v>
      </c>
      <c r="Z2" s="1">
        <v>0.01</v>
      </c>
      <c r="AA2" s="1">
        <v>3.79</v>
      </c>
      <c r="AB2" s="1">
        <v>1185.26</v>
      </c>
      <c r="AC2" s="1">
        <v>7.3</v>
      </c>
      <c r="AD2" s="1">
        <v>0.02</v>
      </c>
      <c r="AE2" s="1">
        <v>0.41</v>
      </c>
      <c r="AF2" s="1">
        <v>0.16</v>
      </c>
      <c r="AG2" s="1">
        <v>0.08</v>
      </c>
      <c r="AH2" s="1">
        <v>1.56</v>
      </c>
      <c r="AI2" s="1">
        <v>1447</v>
      </c>
      <c r="AJ2" s="1">
        <v>3.76</v>
      </c>
      <c r="AK2" s="1">
        <v>0</v>
      </c>
      <c r="AL2" s="1">
        <v>0</v>
      </c>
      <c r="AM2" s="1">
        <v>0.97</v>
      </c>
      <c r="AN2" s="1">
        <v>1.93</v>
      </c>
      <c r="AO2" s="1">
        <v>0</v>
      </c>
      <c r="AP2" s="1">
        <v>0</v>
      </c>
      <c r="AQ2" s="1">
        <v>0</v>
      </c>
    </row>
    <row r="3" spans="1:43" ht="15.75" customHeight="1" x14ac:dyDescent="0.25">
      <c r="A3" s="1">
        <v>2018</v>
      </c>
      <c r="B3" s="2">
        <v>43767</v>
      </c>
      <c r="C3" s="1">
        <v>59579</v>
      </c>
      <c r="D3" s="1">
        <v>38179</v>
      </c>
      <c r="E3" s="1">
        <v>29934</v>
      </c>
      <c r="F3" s="1">
        <v>207536</v>
      </c>
      <c r="G3" s="1">
        <v>2418.69</v>
      </c>
      <c r="H3" s="1">
        <v>50.24</v>
      </c>
      <c r="I3" s="1">
        <v>2.4700000000000002</v>
      </c>
      <c r="J3" s="1">
        <v>148</v>
      </c>
      <c r="K3" s="3">
        <v>1.712962962962963E-3</v>
      </c>
      <c r="L3" s="1">
        <v>3.5</v>
      </c>
      <c r="M3" s="1">
        <v>212788</v>
      </c>
      <c r="N3" s="1">
        <v>948</v>
      </c>
      <c r="O3" s="1">
        <v>50241.33</v>
      </c>
      <c r="P3" s="1">
        <v>2087</v>
      </c>
      <c r="Q3" s="1">
        <v>1.1499999999999999</v>
      </c>
      <c r="R3" s="1">
        <v>0.84</v>
      </c>
      <c r="S3" s="1">
        <v>53.7</v>
      </c>
      <c r="T3" s="1">
        <v>0.55000000000000004</v>
      </c>
      <c r="U3" s="1">
        <v>821036</v>
      </c>
      <c r="V3" s="1">
        <v>10040</v>
      </c>
      <c r="W3" s="1">
        <v>3237.63</v>
      </c>
      <c r="X3" s="1">
        <v>0.32</v>
      </c>
      <c r="Y3" s="1">
        <v>3.94</v>
      </c>
      <c r="Z3" s="1">
        <v>0.01</v>
      </c>
      <c r="AA3" s="1">
        <v>5</v>
      </c>
      <c r="AB3" s="1">
        <v>1551.79</v>
      </c>
      <c r="AC3" s="1">
        <v>6.54</v>
      </c>
      <c r="AD3" s="1">
        <v>0.02</v>
      </c>
      <c r="AE3" s="1">
        <v>0.36</v>
      </c>
      <c r="AF3" s="1">
        <v>0.16</v>
      </c>
      <c r="AG3" s="1">
        <v>0.05</v>
      </c>
      <c r="AH3" s="1">
        <v>1.39</v>
      </c>
      <c r="AI3" s="1">
        <v>2006</v>
      </c>
      <c r="AJ3" s="1">
        <v>3.62</v>
      </c>
      <c r="AK3" s="1">
        <v>0</v>
      </c>
      <c r="AL3" s="1">
        <v>0</v>
      </c>
      <c r="AM3" s="1">
        <v>1.3</v>
      </c>
      <c r="AN3" s="1">
        <v>2.3199999999999998</v>
      </c>
      <c r="AO3" s="1">
        <v>0</v>
      </c>
      <c r="AP3" s="1">
        <v>0</v>
      </c>
      <c r="AQ3" s="1">
        <v>0</v>
      </c>
    </row>
    <row r="4" spans="1:43" ht="15.75" customHeight="1" x14ac:dyDescent="0.25">
      <c r="A4" s="1">
        <v>2018</v>
      </c>
      <c r="B4" s="2">
        <v>45881</v>
      </c>
      <c r="C4" s="1">
        <v>63840</v>
      </c>
      <c r="D4" s="1">
        <v>40127</v>
      </c>
      <c r="E4" s="1">
        <v>35246</v>
      </c>
      <c r="F4" s="1">
        <v>197834</v>
      </c>
      <c r="G4" s="1">
        <v>2151.39</v>
      </c>
      <c r="H4" s="1">
        <v>55.21</v>
      </c>
      <c r="I4" s="1">
        <v>2</v>
      </c>
      <c r="J4" s="1">
        <v>120</v>
      </c>
      <c r="K4" s="3">
        <v>1.3888888888888889E-3</v>
      </c>
      <c r="L4" s="1">
        <v>3.1</v>
      </c>
      <c r="M4" s="1">
        <v>202007</v>
      </c>
      <c r="N4" s="1">
        <v>788</v>
      </c>
      <c r="O4" s="1">
        <v>39986.21</v>
      </c>
      <c r="P4" s="1">
        <v>1725</v>
      </c>
      <c r="Q4" s="1">
        <v>0.87</v>
      </c>
      <c r="R4" s="1">
        <v>0.63</v>
      </c>
      <c r="S4" s="1">
        <v>50.59</v>
      </c>
      <c r="T4" s="1">
        <v>0.55000000000000004</v>
      </c>
      <c r="U4" s="1">
        <v>1351473</v>
      </c>
      <c r="V4" s="1">
        <v>16510</v>
      </c>
      <c r="W4" s="1">
        <v>3901.32</v>
      </c>
      <c r="X4" s="1">
        <v>0.24</v>
      </c>
      <c r="Y4" s="1">
        <v>2.89</v>
      </c>
      <c r="Z4" s="1">
        <v>0.01</v>
      </c>
      <c r="AA4" s="1">
        <v>2.42</v>
      </c>
      <c r="AB4" s="1">
        <v>1024.94</v>
      </c>
      <c r="AC4" s="1">
        <v>8.0500000000000007</v>
      </c>
      <c r="AD4" s="1">
        <v>0.04</v>
      </c>
      <c r="AE4" s="1">
        <v>0.44</v>
      </c>
      <c r="AF4" s="1">
        <v>0.12</v>
      </c>
      <c r="AG4" s="1">
        <v>7.0000000000000007E-2</v>
      </c>
      <c r="AH4" s="1">
        <v>1.34</v>
      </c>
      <c r="AI4" s="1">
        <v>1443</v>
      </c>
      <c r="AJ4" s="1">
        <v>2.21</v>
      </c>
      <c r="AK4" s="1">
        <v>0</v>
      </c>
      <c r="AL4" s="1">
        <v>0</v>
      </c>
      <c r="AM4" s="1">
        <v>0.99</v>
      </c>
      <c r="AN4" s="1">
        <v>1.17</v>
      </c>
      <c r="AO4" s="1">
        <v>0</v>
      </c>
      <c r="AP4" s="1">
        <v>0</v>
      </c>
      <c r="AQ4" s="1">
        <v>0</v>
      </c>
    </row>
    <row r="5" spans="1:43" ht="15.75" customHeight="1" x14ac:dyDescent="0.25">
      <c r="A5" s="1">
        <v>2018</v>
      </c>
      <c r="B5" s="2">
        <v>47850</v>
      </c>
      <c r="C5" s="1">
        <v>64761</v>
      </c>
      <c r="D5" s="1">
        <v>41651</v>
      </c>
      <c r="E5" s="1">
        <v>35911</v>
      </c>
      <c r="F5" s="1">
        <v>199580</v>
      </c>
      <c r="G5" s="1">
        <v>2186.3200000000002</v>
      </c>
      <c r="H5" s="1">
        <v>55.45</v>
      </c>
      <c r="I5" s="1">
        <v>2.0299999999999998</v>
      </c>
      <c r="J5" s="1">
        <v>122</v>
      </c>
      <c r="K5" s="3">
        <v>1.4120370370370369E-3</v>
      </c>
      <c r="L5" s="1">
        <v>3.08</v>
      </c>
      <c r="M5" s="1">
        <v>204010</v>
      </c>
      <c r="N5" s="1">
        <v>810</v>
      </c>
      <c r="O5" s="1">
        <v>40918.730000000003</v>
      </c>
      <c r="P5" s="1">
        <v>1772</v>
      </c>
      <c r="Q5" s="1">
        <v>0.86</v>
      </c>
      <c r="R5" s="1">
        <v>0.63</v>
      </c>
      <c r="S5" s="1">
        <v>50.95</v>
      </c>
      <c r="T5" s="1">
        <v>0.55000000000000004</v>
      </c>
      <c r="U5" s="1">
        <v>1074274</v>
      </c>
      <c r="V5" s="1">
        <v>14156</v>
      </c>
      <c r="W5" s="1">
        <v>2856.82</v>
      </c>
      <c r="X5" s="1">
        <v>0.2</v>
      </c>
      <c r="Y5" s="1">
        <v>2.66</v>
      </c>
      <c r="Z5" s="1">
        <v>0.01</v>
      </c>
      <c r="AA5" s="1">
        <v>2.89</v>
      </c>
      <c r="AB5" s="1">
        <v>1432.32</v>
      </c>
      <c r="AC5" s="1">
        <v>7.13</v>
      </c>
      <c r="AD5" s="1">
        <v>0.04</v>
      </c>
      <c r="AE5" s="1">
        <v>0.45</v>
      </c>
      <c r="AF5" s="1">
        <v>0.13</v>
      </c>
      <c r="AG5" s="1">
        <v>0.05</v>
      </c>
      <c r="AH5" s="1">
        <v>1.34</v>
      </c>
      <c r="AI5" s="1">
        <v>1670</v>
      </c>
      <c r="AJ5" s="1">
        <v>3.4</v>
      </c>
      <c r="AK5" s="1">
        <v>0</v>
      </c>
      <c r="AL5" s="1">
        <v>0</v>
      </c>
      <c r="AM5" s="1">
        <v>1.01</v>
      </c>
      <c r="AN5" s="1">
        <v>2.27</v>
      </c>
      <c r="AO5" s="1">
        <v>0</v>
      </c>
      <c r="AP5" s="1">
        <v>0</v>
      </c>
      <c r="AQ5" s="1">
        <v>0</v>
      </c>
    </row>
    <row r="6" spans="1:43" ht="15.75" customHeight="1" x14ac:dyDescent="0.25">
      <c r="A6" s="1">
        <v>2018</v>
      </c>
      <c r="B6" s="2">
        <v>41297</v>
      </c>
      <c r="C6" s="1">
        <v>51554</v>
      </c>
      <c r="D6" s="1">
        <v>37263</v>
      </c>
      <c r="E6" s="1">
        <v>26122</v>
      </c>
      <c r="F6" s="1">
        <v>168780</v>
      </c>
      <c r="G6" s="1">
        <v>2036.9</v>
      </c>
      <c r="H6" s="1">
        <v>50.67</v>
      </c>
      <c r="I6" s="1">
        <v>2.38</v>
      </c>
      <c r="J6" s="1">
        <v>143</v>
      </c>
      <c r="K6" s="3">
        <v>1.6550925925925926E-3</v>
      </c>
      <c r="L6" s="1">
        <v>3.27</v>
      </c>
      <c r="M6" s="1">
        <v>172654</v>
      </c>
      <c r="N6" s="1">
        <v>765</v>
      </c>
      <c r="O6" s="1">
        <v>37403.199999999997</v>
      </c>
      <c r="P6" s="1">
        <v>1734</v>
      </c>
      <c r="Q6" s="1">
        <v>0.91</v>
      </c>
      <c r="R6" s="1">
        <v>0.73</v>
      </c>
      <c r="S6" s="1">
        <v>47.59</v>
      </c>
      <c r="T6" s="1">
        <v>0.56000000000000005</v>
      </c>
      <c r="U6" s="1">
        <v>317627</v>
      </c>
      <c r="V6" s="1">
        <v>3539</v>
      </c>
      <c r="W6" s="1">
        <v>1316</v>
      </c>
      <c r="X6" s="1">
        <v>0.37</v>
      </c>
      <c r="Y6" s="1">
        <v>4.1399999999999997</v>
      </c>
      <c r="Z6" s="1">
        <v>0.01</v>
      </c>
      <c r="AA6" s="1">
        <v>10.57</v>
      </c>
      <c r="AB6" s="1">
        <v>2842.19</v>
      </c>
      <c r="AC6" s="1">
        <v>6.69</v>
      </c>
      <c r="AD6" s="1">
        <v>0.02</v>
      </c>
      <c r="AE6" s="1">
        <v>0.31</v>
      </c>
      <c r="AF6" s="1">
        <v>0.1</v>
      </c>
      <c r="AG6" s="1">
        <v>0.06</v>
      </c>
      <c r="AH6" s="1">
        <v>1.41</v>
      </c>
      <c r="AI6" s="1">
        <v>1312</v>
      </c>
      <c r="AJ6" s="1">
        <v>2.59</v>
      </c>
      <c r="AK6" s="1">
        <v>0</v>
      </c>
      <c r="AL6" s="1">
        <v>0</v>
      </c>
      <c r="AM6" s="1">
        <v>1.24</v>
      </c>
      <c r="AN6" s="1">
        <v>1.23</v>
      </c>
      <c r="AO6" s="1">
        <v>0</v>
      </c>
      <c r="AP6" s="1">
        <v>0</v>
      </c>
      <c r="AQ6" s="1">
        <v>0</v>
      </c>
    </row>
    <row r="7" spans="1:43" ht="15.75" customHeight="1" x14ac:dyDescent="0.25">
      <c r="A7" s="1">
        <v>2018</v>
      </c>
      <c r="B7" s="2">
        <v>40573</v>
      </c>
      <c r="C7" s="1">
        <v>50917</v>
      </c>
      <c r="D7" s="1">
        <v>35951</v>
      </c>
      <c r="E7" s="1">
        <v>25220</v>
      </c>
      <c r="F7" s="1">
        <v>165230</v>
      </c>
      <c r="G7" s="1">
        <v>1941.22</v>
      </c>
      <c r="H7" s="1">
        <v>49.53</v>
      </c>
      <c r="I7" s="1">
        <v>2.29</v>
      </c>
      <c r="J7" s="1">
        <v>137</v>
      </c>
      <c r="K7" s="3">
        <v>1.5856481481481481E-3</v>
      </c>
      <c r="L7" s="1">
        <v>3.25</v>
      </c>
      <c r="M7" s="1">
        <v>168825</v>
      </c>
      <c r="N7" s="1">
        <v>650</v>
      </c>
      <c r="O7" s="1">
        <v>33541.39</v>
      </c>
      <c r="P7" s="1">
        <v>1477</v>
      </c>
      <c r="Q7" s="1">
        <v>0.83</v>
      </c>
      <c r="R7" s="1">
        <v>0.66</v>
      </c>
      <c r="S7" s="1">
        <v>49.9</v>
      </c>
      <c r="T7" s="1">
        <v>0.56999999999999995</v>
      </c>
      <c r="U7" s="1">
        <v>208945</v>
      </c>
      <c r="V7" s="1">
        <v>2122</v>
      </c>
      <c r="W7" s="1">
        <v>747.68</v>
      </c>
      <c r="X7" s="1">
        <v>0.35</v>
      </c>
      <c r="Y7" s="1">
        <v>3.58</v>
      </c>
      <c r="Z7" s="1">
        <v>0.01</v>
      </c>
      <c r="AA7" s="1">
        <v>15.81</v>
      </c>
      <c r="AB7" s="1">
        <v>4486.0600000000004</v>
      </c>
      <c r="AC7" s="1">
        <v>6.67</v>
      </c>
      <c r="AD7" s="1">
        <v>0.04</v>
      </c>
      <c r="AE7" s="1">
        <v>0.39</v>
      </c>
      <c r="AF7" s="1">
        <v>0.1</v>
      </c>
      <c r="AG7" s="1">
        <v>0.08</v>
      </c>
      <c r="AH7" s="1">
        <v>1.31</v>
      </c>
      <c r="AI7" s="1">
        <v>1380</v>
      </c>
      <c r="AJ7" s="1">
        <v>2.2400000000000002</v>
      </c>
      <c r="AK7" s="1">
        <v>0</v>
      </c>
      <c r="AL7" s="1">
        <v>0</v>
      </c>
      <c r="AM7" s="1">
        <v>1.36</v>
      </c>
      <c r="AN7" s="1">
        <v>0.97</v>
      </c>
      <c r="AO7" s="1">
        <v>0</v>
      </c>
      <c r="AP7" s="1">
        <v>0</v>
      </c>
      <c r="AQ7" s="1">
        <v>0</v>
      </c>
    </row>
    <row r="8" spans="1:43" ht="15.75" customHeight="1" x14ac:dyDescent="0.25">
      <c r="A8" s="1">
        <v>2018</v>
      </c>
      <c r="B8" s="2">
        <v>43263</v>
      </c>
      <c r="C8" s="1">
        <v>54615</v>
      </c>
      <c r="D8" s="1">
        <v>39035</v>
      </c>
      <c r="E8" s="1">
        <v>27282</v>
      </c>
      <c r="F8" s="1">
        <v>179304</v>
      </c>
      <c r="G8" s="1">
        <v>2009.64</v>
      </c>
      <c r="H8" s="1">
        <v>49.95</v>
      </c>
      <c r="I8" s="1">
        <v>2.2000000000000002</v>
      </c>
      <c r="J8" s="1">
        <v>132</v>
      </c>
      <c r="K8" s="3">
        <v>1.5277777777777779E-3</v>
      </c>
      <c r="L8" s="1">
        <v>3.3</v>
      </c>
      <c r="M8" s="1">
        <v>198743</v>
      </c>
      <c r="N8" s="1">
        <v>669</v>
      </c>
      <c r="O8" s="1">
        <v>33954.870000000003</v>
      </c>
      <c r="P8" s="1">
        <v>1331</v>
      </c>
      <c r="Q8" s="1">
        <v>0.78</v>
      </c>
      <c r="R8" s="1">
        <v>0.62</v>
      </c>
      <c r="S8" s="1">
        <v>49.29</v>
      </c>
      <c r="T8" s="1">
        <v>0.62</v>
      </c>
      <c r="U8" s="1">
        <v>239168</v>
      </c>
      <c r="V8" s="1">
        <v>2861</v>
      </c>
      <c r="W8" s="1">
        <v>698.76</v>
      </c>
      <c r="X8" s="1">
        <v>0.24</v>
      </c>
      <c r="Y8" s="1">
        <v>2.92</v>
      </c>
      <c r="Z8" s="1">
        <v>0.01</v>
      </c>
      <c r="AA8" s="1">
        <v>11.87</v>
      </c>
      <c r="AB8" s="1">
        <v>4859.3</v>
      </c>
      <c r="AC8" s="1">
        <v>9.34</v>
      </c>
      <c r="AD8" s="1">
        <v>0.03</v>
      </c>
      <c r="AE8" s="1">
        <v>0.39</v>
      </c>
      <c r="AF8" s="1">
        <v>0.13</v>
      </c>
      <c r="AG8" s="1">
        <v>0.1</v>
      </c>
      <c r="AH8" s="1">
        <v>1.52</v>
      </c>
      <c r="AI8" s="1">
        <v>1490</v>
      </c>
      <c r="AJ8" s="1">
        <v>2.1800000000000002</v>
      </c>
      <c r="AK8" s="1">
        <v>0</v>
      </c>
      <c r="AL8" s="1">
        <v>0</v>
      </c>
      <c r="AM8" s="1">
        <v>1.19</v>
      </c>
      <c r="AN8" s="1">
        <v>1</v>
      </c>
      <c r="AO8" s="1">
        <v>0</v>
      </c>
      <c r="AP8" s="1">
        <v>0</v>
      </c>
      <c r="AQ8" s="1">
        <v>0</v>
      </c>
    </row>
    <row r="9" spans="1:43" ht="15.75" customHeight="1" x14ac:dyDescent="0.25">
      <c r="A9" s="1">
        <v>2018</v>
      </c>
      <c r="B9" s="2">
        <v>59291</v>
      </c>
      <c r="C9" s="1">
        <v>77046</v>
      </c>
      <c r="D9" s="1">
        <v>53769</v>
      </c>
      <c r="E9" s="1">
        <v>36372</v>
      </c>
      <c r="F9" s="1">
        <v>266151</v>
      </c>
      <c r="G9" s="1">
        <v>3022.1</v>
      </c>
      <c r="H9" s="1">
        <v>47.21</v>
      </c>
      <c r="I9" s="1">
        <v>2.37</v>
      </c>
      <c r="J9" s="1">
        <v>142</v>
      </c>
      <c r="K9" s="3">
        <v>1.6435185185185185E-3</v>
      </c>
      <c r="L9" s="1">
        <v>3.45</v>
      </c>
      <c r="M9" s="1">
        <v>314468</v>
      </c>
      <c r="N9" s="1">
        <v>1511</v>
      </c>
      <c r="O9" s="1">
        <v>77063.87</v>
      </c>
      <c r="P9" s="1">
        <v>1770</v>
      </c>
      <c r="Q9" s="1">
        <v>1.3</v>
      </c>
      <c r="R9" s="1">
        <v>1</v>
      </c>
      <c r="S9" s="1">
        <v>51.43</v>
      </c>
      <c r="T9" s="1">
        <v>1.01</v>
      </c>
      <c r="U9" s="1">
        <v>495831</v>
      </c>
      <c r="V9" s="1">
        <v>5765</v>
      </c>
      <c r="W9" s="1">
        <v>1629.43</v>
      </c>
      <c r="X9" s="1">
        <v>0.28000000000000003</v>
      </c>
      <c r="Y9" s="1">
        <v>3.29</v>
      </c>
      <c r="Z9" s="1">
        <v>0.01</v>
      </c>
      <c r="AA9" s="1">
        <v>13.37</v>
      </c>
      <c r="AB9" s="1">
        <v>4729.5</v>
      </c>
      <c r="AC9" s="1">
        <v>6.44</v>
      </c>
      <c r="AD9" s="1">
        <v>0.03</v>
      </c>
      <c r="AE9" s="1">
        <v>0.33</v>
      </c>
      <c r="AF9" s="1">
        <v>0.11</v>
      </c>
      <c r="AG9" s="1">
        <v>0.06</v>
      </c>
      <c r="AH9" s="1">
        <v>1.22</v>
      </c>
      <c r="AI9" s="1">
        <v>2215</v>
      </c>
      <c r="AJ9" s="1">
        <v>2.8</v>
      </c>
      <c r="AK9" s="1">
        <v>0</v>
      </c>
      <c r="AL9" s="1">
        <v>0</v>
      </c>
      <c r="AM9" s="1">
        <v>1.74</v>
      </c>
      <c r="AN9" s="1">
        <v>1.1299999999999999</v>
      </c>
      <c r="AO9" s="1">
        <v>0</v>
      </c>
      <c r="AP9" s="1">
        <v>0</v>
      </c>
      <c r="AQ9" s="1">
        <v>0</v>
      </c>
    </row>
    <row r="10" spans="1:43" ht="15.75" customHeight="1" x14ac:dyDescent="0.25">
      <c r="A10" s="1">
        <v>2018</v>
      </c>
      <c r="B10" s="2">
        <v>52454</v>
      </c>
      <c r="C10" s="1">
        <v>65956</v>
      </c>
      <c r="D10" s="1">
        <v>46549</v>
      </c>
      <c r="E10" s="1">
        <v>31543</v>
      </c>
      <c r="F10" s="1">
        <v>219341</v>
      </c>
      <c r="G10" s="1">
        <v>2623.47</v>
      </c>
      <c r="H10" s="1">
        <v>47.82</v>
      </c>
      <c r="I10" s="1">
        <v>2.39</v>
      </c>
      <c r="J10" s="1">
        <v>143</v>
      </c>
      <c r="K10" s="3">
        <v>1.6550925925925926E-3</v>
      </c>
      <c r="L10" s="1">
        <v>3.34</v>
      </c>
      <c r="M10" s="1">
        <v>259432</v>
      </c>
      <c r="N10" s="1">
        <v>1054</v>
      </c>
      <c r="O10" s="1">
        <v>58975.07</v>
      </c>
      <c r="P10" s="1">
        <v>1207</v>
      </c>
      <c r="Q10" s="1">
        <v>1.1200000000000001</v>
      </c>
      <c r="R10" s="1">
        <v>0.89</v>
      </c>
      <c r="S10" s="1">
        <v>56.75</v>
      </c>
      <c r="T10" s="1">
        <v>1.01</v>
      </c>
      <c r="U10" s="1">
        <v>277981</v>
      </c>
      <c r="V10" s="1">
        <v>2889</v>
      </c>
      <c r="W10" s="1">
        <v>727.98</v>
      </c>
      <c r="X10" s="1">
        <v>0.25</v>
      </c>
      <c r="Y10" s="1">
        <v>2.62</v>
      </c>
      <c r="Z10" s="1">
        <v>0.01</v>
      </c>
      <c r="AA10" s="1">
        <v>20.41</v>
      </c>
      <c r="AB10" s="1">
        <v>8101.19</v>
      </c>
      <c r="AC10" s="1">
        <v>5.87</v>
      </c>
      <c r="AD10" s="1">
        <v>0.03</v>
      </c>
      <c r="AE10" s="1">
        <v>0.32</v>
      </c>
      <c r="AF10" s="1">
        <v>0.14000000000000001</v>
      </c>
      <c r="AG10" s="1">
        <v>7.0000000000000007E-2</v>
      </c>
      <c r="AH10" s="1">
        <v>1.35</v>
      </c>
      <c r="AI10" s="1">
        <v>2062</v>
      </c>
      <c r="AJ10" s="1">
        <v>2.5299999999999998</v>
      </c>
      <c r="AK10" s="1">
        <v>0</v>
      </c>
      <c r="AL10" s="1">
        <v>0</v>
      </c>
      <c r="AM10" s="1">
        <v>1.35</v>
      </c>
      <c r="AN10" s="1">
        <v>1.1299999999999999</v>
      </c>
      <c r="AO10" s="1">
        <v>0</v>
      </c>
      <c r="AP10" s="1">
        <v>0</v>
      </c>
      <c r="AQ10" s="1">
        <v>0</v>
      </c>
    </row>
    <row r="11" spans="1:43" ht="15.75" customHeight="1" x14ac:dyDescent="0.25">
      <c r="A11" s="1">
        <v>2018</v>
      </c>
      <c r="B11" s="2">
        <v>54811</v>
      </c>
      <c r="C11" s="1">
        <v>70229</v>
      </c>
      <c r="D11" s="1">
        <v>49429</v>
      </c>
      <c r="E11" s="1">
        <v>35721</v>
      </c>
      <c r="F11" s="1">
        <v>221894</v>
      </c>
      <c r="G11" s="1">
        <v>2554.2399999999998</v>
      </c>
      <c r="H11" s="1">
        <v>50.86</v>
      </c>
      <c r="I11" s="1">
        <v>2.19</v>
      </c>
      <c r="J11" s="1">
        <v>131</v>
      </c>
      <c r="K11" s="3">
        <v>1.5162037037037036E-3</v>
      </c>
      <c r="L11" s="1">
        <v>3.15</v>
      </c>
      <c r="M11" s="1">
        <v>261786</v>
      </c>
      <c r="N11" s="1">
        <v>829</v>
      </c>
      <c r="O11" s="1">
        <v>56153.62</v>
      </c>
      <c r="P11" s="1">
        <v>936</v>
      </c>
      <c r="Q11" s="1">
        <v>1.02</v>
      </c>
      <c r="R11" s="1">
        <v>0.8</v>
      </c>
      <c r="S11" s="1">
        <v>69.14</v>
      </c>
      <c r="T11" s="1">
        <v>1.01</v>
      </c>
      <c r="U11" s="1">
        <v>399551</v>
      </c>
      <c r="V11" s="1">
        <v>3802</v>
      </c>
      <c r="W11" s="1">
        <v>771.72</v>
      </c>
      <c r="X11" s="1">
        <v>0.2</v>
      </c>
      <c r="Y11" s="1">
        <v>1.93</v>
      </c>
      <c r="Z11" s="1">
        <v>0.01</v>
      </c>
      <c r="AA11" s="1">
        <v>14.77</v>
      </c>
      <c r="AB11" s="1">
        <v>7276.42</v>
      </c>
      <c r="AC11" s="1">
        <v>6.8</v>
      </c>
      <c r="AD11" s="1">
        <v>0.03</v>
      </c>
      <c r="AE11" s="1">
        <v>0.17</v>
      </c>
      <c r="AF11" s="1">
        <v>0.08</v>
      </c>
      <c r="AG11" s="1">
        <v>7.0000000000000007E-2</v>
      </c>
      <c r="AH11" s="1">
        <v>1.55</v>
      </c>
      <c r="AI11" s="1">
        <v>1688</v>
      </c>
      <c r="AJ11" s="1">
        <v>2.58</v>
      </c>
      <c r="AK11" s="1">
        <v>0</v>
      </c>
      <c r="AL11" s="1">
        <v>0</v>
      </c>
      <c r="AM11" s="1">
        <v>1.1399999999999999</v>
      </c>
      <c r="AN11" s="1">
        <v>1.46</v>
      </c>
      <c r="AO11" s="1">
        <v>0</v>
      </c>
      <c r="AP11" s="1">
        <v>0</v>
      </c>
      <c r="AQ11" s="1">
        <v>0</v>
      </c>
    </row>
    <row r="12" spans="1:43" ht="15.75" customHeight="1" x14ac:dyDescent="0.25">
      <c r="A12" s="1">
        <v>2018</v>
      </c>
      <c r="B12" s="2">
        <v>70078</v>
      </c>
      <c r="C12" s="1">
        <v>96212</v>
      </c>
      <c r="D12" s="1">
        <v>62569</v>
      </c>
      <c r="E12" s="1">
        <v>45692</v>
      </c>
      <c r="F12" s="1">
        <v>332167</v>
      </c>
      <c r="G12" s="1">
        <v>3934.58</v>
      </c>
      <c r="H12" s="1">
        <v>47.49</v>
      </c>
      <c r="I12" s="1">
        <v>2.46</v>
      </c>
      <c r="J12" s="1">
        <v>148</v>
      </c>
      <c r="K12" s="3">
        <v>1.7013888888888888E-3</v>
      </c>
      <c r="L12" s="1">
        <v>3.46</v>
      </c>
      <c r="M12" s="1">
        <v>395746</v>
      </c>
      <c r="N12" s="1">
        <v>1788</v>
      </c>
      <c r="O12" s="1">
        <v>134633.89000000001</v>
      </c>
      <c r="P12" s="1">
        <v>2017</v>
      </c>
      <c r="Q12" s="1">
        <v>1.92</v>
      </c>
      <c r="R12" s="1">
        <v>1.4</v>
      </c>
      <c r="S12" s="1">
        <v>74.8</v>
      </c>
      <c r="T12" s="1">
        <v>1</v>
      </c>
      <c r="U12" s="1">
        <v>541882</v>
      </c>
      <c r="V12" s="1">
        <v>6791</v>
      </c>
      <c r="W12" s="1">
        <v>1440.63</v>
      </c>
      <c r="X12" s="1">
        <v>0.21</v>
      </c>
      <c r="Y12" s="1">
        <v>2.66</v>
      </c>
      <c r="Z12" s="1">
        <v>0.01</v>
      </c>
      <c r="AA12" s="1">
        <v>19.829999999999998</v>
      </c>
      <c r="AB12" s="1">
        <v>9345.49</v>
      </c>
      <c r="AC12" s="1">
        <v>5.68</v>
      </c>
      <c r="AD12" s="1">
        <v>0.02</v>
      </c>
      <c r="AE12" s="1">
        <v>0.17</v>
      </c>
      <c r="AF12" s="1">
        <v>0.16</v>
      </c>
      <c r="AG12" s="1">
        <v>7.0000000000000007E-2</v>
      </c>
      <c r="AH12" s="1">
        <v>1.01</v>
      </c>
      <c r="AI12" s="1">
        <v>3244</v>
      </c>
      <c r="AJ12" s="1">
        <v>3.44</v>
      </c>
      <c r="AK12" s="1">
        <v>0</v>
      </c>
      <c r="AL12" s="1">
        <v>0</v>
      </c>
      <c r="AM12" s="1">
        <v>1.91</v>
      </c>
      <c r="AN12" s="1">
        <v>1.6</v>
      </c>
      <c r="AO12" s="1">
        <v>0</v>
      </c>
      <c r="AP12" s="1">
        <v>0</v>
      </c>
      <c r="AQ12" s="1">
        <v>0</v>
      </c>
    </row>
    <row r="13" spans="1:43" ht="15.75" customHeight="1" x14ac:dyDescent="0.25">
      <c r="A13" s="1">
        <v>2018</v>
      </c>
      <c r="B13" s="2">
        <v>64820</v>
      </c>
      <c r="C13" s="1">
        <v>83981</v>
      </c>
      <c r="D13" s="1">
        <v>57168</v>
      </c>
      <c r="E13" s="1">
        <v>41719</v>
      </c>
      <c r="F13" s="1">
        <v>249435</v>
      </c>
      <c r="G13" s="1">
        <v>2646.68</v>
      </c>
      <c r="H13" s="1">
        <v>49.68</v>
      </c>
      <c r="I13" s="1">
        <v>1.93</v>
      </c>
      <c r="J13" s="1">
        <v>116</v>
      </c>
      <c r="K13" s="3">
        <v>1.3425925925925925E-3</v>
      </c>
      <c r="L13" s="1">
        <v>2.98</v>
      </c>
      <c r="M13" s="1">
        <v>289669</v>
      </c>
      <c r="N13" s="1">
        <v>1076</v>
      </c>
      <c r="O13" s="1">
        <v>79130.16</v>
      </c>
      <c r="P13" s="1">
        <v>1175</v>
      </c>
      <c r="Q13" s="1">
        <v>1.22</v>
      </c>
      <c r="R13" s="1">
        <v>0.94</v>
      </c>
      <c r="S13" s="1">
        <v>73.760000000000005</v>
      </c>
      <c r="T13" s="1">
        <v>1</v>
      </c>
      <c r="U13" s="1">
        <v>686883</v>
      </c>
      <c r="V13" s="1">
        <v>8640</v>
      </c>
      <c r="W13" s="1">
        <v>1961.42</v>
      </c>
      <c r="X13" s="1">
        <v>0.23</v>
      </c>
      <c r="Y13" s="1">
        <v>2.86</v>
      </c>
      <c r="Z13" s="1">
        <v>0.01</v>
      </c>
      <c r="AA13" s="1">
        <v>9.16</v>
      </c>
      <c r="AB13" s="1">
        <v>4034.33</v>
      </c>
      <c r="AC13" s="1">
        <v>5.57</v>
      </c>
      <c r="AD13" s="1">
        <v>0.03</v>
      </c>
      <c r="AE13" s="1">
        <v>0.17</v>
      </c>
      <c r="AF13" s="1">
        <v>0.15</v>
      </c>
      <c r="AG13" s="1">
        <v>0.09</v>
      </c>
      <c r="AH13" s="1">
        <v>0.91</v>
      </c>
      <c r="AI13" s="1">
        <v>2139</v>
      </c>
      <c r="AJ13" s="1">
        <v>2.44</v>
      </c>
      <c r="AK13" s="1">
        <v>0</v>
      </c>
      <c r="AL13" s="1">
        <v>0</v>
      </c>
      <c r="AM13" s="1">
        <v>1.27</v>
      </c>
      <c r="AN13" s="1">
        <v>1.2</v>
      </c>
      <c r="AO13" s="1">
        <v>0</v>
      </c>
      <c r="AP13" s="1">
        <v>0</v>
      </c>
      <c r="AQ13" s="1">
        <v>0</v>
      </c>
    </row>
    <row r="14" spans="1:43" ht="15.75" customHeight="1" x14ac:dyDescent="0.25">
      <c r="A14" s="1">
        <v>2019</v>
      </c>
      <c r="B14" s="2">
        <v>53535</v>
      </c>
      <c r="C14" s="1">
        <v>68359</v>
      </c>
      <c r="D14" s="1">
        <v>47299</v>
      </c>
      <c r="E14" s="1">
        <v>38441</v>
      </c>
      <c r="F14" s="1">
        <v>189264</v>
      </c>
      <c r="G14" s="1">
        <v>2058.4699999999998</v>
      </c>
      <c r="H14" s="1">
        <v>56.23</v>
      </c>
      <c r="I14" s="1">
        <v>1.83</v>
      </c>
      <c r="J14" s="1">
        <v>110</v>
      </c>
      <c r="K14" s="3">
        <v>1.2731481481481483E-3</v>
      </c>
      <c r="L14" s="1">
        <v>2.79</v>
      </c>
      <c r="M14" s="1">
        <v>221655</v>
      </c>
      <c r="N14" s="1">
        <v>612</v>
      </c>
      <c r="O14" s="1">
        <v>41813.74</v>
      </c>
      <c r="P14" s="1">
        <v>651</v>
      </c>
      <c r="Q14" s="1">
        <v>0.78</v>
      </c>
      <c r="R14" s="1">
        <v>0.61</v>
      </c>
      <c r="S14" s="1">
        <v>70.290000000000006</v>
      </c>
      <c r="T14" s="1">
        <v>1.01</v>
      </c>
      <c r="U14" s="1">
        <v>620746</v>
      </c>
      <c r="V14" s="1">
        <v>6597</v>
      </c>
      <c r="W14" s="1">
        <v>1432.51</v>
      </c>
      <c r="X14" s="1">
        <v>0.22</v>
      </c>
      <c r="Y14" s="1">
        <v>2.31</v>
      </c>
      <c r="Z14" s="1">
        <v>0.01</v>
      </c>
      <c r="AA14" s="1">
        <v>6.34</v>
      </c>
      <c r="AB14" s="1">
        <v>2918.91</v>
      </c>
      <c r="AC14" s="1">
        <v>5.51</v>
      </c>
      <c r="AD14" s="1">
        <v>0.02</v>
      </c>
      <c r="AE14" s="1">
        <v>0.17</v>
      </c>
      <c r="AF14" s="1">
        <v>0.11</v>
      </c>
      <c r="AG14" s="1">
        <v>0.06</v>
      </c>
      <c r="AH14" s="1">
        <v>1.04</v>
      </c>
      <c r="AI14" s="1">
        <v>1569</v>
      </c>
      <c r="AJ14" s="1">
        <v>2.75</v>
      </c>
      <c r="AK14" s="1">
        <v>0</v>
      </c>
      <c r="AL14" s="1">
        <v>0</v>
      </c>
      <c r="AM14" s="1">
        <v>0.89</v>
      </c>
      <c r="AN14" s="1">
        <v>1.94</v>
      </c>
      <c r="AO14" s="1">
        <v>0</v>
      </c>
      <c r="AP14" s="1">
        <v>0</v>
      </c>
      <c r="AQ14" s="1">
        <v>0</v>
      </c>
    </row>
    <row r="15" spans="1:43" ht="15.75" customHeight="1" x14ac:dyDescent="0.25">
      <c r="A15" s="1">
        <v>2019</v>
      </c>
      <c r="B15" s="2">
        <v>19365</v>
      </c>
      <c r="C15" s="1">
        <v>23594</v>
      </c>
      <c r="D15" s="1">
        <v>16362</v>
      </c>
      <c r="E15" s="1">
        <v>13280</v>
      </c>
      <c r="F15" s="1">
        <v>64955</v>
      </c>
      <c r="G15" s="1">
        <v>755.87</v>
      </c>
      <c r="H15" s="1">
        <v>56.29</v>
      </c>
      <c r="I15" s="1">
        <v>1.91</v>
      </c>
      <c r="J15" s="1">
        <v>115</v>
      </c>
      <c r="K15" s="3">
        <v>1.3194444444444445E-3</v>
      </c>
      <c r="L15" s="1">
        <v>2.75</v>
      </c>
      <c r="M15" s="1">
        <v>75996</v>
      </c>
      <c r="N15" s="1">
        <v>189</v>
      </c>
      <c r="O15" s="1">
        <v>12117.52</v>
      </c>
      <c r="P15" s="1">
        <v>203</v>
      </c>
      <c r="Q15" s="1">
        <v>0.63</v>
      </c>
      <c r="R15" s="1">
        <v>0.51</v>
      </c>
      <c r="S15" s="1">
        <v>65.05</v>
      </c>
      <c r="T15" s="1">
        <v>1</v>
      </c>
      <c r="U15" s="1">
        <v>270374</v>
      </c>
      <c r="V15" s="1">
        <v>3191</v>
      </c>
      <c r="W15" s="1">
        <v>712.57</v>
      </c>
      <c r="X15" s="1">
        <v>0.22</v>
      </c>
      <c r="Y15" s="1">
        <v>2.64</v>
      </c>
      <c r="Z15" s="1">
        <v>0.01</v>
      </c>
      <c r="AA15" s="1">
        <v>3.8</v>
      </c>
      <c r="AB15" s="1">
        <v>1700.54</v>
      </c>
      <c r="AC15" s="1">
        <v>6.47</v>
      </c>
      <c r="AD15" s="1">
        <v>0.02</v>
      </c>
      <c r="AE15" s="1">
        <v>0.13</v>
      </c>
      <c r="AF15" s="1">
        <v>0.17</v>
      </c>
      <c r="AG15" s="1">
        <v>0.1</v>
      </c>
      <c r="AH15" s="1">
        <v>1.34</v>
      </c>
      <c r="AI15" s="1">
        <v>540</v>
      </c>
      <c r="AJ15" s="1">
        <v>2.59</v>
      </c>
      <c r="AK15" s="1">
        <v>0</v>
      </c>
      <c r="AL15" s="1">
        <v>0</v>
      </c>
      <c r="AM15" s="1">
        <v>0.87</v>
      </c>
      <c r="AN15" s="1">
        <v>1.86</v>
      </c>
      <c r="AO15" s="1">
        <v>0</v>
      </c>
      <c r="AP15" s="1">
        <v>0</v>
      </c>
      <c r="AQ15" s="1">
        <v>0</v>
      </c>
    </row>
    <row r="16" spans="1:43" ht="15.75" customHeight="1" x14ac:dyDescent="0.25">
      <c r="A16" s="4"/>
      <c r="B16" s="2"/>
    </row>
    <row r="17" spans="1:2" ht="15.75" customHeight="1" x14ac:dyDescent="0.25">
      <c r="A17" s="4"/>
      <c r="B17" s="2"/>
    </row>
    <row r="18" spans="1:2" ht="15.75" customHeight="1" x14ac:dyDescent="0.25">
      <c r="A18" s="4"/>
      <c r="B18" s="2"/>
    </row>
    <row r="19" spans="1:2" ht="15.75" customHeight="1" x14ac:dyDescent="0.25">
      <c r="A19" s="4"/>
      <c r="B19" s="2"/>
    </row>
    <row r="20" spans="1:2" ht="15.75" customHeight="1" x14ac:dyDescent="0.25">
      <c r="A20" s="4"/>
      <c r="B20" s="2"/>
    </row>
    <row r="21" spans="1:2" ht="15.75" customHeight="1" x14ac:dyDescent="0.25">
      <c r="A21" s="4"/>
      <c r="B21" s="2"/>
    </row>
    <row r="22" spans="1:2" ht="15.75" customHeight="1" x14ac:dyDescent="0.25">
      <c r="A22" s="4"/>
      <c r="B22" s="2"/>
    </row>
    <row r="23" spans="1:2" ht="13.2" x14ac:dyDescent="0.25">
      <c r="A23" s="4"/>
      <c r="B23" s="2"/>
    </row>
    <row r="24" spans="1:2" ht="13.2" x14ac:dyDescent="0.25">
      <c r="A24" s="4"/>
      <c r="B24" s="2"/>
    </row>
    <row r="25" spans="1:2" ht="13.2" x14ac:dyDescent="0.25">
      <c r="A25" s="4"/>
      <c r="B25" s="2"/>
    </row>
    <row r="26" spans="1:2" ht="13.2" x14ac:dyDescent="0.25">
      <c r="A26" s="4"/>
      <c r="B26" s="2"/>
    </row>
    <row r="27" spans="1:2" ht="13.2" x14ac:dyDescent="0.25">
      <c r="A27" s="4"/>
      <c r="B27" s="2"/>
    </row>
    <row r="28" spans="1:2" ht="13.2" x14ac:dyDescent="0.25">
      <c r="A28" s="4"/>
      <c r="B28" s="2"/>
    </row>
    <row r="29" spans="1:2" ht="13.2" x14ac:dyDescent="0.25">
      <c r="A29" s="4"/>
      <c r="B29" s="2"/>
    </row>
    <row r="30" spans="1:2" ht="13.2" x14ac:dyDescent="0.25">
      <c r="A30" s="4"/>
      <c r="B30" s="2"/>
    </row>
    <row r="31" spans="1:2" ht="13.2" x14ac:dyDescent="0.25">
      <c r="A31" s="4"/>
      <c r="B31" s="2"/>
    </row>
    <row r="32" spans="1:2" ht="13.2" x14ac:dyDescent="0.25">
      <c r="A32" s="4"/>
      <c r="B32" s="2"/>
    </row>
    <row r="33" spans="1:2" ht="13.2" x14ac:dyDescent="0.25">
      <c r="A33" s="4"/>
      <c r="B33" s="2"/>
    </row>
    <row r="34" spans="1:2" ht="13.2" x14ac:dyDescent="0.25">
      <c r="A34" s="4"/>
      <c r="B34" s="2"/>
    </row>
    <row r="35" spans="1:2" ht="13.2" x14ac:dyDescent="0.25">
      <c r="A35" s="4"/>
      <c r="B35" s="2"/>
    </row>
    <row r="36" spans="1:2" ht="13.2" x14ac:dyDescent="0.25">
      <c r="A36" s="4"/>
      <c r="B36" s="2"/>
    </row>
    <row r="37" spans="1:2" ht="13.2" x14ac:dyDescent="0.25">
      <c r="A37" s="4"/>
      <c r="B37" s="2"/>
    </row>
    <row r="38" spans="1:2" ht="13.2" x14ac:dyDescent="0.25">
      <c r="A38" s="4"/>
      <c r="B38" s="2"/>
    </row>
    <row r="39" spans="1:2" ht="13.2" x14ac:dyDescent="0.25">
      <c r="A39" s="4"/>
      <c r="B39" s="2"/>
    </row>
    <row r="40" spans="1:2" ht="13.2" x14ac:dyDescent="0.25">
      <c r="A40" s="4"/>
      <c r="B40" s="2"/>
    </row>
    <row r="41" spans="1:2" ht="13.2" x14ac:dyDescent="0.25">
      <c r="A41" s="4"/>
      <c r="B41" s="2"/>
    </row>
    <row r="42" spans="1:2" ht="13.2" x14ac:dyDescent="0.25">
      <c r="A42" s="4"/>
      <c r="B42" s="2"/>
    </row>
    <row r="43" spans="1:2" ht="13.2" x14ac:dyDescent="0.25">
      <c r="A43" s="4"/>
      <c r="B43" s="2"/>
    </row>
    <row r="44" spans="1:2" ht="13.2" x14ac:dyDescent="0.25">
      <c r="A44" s="4"/>
      <c r="B44" s="2"/>
    </row>
    <row r="45" spans="1:2" ht="13.2" x14ac:dyDescent="0.25">
      <c r="A45" s="4"/>
      <c r="B45" s="2"/>
    </row>
    <row r="46" spans="1:2" ht="13.2" x14ac:dyDescent="0.25">
      <c r="A46" s="4"/>
      <c r="B46" s="2"/>
    </row>
    <row r="47" spans="1:2" ht="13.2" x14ac:dyDescent="0.25">
      <c r="A47" s="4"/>
      <c r="B47" s="2"/>
    </row>
    <row r="48" spans="1:2" ht="13.2" x14ac:dyDescent="0.25">
      <c r="A48" s="4"/>
      <c r="B48" s="2"/>
    </row>
    <row r="49" spans="1:2" ht="13.2" x14ac:dyDescent="0.25">
      <c r="A49" s="4"/>
      <c r="B49" s="2"/>
    </row>
    <row r="50" spans="1:2" ht="13.2" x14ac:dyDescent="0.25">
      <c r="A50" s="4"/>
      <c r="B50" s="2"/>
    </row>
    <row r="51" spans="1:2" ht="13.2" x14ac:dyDescent="0.25">
      <c r="A51" s="4"/>
      <c r="B51" s="2"/>
    </row>
    <row r="52" spans="1:2" ht="13.2" x14ac:dyDescent="0.25">
      <c r="A52" s="4"/>
      <c r="B52" s="2"/>
    </row>
    <row r="53" spans="1:2" ht="13.2" x14ac:dyDescent="0.25">
      <c r="A53" s="4"/>
      <c r="B53" s="2"/>
    </row>
    <row r="54" spans="1:2" ht="13.2" x14ac:dyDescent="0.25">
      <c r="A54" s="4"/>
      <c r="B54" s="2"/>
    </row>
    <row r="55" spans="1:2" ht="13.2" x14ac:dyDescent="0.25">
      <c r="A55" s="4"/>
      <c r="B55" s="2"/>
    </row>
    <row r="56" spans="1:2" ht="13.2" x14ac:dyDescent="0.25">
      <c r="A56" s="4"/>
      <c r="B56" s="2"/>
    </row>
    <row r="57" spans="1:2" ht="13.2" x14ac:dyDescent="0.25">
      <c r="A57" s="4"/>
      <c r="B57" s="2"/>
    </row>
    <row r="58" spans="1:2" ht="13.2" x14ac:dyDescent="0.25">
      <c r="A58" s="4"/>
      <c r="B58" s="2"/>
    </row>
    <row r="59" spans="1:2" ht="13.2" x14ac:dyDescent="0.25">
      <c r="A59" s="4"/>
      <c r="B59" s="2"/>
    </row>
    <row r="60" spans="1:2" ht="13.2" x14ac:dyDescent="0.25">
      <c r="A60" s="4"/>
      <c r="B60" s="2"/>
    </row>
    <row r="61" spans="1:2" ht="13.2" x14ac:dyDescent="0.25">
      <c r="A61" s="4"/>
      <c r="B61" s="2"/>
    </row>
    <row r="62" spans="1:2" ht="13.2" x14ac:dyDescent="0.25">
      <c r="A62" s="4"/>
      <c r="B62" s="2"/>
    </row>
    <row r="63" spans="1:2" ht="13.2" x14ac:dyDescent="0.25">
      <c r="A63" s="4"/>
      <c r="B63" s="2"/>
    </row>
    <row r="64" spans="1:2" ht="13.2" x14ac:dyDescent="0.25">
      <c r="A64" s="4"/>
      <c r="B64" s="2"/>
    </row>
    <row r="65" spans="1:2" ht="13.2" x14ac:dyDescent="0.25">
      <c r="A65" s="4"/>
      <c r="B65" s="2"/>
    </row>
    <row r="66" spans="1:2" ht="13.2" x14ac:dyDescent="0.25">
      <c r="A66" s="4"/>
      <c r="B66" s="2"/>
    </row>
    <row r="67" spans="1:2" ht="13.2" x14ac:dyDescent="0.25">
      <c r="A67" s="4"/>
      <c r="B67" s="2"/>
    </row>
    <row r="68" spans="1:2" ht="13.2" x14ac:dyDescent="0.25">
      <c r="A68" s="4"/>
      <c r="B68" s="2"/>
    </row>
    <row r="69" spans="1:2" ht="13.2" x14ac:dyDescent="0.25">
      <c r="A69" s="4"/>
      <c r="B69" s="2"/>
    </row>
    <row r="70" spans="1:2" ht="13.2" x14ac:dyDescent="0.25">
      <c r="A70" s="4"/>
      <c r="B70" s="2"/>
    </row>
    <row r="71" spans="1:2" ht="13.2" x14ac:dyDescent="0.25">
      <c r="A71" s="4"/>
      <c r="B71" s="2"/>
    </row>
    <row r="72" spans="1:2" ht="13.2" x14ac:dyDescent="0.25">
      <c r="A72" s="4"/>
      <c r="B72" s="2"/>
    </row>
    <row r="73" spans="1:2" ht="13.2" x14ac:dyDescent="0.25">
      <c r="A73" s="4"/>
      <c r="B73" s="2"/>
    </row>
    <row r="74" spans="1:2" ht="13.2" x14ac:dyDescent="0.25">
      <c r="A74" s="4"/>
      <c r="B74" s="2"/>
    </row>
    <row r="75" spans="1:2" ht="13.2" x14ac:dyDescent="0.25">
      <c r="A75" s="4"/>
      <c r="B75" s="2"/>
    </row>
    <row r="76" spans="1:2" ht="13.2" x14ac:dyDescent="0.25">
      <c r="A76" s="4"/>
      <c r="B76" s="2"/>
    </row>
    <row r="77" spans="1:2" ht="13.2" x14ac:dyDescent="0.25">
      <c r="A77" s="4"/>
      <c r="B77" s="2"/>
    </row>
    <row r="78" spans="1:2" ht="13.2" x14ac:dyDescent="0.25">
      <c r="A78" s="4"/>
      <c r="B78" s="2"/>
    </row>
    <row r="79" spans="1:2" ht="13.2" x14ac:dyDescent="0.25">
      <c r="A79" s="4"/>
      <c r="B79" s="2"/>
    </row>
    <row r="80" spans="1:2" ht="13.2" x14ac:dyDescent="0.25">
      <c r="A80" s="4"/>
      <c r="B80" s="2"/>
    </row>
    <row r="81" spans="1:2" ht="13.2" x14ac:dyDescent="0.25">
      <c r="A81" s="4"/>
      <c r="B81" s="2"/>
    </row>
    <row r="82" spans="1:2" ht="13.2" x14ac:dyDescent="0.25">
      <c r="A82" s="4"/>
      <c r="B82" s="2"/>
    </row>
    <row r="83" spans="1:2" ht="13.2" x14ac:dyDescent="0.25">
      <c r="A83" s="4"/>
      <c r="B83" s="2"/>
    </row>
    <row r="84" spans="1:2" ht="13.2" x14ac:dyDescent="0.25">
      <c r="A84" s="4"/>
      <c r="B84" s="2"/>
    </row>
    <row r="85" spans="1:2" ht="13.2" x14ac:dyDescent="0.25">
      <c r="A85" s="4"/>
      <c r="B85" s="2"/>
    </row>
    <row r="86" spans="1:2" ht="13.2" x14ac:dyDescent="0.25">
      <c r="A86" s="4"/>
      <c r="B86" s="2"/>
    </row>
    <row r="87" spans="1:2" ht="13.2" x14ac:dyDescent="0.25">
      <c r="A87" s="4"/>
      <c r="B87" s="2"/>
    </row>
    <row r="88" spans="1:2" ht="13.2" x14ac:dyDescent="0.25">
      <c r="A88" s="4"/>
      <c r="B88" s="2"/>
    </row>
    <row r="89" spans="1:2" ht="13.2" x14ac:dyDescent="0.25">
      <c r="A89" s="4"/>
      <c r="B89" s="2"/>
    </row>
    <row r="90" spans="1:2" ht="13.2" x14ac:dyDescent="0.25">
      <c r="A90" s="4"/>
      <c r="B90" s="2"/>
    </row>
    <row r="91" spans="1:2" ht="13.2" x14ac:dyDescent="0.25">
      <c r="A91" s="4"/>
      <c r="B91" s="2"/>
    </row>
    <row r="92" spans="1:2" ht="13.2" x14ac:dyDescent="0.25">
      <c r="A92" s="4"/>
      <c r="B92" s="2"/>
    </row>
    <row r="93" spans="1:2" ht="13.2" x14ac:dyDescent="0.25">
      <c r="A93" s="4"/>
      <c r="B93" s="2"/>
    </row>
    <row r="94" spans="1:2" ht="13.2" x14ac:dyDescent="0.25">
      <c r="A94" s="4"/>
      <c r="B94" s="2"/>
    </row>
    <row r="95" spans="1:2" ht="13.2" x14ac:dyDescent="0.25">
      <c r="A95" s="4"/>
      <c r="B95" s="2"/>
    </row>
    <row r="96" spans="1:2" ht="13.2" x14ac:dyDescent="0.25">
      <c r="A96" s="4"/>
      <c r="B96" s="2"/>
    </row>
    <row r="97" spans="1:2" ht="13.2" x14ac:dyDescent="0.25">
      <c r="A97" s="5"/>
      <c r="B97" s="2"/>
    </row>
    <row r="98" spans="1:2" ht="13.2" x14ac:dyDescent="0.25">
      <c r="A98" s="5"/>
      <c r="B98" s="2"/>
    </row>
    <row r="99" spans="1:2" ht="13.2" x14ac:dyDescent="0.25">
      <c r="A99" s="5"/>
      <c r="B99" s="2"/>
    </row>
    <row r="100" spans="1:2" ht="13.2" x14ac:dyDescent="0.25">
      <c r="A100" s="4"/>
      <c r="B100" s="2"/>
    </row>
    <row r="101" spans="1:2" ht="13.2" x14ac:dyDescent="0.25">
      <c r="A101" s="4"/>
      <c r="B101" s="2"/>
    </row>
    <row r="102" spans="1:2" ht="13.2" x14ac:dyDescent="0.25">
      <c r="A102" s="4"/>
      <c r="B102" s="2"/>
    </row>
    <row r="103" spans="1:2" ht="13.2" x14ac:dyDescent="0.25">
      <c r="A103" s="4"/>
      <c r="B103" s="2"/>
    </row>
    <row r="104" spans="1:2" ht="13.2" x14ac:dyDescent="0.25">
      <c r="A104" s="4"/>
      <c r="B104" s="2"/>
    </row>
    <row r="105" spans="1:2" ht="13.2" x14ac:dyDescent="0.25">
      <c r="A105" s="4"/>
      <c r="B105" s="2"/>
    </row>
    <row r="106" spans="1:2" ht="13.2" x14ac:dyDescent="0.25">
      <c r="A106" s="4"/>
      <c r="B106" s="2"/>
    </row>
    <row r="107" spans="1:2" ht="13.2" x14ac:dyDescent="0.25">
      <c r="A107" s="4"/>
      <c r="B107" s="2"/>
    </row>
    <row r="108" spans="1:2" ht="13.2" x14ac:dyDescent="0.25">
      <c r="A108" s="4"/>
      <c r="B108" s="2"/>
    </row>
    <row r="109" spans="1:2" ht="13.2" x14ac:dyDescent="0.25">
      <c r="A109" s="5"/>
      <c r="B109" s="2"/>
    </row>
    <row r="110" spans="1:2" ht="13.2" x14ac:dyDescent="0.25">
      <c r="A110" s="5"/>
      <c r="B110" s="2"/>
    </row>
    <row r="111" spans="1:2" ht="13.2" x14ac:dyDescent="0.25">
      <c r="A111" s="5"/>
      <c r="B111" s="2"/>
    </row>
    <row r="112" spans="1:2" ht="13.2" x14ac:dyDescent="0.25">
      <c r="A112" s="4"/>
      <c r="B112" s="2"/>
    </row>
    <row r="113" spans="1:2" ht="13.2" x14ac:dyDescent="0.25">
      <c r="A113" s="4"/>
      <c r="B113" s="2"/>
    </row>
    <row r="114" spans="1:2" ht="13.2" x14ac:dyDescent="0.25">
      <c r="A114" s="4"/>
      <c r="B114" s="2"/>
    </row>
    <row r="115" spans="1:2" ht="13.2" x14ac:dyDescent="0.25">
      <c r="A115" s="4"/>
      <c r="B115" s="2"/>
    </row>
    <row r="116" spans="1:2" ht="13.2" x14ac:dyDescent="0.25">
      <c r="A116" s="4"/>
      <c r="B116" s="2"/>
    </row>
    <row r="117" spans="1:2" ht="13.2" x14ac:dyDescent="0.25">
      <c r="A117" s="4"/>
      <c r="B117" s="2"/>
    </row>
    <row r="118" spans="1:2" ht="13.2" x14ac:dyDescent="0.25">
      <c r="A118" s="4"/>
      <c r="B118" s="2"/>
    </row>
    <row r="119" spans="1:2" ht="13.2" x14ac:dyDescent="0.25">
      <c r="A119" s="4"/>
      <c r="B119" s="2"/>
    </row>
    <row r="120" spans="1:2" ht="13.2" x14ac:dyDescent="0.25">
      <c r="A120" s="4"/>
      <c r="B120" s="2"/>
    </row>
    <row r="121" spans="1:2" ht="13.2" x14ac:dyDescent="0.25">
      <c r="A121" s="5"/>
      <c r="B121" s="2"/>
    </row>
    <row r="122" spans="1:2" ht="13.2" x14ac:dyDescent="0.25">
      <c r="A122" s="5"/>
      <c r="B122" s="2"/>
    </row>
    <row r="123" spans="1:2" ht="13.2" x14ac:dyDescent="0.25">
      <c r="A123" s="5"/>
      <c r="B123" s="2"/>
    </row>
    <row r="124" spans="1:2" ht="13.2" x14ac:dyDescent="0.25">
      <c r="A124" s="4"/>
      <c r="B124" s="2"/>
    </row>
    <row r="125" spans="1:2" ht="13.2" x14ac:dyDescent="0.25">
      <c r="A125" s="4"/>
      <c r="B125" s="2"/>
    </row>
    <row r="126" spans="1:2" ht="13.2" x14ac:dyDescent="0.25">
      <c r="A126" s="4"/>
      <c r="B126" s="2"/>
    </row>
    <row r="127" spans="1:2" ht="13.2" x14ac:dyDescent="0.25">
      <c r="A127" s="4"/>
      <c r="B127" s="1"/>
    </row>
    <row r="128" spans="1:2" ht="13.2" x14ac:dyDescent="0.25">
      <c r="A128" s="4"/>
      <c r="B128" s="2"/>
    </row>
    <row r="129" spans="1:2" ht="13.2" x14ac:dyDescent="0.25">
      <c r="A129" s="4"/>
      <c r="B129" s="2"/>
    </row>
    <row r="130" spans="1:2" ht="13.2" x14ac:dyDescent="0.25">
      <c r="A130" s="4"/>
      <c r="B130" s="2"/>
    </row>
    <row r="131" spans="1:2" ht="13.2" x14ac:dyDescent="0.25">
      <c r="A131" s="4"/>
      <c r="B131" s="2"/>
    </row>
    <row r="132" spans="1:2" ht="13.2" x14ac:dyDescent="0.25">
      <c r="A132" s="4"/>
      <c r="B132" s="2"/>
    </row>
    <row r="133" spans="1:2" ht="13.2" x14ac:dyDescent="0.25">
      <c r="A133" s="4"/>
      <c r="B133" s="2"/>
    </row>
    <row r="134" spans="1:2" ht="13.2" x14ac:dyDescent="0.25">
      <c r="A134" s="4"/>
      <c r="B134" s="2"/>
    </row>
    <row r="135" spans="1:2" ht="13.2" x14ac:dyDescent="0.25">
      <c r="A135" s="4"/>
      <c r="B135" s="2"/>
    </row>
    <row r="136" spans="1:2" ht="13.2" x14ac:dyDescent="0.25">
      <c r="A136" s="4"/>
      <c r="B136" s="2"/>
    </row>
    <row r="137" spans="1:2" ht="13.2" x14ac:dyDescent="0.25">
      <c r="A137" s="4"/>
      <c r="B137" s="2"/>
    </row>
    <row r="138" spans="1:2" ht="13.2" x14ac:dyDescent="0.25">
      <c r="A138" s="4"/>
      <c r="B138" s="2"/>
    </row>
    <row r="139" spans="1:2" ht="13.2" x14ac:dyDescent="0.25">
      <c r="A139" s="4"/>
      <c r="B139" s="2"/>
    </row>
    <row r="140" spans="1:2" ht="13.2" x14ac:dyDescent="0.25">
      <c r="A140" s="4"/>
      <c r="B140" s="2"/>
    </row>
    <row r="141" spans="1:2" ht="13.2" x14ac:dyDescent="0.25">
      <c r="A141" s="4"/>
      <c r="B141" s="2"/>
    </row>
    <row r="142" spans="1:2" ht="13.2" x14ac:dyDescent="0.25">
      <c r="A142" s="4"/>
      <c r="B142" s="2"/>
    </row>
    <row r="143" spans="1:2" ht="13.2" x14ac:dyDescent="0.25">
      <c r="A143" s="4"/>
      <c r="B143" s="2"/>
    </row>
    <row r="144" spans="1:2" ht="13.2" x14ac:dyDescent="0.25">
      <c r="A144" s="4"/>
      <c r="B144" s="2"/>
    </row>
    <row r="145" spans="1:2" ht="13.2" x14ac:dyDescent="0.25">
      <c r="A145" s="4"/>
      <c r="B145" s="2"/>
    </row>
    <row r="146" spans="1:2" ht="13.2" x14ac:dyDescent="0.25">
      <c r="A146" s="4"/>
      <c r="B146" s="2"/>
    </row>
    <row r="147" spans="1:2" ht="13.2" x14ac:dyDescent="0.25">
      <c r="A147" s="4"/>
      <c r="B147" s="2"/>
    </row>
    <row r="148" spans="1:2" ht="13.2" x14ac:dyDescent="0.25">
      <c r="A148" s="4"/>
      <c r="B148" s="2"/>
    </row>
    <row r="149" spans="1:2" ht="13.2" x14ac:dyDescent="0.25">
      <c r="A149" s="4"/>
      <c r="B149" s="2"/>
    </row>
    <row r="150" spans="1:2" ht="13.2" x14ac:dyDescent="0.25">
      <c r="A150" s="4"/>
      <c r="B150" s="2"/>
    </row>
    <row r="151" spans="1:2" ht="13.2" x14ac:dyDescent="0.25">
      <c r="A151" s="4"/>
      <c r="B151" s="2"/>
    </row>
    <row r="152" spans="1:2" ht="13.2" x14ac:dyDescent="0.25">
      <c r="A152" s="4"/>
      <c r="B152" s="2"/>
    </row>
    <row r="153" spans="1:2" ht="13.2" x14ac:dyDescent="0.25">
      <c r="A153" s="4"/>
      <c r="B153" s="2"/>
    </row>
    <row r="154" spans="1:2" ht="13.2" x14ac:dyDescent="0.25">
      <c r="A154" s="4"/>
      <c r="B154" s="2"/>
    </row>
    <row r="155" spans="1:2" ht="13.2" x14ac:dyDescent="0.25">
      <c r="A155" s="4"/>
      <c r="B155" s="2"/>
    </row>
    <row r="156" spans="1:2" ht="13.2" x14ac:dyDescent="0.25">
      <c r="A156" s="4"/>
      <c r="B156" s="2"/>
    </row>
    <row r="157" spans="1:2" ht="13.2" x14ac:dyDescent="0.25">
      <c r="A157" s="4"/>
      <c r="B157" s="2"/>
    </row>
    <row r="158" spans="1:2" ht="13.2" x14ac:dyDescent="0.25">
      <c r="A158" s="4"/>
      <c r="B158" s="2"/>
    </row>
    <row r="159" spans="1:2" ht="13.2" x14ac:dyDescent="0.25">
      <c r="A159" s="4"/>
      <c r="B159" s="2"/>
    </row>
    <row r="160" spans="1:2" ht="13.2" x14ac:dyDescent="0.25">
      <c r="A160" s="4"/>
      <c r="B160" s="2"/>
    </row>
    <row r="161" spans="1:2" ht="13.2" x14ac:dyDescent="0.25">
      <c r="A161" s="4"/>
      <c r="B161" s="2"/>
    </row>
    <row r="162" spans="1:2" ht="13.2" x14ac:dyDescent="0.25">
      <c r="A162" s="4"/>
      <c r="B162" s="2"/>
    </row>
    <row r="163" spans="1:2" ht="13.2" x14ac:dyDescent="0.25">
      <c r="A163" s="4"/>
      <c r="B163" s="2"/>
    </row>
    <row r="164" spans="1:2" ht="13.2" x14ac:dyDescent="0.25">
      <c r="A164" s="4"/>
      <c r="B164" s="2"/>
    </row>
    <row r="165" spans="1:2" ht="13.2" x14ac:dyDescent="0.25">
      <c r="A165" s="4"/>
      <c r="B165" s="2"/>
    </row>
    <row r="166" spans="1:2" ht="13.2" x14ac:dyDescent="0.25">
      <c r="A166" s="4"/>
      <c r="B166" s="2"/>
    </row>
    <row r="167" spans="1:2" ht="13.2" x14ac:dyDescent="0.25">
      <c r="A167" s="4"/>
      <c r="B167" s="2"/>
    </row>
    <row r="168" spans="1:2" ht="13.2" x14ac:dyDescent="0.25">
      <c r="A168" s="4"/>
      <c r="B168" s="2"/>
    </row>
    <row r="169" spans="1:2" ht="13.2" x14ac:dyDescent="0.25">
      <c r="A169" s="4"/>
      <c r="B169" s="2"/>
    </row>
    <row r="170" spans="1:2" ht="13.2" x14ac:dyDescent="0.25">
      <c r="A170" s="4"/>
      <c r="B170" s="2"/>
    </row>
    <row r="171" spans="1:2" ht="13.2" x14ac:dyDescent="0.25">
      <c r="A171" s="4"/>
      <c r="B171" s="2"/>
    </row>
    <row r="172" spans="1:2" ht="13.2" x14ac:dyDescent="0.25">
      <c r="A172" s="4"/>
      <c r="B172" s="2"/>
    </row>
    <row r="173" spans="1:2" ht="13.2" x14ac:dyDescent="0.25">
      <c r="A173" s="4"/>
      <c r="B173" s="2"/>
    </row>
    <row r="174" spans="1:2" ht="13.2" x14ac:dyDescent="0.25">
      <c r="A174" s="4"/>
      <c r="B174" s="2"/>
    </row>
    <row r="175" spans="1:2" ht="13.2" x14ac:dyDescent="0.25">
      <c r="A175" s="4"/>
      <c r="B175" s="2"/>
    </row>
    <row r="176" spans="1:2" ht="13.2" x14ac:dyDescent="0.25">
      <c r="A176" s="4"/>
      <c r="B176" s="2"/>
    </row>
    <row r="177" spans="1:2" ht="13.2" x14ac:dyDescent="0.25">
      <c r="A177" s="4"/>
      <c r="B177" s="2"/>
    </row>
    <row r="178" spans="1:2" ht="13.2" x14ac:dyDescent="0.25">
      <c r="A178" s="4"/>
      <c r="B178" s="2"/>
    </row>
    <row r="179" spans="1:2" ht="13.2" x14ac:dyDescent="0.25">
      <c r="A179" s="4"/>
      <c r="B179" s="2"/>
    </row>
    <row r="180" spans="1:2" ht="13.2" x14ac:dyDescent="0.25">
      <c r="A180" s="4"/>
      <c r="B180" s="2"/>
    </row>
    <row r="181" spans="1:2" ht="13.2" x14ac:dyDescent="0.25">
      <c r="A181" s="4"/>
      <c r="B181" s="2"/>
    </row>
    <row r="182" spans="1:2" ht="13.2" x14ac:dyDescent="0.25">
      <c r="A182" s="4"/>
      <c r="B182" s="2"/>
    </row>
    <row r="183" spans="1:2" ht="13.2" x14ac:dyDescent="0.25">
      <c r="A183" s="4"/>
      <c r="B183" s="2"/>
    </row>
    <row r="184" spans="1:2" ht="13.2" x14ac:dyDescent="0.25">
      <c r="A184" s="4"/>
      <c r="B184" s="2"/>
    </row>
    <row r="185" spans="1:2" ht="13.2" x14ac:dyDescent="0.25">
      <c r="A185" s="4"/>
      <c r="B185" s="2"/>
    </row>
    <row r="186" spans="1:2" ht="13.2" x14ac:dyDescent="0.25">
      <c r="A186" s="4"/>
      <c r="B186" s="2"/>
    </row>
    <row r="187" spans="1:2" ht="13.2" x14ac:dyDescent="0.25">
      <c r="A187" s="4"/>
      <c r="B187" s="2"/>
    </row>
    <row r="188" spans="1:2" ht="13.2" x14ac:dyDescent="0.25">
      <c r="A188" s="4"/>
      <c r="B188" s="2"/>
    </row>
    <row r="189" spans="1:2" ht="13.2" x14ac:dyDescent="0.25">
      <c r="A189" s="4"/>
      <c r="B189" s="2"/>
    </row>
    <row r="190" spans="1:2" ht="13.2" x14ac:dyDescent="0.25">
      <c r="A190" s="4"/>
      <c r="B190" s="2"/>
    </row>
    <row r="191" spans="1:2" ht="13.2" x14ac:dyDescent="0.25">
      <c r="A191" s="4"/>
      <c r="B191" s="2"/>
    </row>
    <row r="192" spans="1:2" ht="13.2" x14ac:dyDescent="0.25">
      <c r="A192" s="4"/>
      <c r="B192" s="2"/>
    </row>
    <row r="193" spans="1:2" ht="13.2" x14ac:dyDescent="0.25">
      <c r="A193" s="4"/>
      <c r="B193" s="2"/>
    </row>
    <row r="194" spans="1:2" ht="13.2" x14ac:dyDescent="0.25">
      <c r="A194" s="4"/>
      <c r="B194" s="2"/>
    </row>
    <row r="195" spans="1:2" ht="13.2" x14ac:dyDescent="0.25">
      <c r="A195" s="4"/>
      <c r="B195" s="2"/>
    </row>
    <row r="196" spans="1:2" ht="13.2" x14ac:dyDescent="0.25">
      <c r="A196" s="4"/>
      <c r="B196" s="2"/>
    </row>
    <row r="197" spans="1:2" ht="13.2" x14ac:dyDescent="0.25">
      <c r="A197" s="4"/>
      <c r="B197" s="2"/>
    </row>
    <row r="198" spans="1:2" ht="13.2" x14ac:dyDescent="0.25">
      <c r="A198" s="4"/>
      <c r="B198" s="2"/>
    </row>
    <row r="199" spans="1:2" ht="13.2" x14ac:dyDescent="0.25">
      <c r="A199" s="4"/>
      <c r="B199" s="2"/>
    </row>
    <row r="200" spans="1:2" ht="13.2" x14ac:dyDescent="0.25">
      <c r="A200" s="4"/>
      <c r="B200" s="2"/>
    </row>
    <row r="201" spans="1:2" ht="13.2" x14ac:dyDescent="0.25">
      <c r="A201" s="4"/>
      <c r="B201" s="2"/>
    </row>
    <row r="202" spans="1:2" ht="13.2" x14ac:dyDescent="0.25">
      <c r="A202" s="4"/>
      <c r="B202" s="2"/>
    </row>
    <row r="203" spans="1:2" ht="13.2" x14ac:dyDescent="0.25">
      <c r="A203" s="4"/>
      <c r="B203" s="2"/>
    </row>
    <row r="204" spans="1:2" ht="13.2" x14ac:dyDescent="0.25">
      <c r="A204" s="4"/>
      <c r="B204" s="2"/>
    </row>
    <row r="205" spans="1:2" ht="13.2" x14ac:dyDescent="0.25">
      <c r="A205" s="4"/>
      <c r="B205" s="2"/>
    </row>
    <row r="206" spans="1:2" ht="13.2" x14ac:dyDescent="0.25">
      <c r="A206" s="4"/>
      <c r="B206" s="2"/>
    </row>
    <row r="207" spans="1:2" ht="13.2" x14ac:dyDescent="0.25">
      <c r="A207" s="4"/>
      <c r="B207" s="2"/>
    </row>
    <row r="208" spans="1:2" ht="13.2" x14ac:dyDescent="0.25">
      <c r="A208" s="4"/>
      <c r="B208" s="2"/>
    </row>
    <row r="209" spans="1:2" ht="13.2" x14ac:dyDescent="0.25">
      <c r="A209" s="4"/>
      <c r="B209" s="2"/>
    </row>
    <row r="210" spans="1:2" ht="13.2" x14ac:dyDescent="0.25">
      <c r="A210" s="4"/>
      <c r="B210" s="2"/>
    </row>
    <row r="211" spans="1:2" ht="13.2" x14ac:dyDescent="0.25">
      <c r="A211" s="4"/>
      <c r="B211" s="2"/>
    </row>
    <row r="212" spans="1:2" ht="13.2" x14ac:dyDescent="0.25">
      <c r="A212" s="4"/>
      <c r="B212" s="2"/>
    </row>
    <row r="213" spans="1:2" ht="13.2" x14ac:dyDescent="0.25">
      <c r="A213" s="4"/>
      <c r="B213" s="2"/>
    </row>
    <row r="214" spans="1:2" ht="13.2" x14ac:dyDescent="0.25">
      <c r="A214" s="4"/>
      <c r="B214" s="2"/>
    </row>
    <row r="215" spans="1:2" ht="13.2" x14ac:dyDescent="0.25">
      <c r="A215" s="4"/>
      <c r="B215" s="2"/>
    </row>
    <row r="216" spans="1:2" ht="13.2" x14ac:dyDescent="0.25">
      <c r="A216" s="4"/>
      <c r="B216" s="2"/>
    </row>
    <row r="217" spans="1:2" ht="13.2" x14ac:dyDescent="0.25">
      <c r="A217" s="4"/>
      <c r="B217" s="2"/>
    </row>
    <row r="218" spans="1:2" ht="13.2" x14ac:dyDescent="0.25">
      <c r="A218" s="4"/>
      <c r="B218" s="2"/>
    </row>
    <row r="219" spans="1:2" ht="13.2" x14ac:dyDescent="0.25">
      <c r="A219" s="4"/>
      <c r="B219" s="2"/>
    </row>
    <row r="220" spans="1:2" ht="13.2" x14ac:dyDescent="0.25">
      <c r="A220" s="4"/>
      <c r="B220" s="2"/>
    </row>
    <row r="221" spans="1:2" ht="13.2" x14ac:dyDescent="0.25">
      <c r="A221" s="4"/>
      <c r="B221" s="2"/>
    </row>
    <row r="222" spans="1:2" ht="13.2" x14ac:dyDescent="0.25">
      <c r="A222" s="4"/>
      <c r="B222" s="2"/>
    </row>
    <row r="223" spans="1:2" ht="13.2" x14ac:dyDescent="0.25">
      <c r="A223" s="4"/>
      <c r="B223" s="2"/>
    </row>
    <row r="224" spans="1:2" ht="13.2" x14ac:dyDescent="0.25">
      <c r="A224" s="4"/>
      <c r="B224" s="2"/>
    </row>
    <row r="225" spans="1:2" ht="13.2" x14ac:dyDescent="0.25">
      <c r="A225" s="4"/>
      <c r="B225" s="2"/>
    </row>
    <row r="226" spans="1:2" ht="13.2" x14ac:dyDescent="0.25">
      <c r="A226" s="4"/>
      <c r="B226" s="2"/>
    </row>
    <row r="227" spans="1:2" ht="13.2" x14ac:dyDescent="0.25">
      <c r="A227" s="4"/>
      <c r="B227" s="2"/>
    </row>
    <row r="228" spans="1:2" ht="13.2" x14ac:dyDescent="0.25">
      <c r="A228" s="4"/>
      <c r="B228" s="2"/>
    </row>
    <row r="229" spans="1:2" ht="13.2" x14ac:dyDescent="0.25">
      <c r="A229" s="4"/>
      <c r="B229" s="2"/>
    </row>
    <row r="230" spans="1:2" ht="13.2" x14ac:dyDescent="0.25">
      <c r="A230" s="4"/>
      <c r="B230" s="2"/>
    </row>
    <row r="231" spans="1:2" ht="13.2" x14ac:dyDescent="0.25">
      <c r="A231" s="4"/>
      <c r="B231" s="2"/>
    </row>
    <row r="232" spans="1:2" ht="13.2" x14ac:dyDescent="0.25">
      <c r="A232" s="4"/>
      <c r="B232" s="2"/>
    </row>
    <row r="233" spans="1:2" ht="13.2" x14ac:dyDescent="0.25">
      <c r="A233" s="4"/>
      <c r="B233" s="2"/>
    </row>
    <row r="234" spans="1:2" ht="13.2" x14ac:dyDescent="0.25">
      <c r="A234" s="4"/>
      <c r="B234" s="2"/>
    </row>
    <row r="235" spans="1:2" ht="13.2" x14ac:dyDescent="0.25">
      <c r="A235" s="4"/>
      <c r="B235" s="2"/>
    </row>
    <row r="236" spans="1:2" ht="13.2" x14ac:dyDescent="0.25">
      <c r="A236" s="4"/>
      <c r="B236" s="2"/>
    </row>
    <row r="237" spans="1:2" ht="13.2" x14ac:dyDescent="0.25">
      <c r="A237" s="4"/>
      <c r="B237" s="2"/>
    </row>
    <row r="238" spans="1:2" ht="13.2" x14ac:dyDescent="0.25">
      <c r="A238" s="4"/>
      <c r="B238" s="2"/>
    </row>
    <row r="239" spans="1:2" ht="13.2" x14ac:dyDescent="0.25">
      <c r="A239" s="4"/>
      <c r="B239" s="2"/>
    </row>
    <row r="240" spans="1:2" ht="13.2" x14ac:dyDescent="0.25">
      <c r="A240" s="4"/>
      <c r="B240" s="2"/>
    </row>
    <row r="241" spans="1:2" ht="13.2" x14ac:dyDescent="0.25">
      <c r="A241" s="4"/>
      <c r="B241" s="2"/>
    </row>
    <row r="242" spans="1:2" ht="13.2" x14ac:dyDescent="0.25">
      <c r="A242" s="4"/>
      <c r="B242" s="2"/>
    </row>
    <row r="243" spans="1:2" ht="13.2" x14ac:dyDescent="0.25">
      <c r="A243" s="4"/>
      <c r="B243" s="2"/>
    </row>
    <row r="244" spans="1:2" ht="13.2" x14ac:dyDescent="0.25">
      <c r="A244" s="4"/>
      <c r="B244" s="2"/>
    </row>
    <row r="245" spans="1:2" ht="13.2" x14ac:dyDescent="0.25">
      <c r="A245" s="4"/>
      <c r="B245" s="2"/>
    </row>
    <row r="246" spans="1:2" ht="13.2" x14ac:dyDescent="0.25">
      <c r="A246" s="4"/>
      <c r="B246" s="2"/>
    </row>
    <row r="247" spans="1:2" ht="13.2" x14ac:dyDescent="0.25">
      <c r="A247" s="4"/>
      <c r="B247" s="2"/>
    </row>
    <row r="248" spans="1:2" ht="13.2" x14ac:dyDescent="0.25">
      <c r="A248" s="4"/>
      <c r="B248" s="2"/>
    </row>
    <row r="249" spans="1:2" ht="13.2" x14ac:dyDescent="0.25">
      <c r="A249" s="4"/>
      <c r="B249" s="2"/>
    </row>
    <row r="250" spans="1:2" ht="13.2" x14ac:dyDescent="0.25">
      <c r="A250" s="4"/>
      <c r="B250" s="2"/>
    </row>
    <row r="251" spans="1:2" ht="13.2" x14ac:dyDescent="0.25">
      <c r="A251" s="4"/>
      <c r="B251" s="2"/>
    </row>
    <row r="252" spans="1:2" ht="13.2" x14ac:dyDescent="0.25">
      <c r="A252" s="5"/>
      <c r="B252" s="2"/>
    </row>
    <row r="253" spans="1:2" ht="13.2" x14ac:dyDescent="0.25">
      <c r="A253" s="5"/>
      <c r="B253" s="2"/>
    </row>
    <row r="254" spans="1:2" ht="13.2" x14ac:dyDescent="0.25">
      <c r="A254" s="5"/>
      <c r="B254" s="2"/>
    </row>
    <row r="255" spans="1:2" ht="13.2" x14ac:dyDescent="0.25">
      <c r="A255" s="4"/>
      <c r="B255" s="2"/>
    </row>
    <row r="256" spans="1:2" ht="13.2" x14ac:dyDescent="0.25">
      <c r="A256" s="4"/>
      <c r="B256" s="2"/>
    </row>
    <row r="257" spans="1:2" ht="13.2" x14ac:dyDescent="0.25">
      <c r="A257" s="4"/>
      <c r="B257" s="2"/>
    </row>
    <row r="258" spans="1:2" ht="13.2" x14ac:dyDescent="0.25">
      <c r="A258" s="4"/>
      <c r="B258" s="2"/>
    </row>
    <row r="259" spans="1:2" ht="13.2" x14ac:dyDescent="0.25">
      <c r="A259" s="4"/>
      <c r="B259" s="2"/>
    </row>
    <row r="260" spans="1:2" ht="13.2" x14ac:dyDescent="0.25">
      <c r="A260" s="4"/>
      <c r="B260" s="2"/>
    </row>
    <row r="261" spans="1:2" ht="13.2" x14ac:dyDescent="0.25">
      <c r="A261" s="4"/>
      <c r="B261" s="2"/>
    </row>
    <row r="262" spans="1:2" ht="13.2" x14ac:dyDescent="0.25">
      <c r="A262" s="4"/>
      <c r="B262" s="2"/>
    </row>
    <row r="263" spans="1:2" ht="13.2" x14ac:dyDescent="0.25">
      <c r="A263" s="4"/>
      <c r="B263" s="2"/>
    </row>
    <row r="264" spans="1:2" ht="13.2" x14ac:dyDescent="0.25">
      <c r="A264" s="4"/>
      <c r="B264" s="2"/>
    </row>
    <row r="265" spans="1:2" ht="13.2" x14ac:dyDescent="0.25">
      <c r="A265" s="5"/>
      <c r="B265" s="2"/>
    </row>
    <row r="266" spans="1:2" ht="13.2" x14ac:dyDescent="0.25">
      <c r="A266" s="5"/>
      <c r="B266" s="2"/>
    </row>
    <row r="267" spans="1:2" ht="13.2" x14ac:dyDescent="0.25">
      <c r="A267" s="5"/>
      <c r="B267" s="2"/>
    </row>
    <row r="268" spans="1:2" ht="13.2" x14ac:dyDescent="0.25">
      <c r="A268" s="4"/>
      <c r="B268" s="2"/>
    </row>
    <row r="269" spans="1:2" ht="13.2" x14ac:dyDescent="0.25">
      <c r="A269" s="4"/>
      <c r="B269" s="2"/>
    </row>
    <row r="270" spans="1:2" ht="13.2" x14ac:dyDescent="0.25">
      <c r="A270" s="4"/>
      <c r="B270" s="2"/>
    </row>
    <row r="271" spans="1:2" ht="13.2" x14ac:dyDescent="0.25">
      <c r="A271" s="4"/>
      <c r="B271" s="2"/>
    </row>
    <row r="272" spans="1:2" ht="13.2" x14ac:dyDescent="0.25">
      <c r="A272" s="4"/>
      <c r="B272" s="2"/>
    </row>
    <row r="273" spans="1:2" ht="13.2" x14ac:dyDescent="0.25">
      <c r="A273" s="4"/>
      <c r="B273" s="2"/>
    </row>
    <row r="274" spans="1:2" ht="13.2" x14ac:dyDescent="0.25">
      <c r="A274" s="4"/>
      <c r="B274" s="2"/>
    </row>
    <row r="275" spans="1:2" ht="13.2" x14ac:dyDescent="0.25">
      <c r="A275" s="4"/>
      <c r="B275" s="2"/>
    </row>
    <row r="276" spans="1:2" ht="13.2" x14ac:dyDescent="0.25">
      <c r="A276" s="4"/>
      <c r="B276" s="2"/>
    </row>
    <row r="277" spans="1:2" ht="13.2" x14ac:dyDescent="0.25">
      <c r="A277" s="4"/>
      <c r="B277" s="2"/>
    </row>
    <row r="278" spans="1:2" ht="13.2" x14ac:dyDescent="0.25">
      <c r="A278" s="5"/>
      <c r="B278" s="2"/>
    </row>
    <row r="279" spans="1:2" ht="13.2" x14ac:dyDescent="0.25">
      <c r="A279" s="5"/>
      <c r="B279" s="2"/>
    </row>
    <row r="280" spans="1:2" ht="13.2" x14ac:dyDescent="0.25">
      <c r="A280" s="5"/>
      <c r="B280" s="2"/>
    </row>
    <row r="281" spans="1:2" ht="13.2" x14ac:dyDescent="0.25">
      <c r="A281" s="4"/>
      <c r="B281" s="2"/>
    </row>
    <row r="282" spans="1:2" ht="13.2" x14ac:dyDescent="0.25">
      <c r="A282" s="4"/>
      <c r="B282" s="2"/>
    </row>
    <row r="283" spans="1:2" ht="13.2" x14ac:dyDescent="0.25">
      <c r="A283" s="4"/>
      <c r="B283" s="2"/>
    </row>
    <row r="284" spans="1:2" ht="13.2" x14ac:dyDescent="0.25">
      <c r="A284" s="4"/>
      <c r="B284" s="2"/>
    </row>
    <row r="285" spans="1:2" ht="13.2" x14ac:dyDescent="0.25">
      <c r="A285" s="4"/>
      <c r="B285" s="2"/>
    </row>
    <row r="286" spans="1:2" ht="13.2" x14ac:dyDescent="0.25">
      <c r="A286" s="4"/>
      <c r="B286" s="2"/>
    </row>
    <row r="287" spans="1:2" ht="13.2" x14ac:dyDescent="0.25">
      <c r="A287" s="4"/>
      <c r="B287" s="2"/>
    </row>
    <row r="288" spans="1:2" ht="13.2" x14ac:dyDescent="0.25">
      <c r="A288" s="4"/>
      <c r="B288" s="2"/>
    </row>
    <row r="289" spans="1:2" ht="13.2" x14ac:dyDescent="0.25">
      <c r="A289" s="4"/>
      <c r="B289" s="2"/>
    </row>
    <row r="290" spans="1:2" ht="13.2" x14ac:dyDescent="0.25">
      <c r="A290" s="4"/>
      <c r="B290" s="2"/>
    </row>
    <row r="291" spans="1:2" ht="13.2" x14ac:dyDescent="0.25">
      <c r="A291" s="4"/>
      <c r="B291" s="2"/>
    </row>
    <row r="292" spans="1:2" ht="13.2" x14ac:dyDescent="0.25">
      <c r="A292" s="4"/>
      <c r="B292" s="2"/>
    </row>
    <row r="293" spans="1:2" ht="13.2" x14ac:dyDescent="0.25">
      <c r="A293" s="6"/>
      <c r="B293" s="2"/>
    </row>
    <row r="294" spans="1:2" ht="13.2" x14ac:dyDescent="0.25">
      <c r="A294" s="6"/>
      <c r="B294" s="2"/>
    </row>
    <row r="295" spans="1:2" ht="13.2" x14ac:dyDescent="0.25">
      <c r="A295" s="6"/>
      <c r="B295" s="2"/>
    </row>
    <row r="296" spans="1:2" ht="13.2" x14ac:dyDescent="0.25">
      <c r="A296" s="6"/>
      <c r="B296" s="2"/>
    </row>
    <row r="297" spans="1:2" ht="13.2" x14ac:dyDescent="0.25">
      <c r="A297" s="6"/>
      <c r="B297" s="2"/>
    </row>
    <row r="298" spans="1:2" ht="13.2" x14ac:dyDescent="0.25">
      <c r="A298" s="6"/>
      <c r="B298" s="2"/>
    </row>
    <row r="299" spans="1:2" ht="13.2" x14ac:dyDescent="0.25">
      <c r="A299" s="6"/>
      <c r="B299" s="2"/>
    </row>
    <row r="300" spans="1:2" ht="13.2" x14ac:dyDescent="0.25">
      <c r="A300" s="6"/>
      <c r="B300" s="2"/>
    </row>
    <row r="301" spans="1:2" ht="13.2" x14ac:dyDescent="0.25">
      <c r="A301" s="6"/>
      <c r="B301" s="2"/>
    </row>
    <row r="302" spans="1:2" ht="13.2" x14ac:dyDescent="0.25">
      <c r="A302" s="6"/>
      <c r="B302" s="2"/>
    </row>
    <row r="303" spans="1:2" ht="13.2" x14ac:dyDescent="0.25">
      <c r="A303" s="6"/>
      <c r="B303" s="2"/>
    </row>
    <row r="304" spans="1:2" ht="13.2" x14ac:dyDescent="0.25">
      <c r="A304" s="6"/>
      <c r="B304" s="2"/>
    </row>
    <row r="305" spans="1:2" ht="13.2" x14ac:dyDescent="0.25">
      <c r="A305" s="6"/>
      <c r="B305" s="2"/>
    </row>
    <row r="306" spans="1:2" ht="13.2" x14ac:dyDescent="0.25">
      <c r="A306" s="6"/>
      <c r="B306" s="2"/>
    </row>
    <row r="307" spans="1:2" ht="13.2" x14ac:dyDescent="0.25">
      <c r="A307" s="6"/>
      <c r="B307" s="2"/>
    </row>
    <row r="308" spans="1:2" ht="13.2" x14ac:dyDescent="0.25">
      <c r="A308" s="6"/>
      <c r="B308" s="2"/>
    </row>
    <row r="309" spans="1:2" ht="13.2" x14ac:dyDescent="0.25">
      <c r="A309" s="6"/>
      <c r="B309" s="2"/>
    </row>
    <row r="310" spans="1:2" ht="13.2" x14ac:dyDescent="0.25">
      <c r="A310" s="6"/>
      <c r="B310" s="2"/>
    </row>
    <row r="311" spans="1:2" ht="13.2" x14ac:dyDescent="0.25">
      <c r="A311" s="6"/>
      <c r="B311" s="2"/>
    </row>
    <row r="312" spans="1:2" ht="13.2" x14ac:dyDescent="0.25">
      <c r="A312" s="6"/>
      <c r="B312" s="2"/>
    </row>
    <row r="313" spans="1:2" ht="13.2" x14ac:dyDescent="0.25">
      <c r="A313" s="6"/>
      <c r="B313" s="2"/>
    </row>
    <row r="314" spans="1:2" ht="13.2" x14ac:dyDescent="0.25">
      <c r="A314" s="6"/>
      <c r="B314" s="2"/>
    </row>
    <row r="315" spans="1:2" ht="13.2" x14ac:dyDescent="0.25">
      <c r="A315" s="6"/>
      <c r="B315" s="2"/>
    </row>
    <row r="316" spans="1:2" ht="13.2" x14ac:dyDescent="0.25">
      <c r="A316" s="6"/>
      <c r="B316" s="2"/>
    </row>
    <row r="317" spans="1:2" ht="13.2" x14ac:dyDescent="0.25">
      <c r="A317" s="6"/>
      <c r="B317" s="2"/>
    </row>
    <row r="318" spans="1:2" ht="13.2" x14ac:dyDescent="0.25">
      <c r="A318" s="6"/>
      <c r="B318" s="2"/>
    </row>
    <row r="319" spans="1:2" ht="13.2" x14ac:dyDescent="0.25">
      <c r="A319" s="6"/>
      <c r="B319" s="2"/>
    </row>
    <row r="320" spans="1:2" ht="13.2" x14ac:dyDescent="0.25">
      <c r="A320" s="6"/>
      <c r="B320" s="2"/>
    </row>
    <row r="321" spans="1:2" ht="13.2" x14ac:dyDescent="0.25">
      <c r="A321" s="6"/>
      <c r="B321" s="2"/>
    </row>
    <row r="322" spans="1:2" ht="13.2" x14ac:dyDescent="0.25">
      <c r="A322" s="6"/>
      <c r="B322" s="2"/>
    </row>
    <row r="323" spans="1:2" ht="13.2" x14ac:dyDescent="0.25">
      <c r="A323" s="6"/>
      <c r="B323" s="2"/>
    </row>
    <row r="324" spans="1:2" ht="13.2" x14ac:dyDescent="0.25">
      <c r="A324" s="6"/>
      <c r="B324" s="2"/>
    </row>
    <row r="325" spans="1:2" ht="13.2" x14ac:dyDescent="0.25">
      <c r="A325" s="6"/>
      <c r="B325" s="2"/>
    </row>
    <row r="326" spans="1:2" ht="13.2" x14ac:dyDescent="0.25">
      <c r="A326" s="6"/>
      <c r="B326" s="2"/>
    </row>
    <row r="327" spans="1:2" ht="13.2" x14ac:dyDescent="0.25">
      <c r="A327" s="6"/>
      <c r="B327" s="2"/>
    </row>
    <row r="328" spans="1:2" ht="13.2" x14ac:dyDescent="0.25">
      <c r="A328" s="6"/>
      <c r="B328" s="2"/>
    </row>
    <row r="329" spans="1:2" ht="13.2" x14ac:dyDescent="0.25">
      <c r="A329" s="6"/>
      <c r="B329" s="2"/>
    </row>
    <row r="330" spans="1:2" ht="13.2" x14ac:dyDescent="0.25">
      <c r="A330" s="6"/>
      <c r="B330" s="2"/>
    </row>
    <row r="331" spans="1:2" ht="13.2" x14ac:dyDescent="0.25">
      <c r="A331" s="6"/>
      <c r="B331" s="2"/>
    </row>
    <row r="332" spans="1:2" ht="13.2" x14ac:dyDescent="0.25">
      <c r="A332" s="6"/>
      <c r="B332" s="2"/>
    </row>
    <row r="333" spans="1:2" ht="13.2" x14ac:dyDescent="0.25">
      <c r="A333" s="6"/>
      <c r="B333" s="2"/>
    </row>
    <row r="334" spans="1:2" ht="13.2" x14ac:dyDescent="0.25">
      <c r="A334" s="6"/>
      <c r="B334" s="2"/>
    </row>
    <row r="335" spans="1:2" ht="13.2" x14ac:dyDescent="0.25">
      <c r="A335" s="6"/>
      <c r="B335" s="2"/>
    </row>
    <row r="336" spans="1:2" ht="13.2" x14ac:dyDescent="0.25">
      <c r="A336" s="6"/>
      <c r="B336" s="2"/>
    </row>
    <row r="337" spans="1:2" ht="13.2" x14ac:dyDescent="0.25">
      <c r="A337" s="6"/>
      <c r="B337" s="2"/>
    </row>
    <row r="338" spans="1:2" ht="13.2" x14ac:dyDescent="0.25">
      <c r="A338" s="6"/>
      <c r="B338" s="2"/>
    </row>
    <row r="339" spans="1:2" ht="13.2" x14ac:dyDescent="0.25">
      <c r="A339" s="6"/>
      <c r="B339" s="2"/>
    </row>
    <row r="340" spans="1:2" ht="13.2" x14ac:dyDescent="0.25">
      <c r="A340" s="6"/>
      <c r="B340" s="2"/>
    </row>
    <row r="341" spans="1:2" ht="13.2" x14ac:dyDescent="0.25">
      <c r="A341" s="6"/>
      <c r="B341" s="2"/>
    </row>
    <row r="342" spans="1:2" ht="13.2" x14ac:dyDescent="0.25">
      <c r="A342" s="6"/>
      <c r="B342" s="2"/>
    </row>
    <row r="343" spans="1:2" ht="13.2" x14ac:dyDescent="0.25">
      <c r="A343" s="6"/>
      <c r="B343" s="2"/>
    </row>
    <row r="344" spans="1:2" ht="13.2" x14ac:dyDescent="0.25">
      <c r="A344" s="6"/>
      <c r="B344" s="2"/>
    </row>
    <row r="345" spans="1:2" ht="13.2" x14ac:dyDescent="0.25">
      <c r="A345" s="6"/>
      <c r="B345" s="2"/>
    </row>
    <row r="346" spans="1:2" ht="13.2" x14ac:dyDescent="0.25">
      <c r="A346" s="6"/>
      <c r="B346" s="2"/>
    </row>
    <row r="347" spans="1:2" ht="13.2" x14ac:dyDescent="0.25">
      <c r="A347" s="6"/>
      <c r="B347" s="2"/>
    </row>
    <row r="348" spans="1:2" ht="13.2" x14ac:dyDescent="0.25">
      <c r="A348" s="6"/>
      <c r="B348" s="2"/>
    </row>
    <row r="349" spans="1:2" ht="13.2" x14ac:dyDescent="0.25">
      <c r="A349" s="6"/>
      <c r="B349" s="2"/>
    </row>
    <row r="350" spans="1:2" ht="13.2" x14ac:dyDescent="0.25">
      <c r="A350" s="6"/>
      <c r="B350" s="2"/>
    </row>
    <row r="351" spans="1:2" ht="13.2" x14ac:dyDescent="0.25">
      <c r="A351" s="6"/>
      <c r="B351" s="2"/>
    </row>
    <row r="352" spans="1:2" ht="13.2" x14ac:dyDescent="0.25">
      <c r="A352" s="6"/>
      <c r="B352" s="2"/>
    </row>
    <row r="353" spans="1:2" ht="13.2" x14ac:dyDescent="0.25">
      <c r="A353" s="6"/>
      <c r="B353" s="2"/>
    </row>
    <row r="354" spans="1:2" ht="13.2" x14ac:dyDescent="0.25">
      <c r="A354" s="6"/>
      <c r="B354" s="2"/>
    </row>
    <row r="355" spans="1:2" ht="13.2" x14ac:dyDescent="0.25">
      <c r="A355" s="6"/>
      <c r="B355" s="2"/>
    </row>
    <row r="356" spans="1:2" ht="13.2" x14ac:dyDescent="0.25">
      <c r="A356" s="6"/>
      <c r="B356" s="2"/>
    </row>
    <row r="357" spans="1:2" ht="13.2" x14ac:dyDescent="0.25">
      <c r="A357" s="6"/>
      <c r="B357" s="2"/>
    </row>
    <row r="358" spans="1:2" ht="13.2" x14ac:dyDescent="0.25">
      <c r="A358" s="6"/>
      <c r="B358" s="2"/>
    </row>
    <row r="359" spans="1:2" ht="13.2" x14ac:dyDescent="0.25">
      <c r="A359" s="6"/>
      <c r="B359" s="2"/>
    </row>
    <row r="360" spans="1:2" ht="13.2" x14ac:dyDescent="0.25">
      <c r="A360" s="6"/>
      <c r="B360" s="2"/>
    </row>
    <row r="361" spans="1:2" ht="13.2" x14ac:dyDescent="0.25">
      <c r="A361" s="6"/>
      <c r="B361" s="2"/>
    </row>
    <row r="362" spans="1:2" ht="13.2" x14ac:dyDescent="0.25">
      <c r="A362" s="6"/>
      <c r="B362" s="2"/>
    </row>
    <row r="363" spans="1:2" ht="13.2" x14ac:dyDescent="0.25">
      <c r="A363" s="6"/>
      <c r="B363" s="2"/>
    </row>
    <row r="364" spans="1:2" ht="13.2" x14ac:dyDescent="0.25">
      <c r="A364" s="6"/>
      <c r="B364" s="2"/>
    </row>
    <row r="365" spans="1:2" ht="13.2" x14ac:dyDescent="0.25">
      <c r="A365" s="6"/>
      <c r="B365" s="2"/>
    </row>
    <row r="366" spans="1:2" ht="13.2" x14ac:dyDescent="0.25">
      <c r="A366" s="6"/>
      <c r="B366" s="2"/>
    </row>
    <row r="367" spans="1:2" ht="13.2" x14ac:dyDescent="0.25">
      <c r="A367" s="6"/>
      <c r="B367" s="2"/>
    </row>
    <row r="368" spans="1:2" ht="13.2" x14ac:dyDescent="0.25">
      <c r="A368" s="6"/>
      <c r="B368" s="2"/>
    </row>
    <row r="369" spans="1:2" ht="13.2" x14ac:dyDescent="0.25">
      <c r="A369" s="6"/>
      <c r="B369" s="2"/>
    </row>
    <row r="370" spans="1:2" ht="13.2" x14ac:dyDescent="0.25">
      <c r="A370" s="6"/>
      <c r="B370" s="2"/>
    </row>
    <row r="371" spans="1:2" ht="13.2" x14ac:dyDescent="0.25">
      <c r="A371" s="6"/>
      <c r="B371" s="2"/>
    </row>
    <row r="372" spans="1:2" ht="13.2" x14ac:dyDescent="0.25">
      <c r="A372" s="6"/>
      <c r="B372" s="2"/>
    </row>
    <row r="373" spans="1:2" ht="13.2" x14ac:dyDescent="0.25">
      <c r="A373" s="6"/>
      <c r="B373" s="2"/>
    </row>
    <row r="374" spans="1:2" ht="13.2" x14ac:dyDescent="0.25">
      <c r="A374" s="6"/>
      <c r="B374" s="2"/>
    </row>
    <row r="375" spans="1:2" ht="13.2" x14ac:dyDescent="0.25">
      <c r="A375" s="6"/>
      <c r="B375" s="2"/>
    </row>
    <row r="376" spans="1:2" ht="13.2" x14ac:dyDescent="0.25">
      <c r="A376" s="6"/>
      <c r="B376" s="2"/>
    </row>
    <row r="377" spans="1:2" ht="13.2" x14ac:dyDescent="0.25">
      <c r="A377" s="6"/>
      <c r="B377" s="2"/>
    </row>
    <row r="378" spans="1:2" ht="13.2" x14ac:dyDescent="0.25">
      <c r="A378" s="6"/>
      <c r="B378" s="2"/>
    </row>
    <row r="379" spans="1:2" ht="13.2" x14ac:dyDescent="0.25">
      <c r="A379" s="6"/>
      <c r="B379" s="2"/>
    </row>
    <row r="380" spans="1:2" ht="13.2" x14ac:dyDescent="0.25">
      <c r="A380" s="6"/>
      <c r="B380" s="2"/>
    </row>
    <row r="381" spans="1:2" ht="13.2" x14ac:dyDescent="0.25">
      <c r="A381" s="6"/>
      <c r="B381" s="2"/>
    </row>
    <row r="382" spans="1:2" ht="13.2" x14ac:dyDescent="0.25">
      <c r="A382" s="6"/>
      <c r="B382" s="2"/>
    </row>
    <row r="383" spans="1:2" ht="13.2" x14ac:dyDescent="0.25">
      <c r="A383" s="6"/>
      <c r="B383" s="2"/>
    </row>
    <row r="384" spans="1:2" ht="13.2" x14ac:dyDescent="0.25">
      <c r="A384" s="6"/>
      <c r="B384" s="2"/>
    </row>
    <row r="385" spans="1:2" ht="13.2" x14ac:dyDescent="0.25">
      <c r="A385" s="6"/>
      <c r="B385" s="2"/>
    </row>
    <row r="386" spans="1:2" ht="13.2" x14ac:dyDescent="0.25">
      <c r="A386" s="6"/>
      <c r="B386" s="2"/>
    </row>
    <row r="387" spans="1:2" ht="13.2" x14ac:dyDescent="0.25">
      <c r="A387" s="6"/>
      <c r="B387" s="2"/>
    </row>
    <row r="388" spans="1:2" ht="13.2" x14ac:dyDescent="0.25">
      <c r="A388" s="6"/>
      <c r="B388" s="2"/>
    </row>
    <row r="389" spans="1:2" ht="13.2" x14ac:dyDescent="0.25">
      <c r="A389" s="6"/>
      <c r="B389" s="2"/>
    </row>
    <row r="390" spans="1:2" ht="13.2" x14ac:dyDescent="0.25">
      <c r="A390" s="6"/>
      <c r="B390" s="2"/>
    </row>
    <row r="391" spans="1:2" ht="13.2" x14ac:dyDescent="0.25">
      <c r="A391" s="6"/>
      <c r="B391" s="2"/>
    </row>
    <row r="392" spans="1:2" ht="13.2" x14ac:dyDescent="0.25">
      <c r="A392" s="6"/>
      <c r="B392" s="2"/>
    </row>
    <row r="393" spans="1:2" ht="13.2" x14ac:dyDescent="0.25">
      <c r="A393" s="6"/>
      <c r="B393" s="2"/>
    </row>
    <row r="394" spans="1:2" ht="13.2" x14ac:dyDescent="0.25">
      <c r="A394" s="6"/>
      <c r="B394" s="2"/>
    </row>
    <row r="395" spans="1:2" ht="13.2" x14ac:dyDescent="0.25">
      <c r="A395" s="6"/>
      <c r="B395" s="2"/>
    </row>
    <row r="396" spans="1:2" ht="13.2" x14ac:dyDescent="0.25">
      <c r="A396" s="6"/>
      <c r="B396" s="2"/>
    </row>
    <row r="397" spans="1:2" ht="13.2" x14ac:dyDescent="0.25">
      <c r="A397" s="6"/>
      <c r="B397" s="2"/>
    </row>
    <row r="398" spans="1:2" ht="13.2" x14ac:dyDescent="0.25">
      <c r="A398" s="6"/>
      <c r="B398" s="2"/>
    </row>
    <row r="399" spans="1:2" ht="13.2" x14ac:dyDescent="0.25">
      <c r="A399" s="6"/>
      <c r="B399" s="2"/>
    </row>
    <row r="400" spans="1:2" ht="13.2" x14ac:dyDescent="0.25">
      <c r="A400" s="6"/>
      <c r="B400" s="2"/>
    </row>
    <row r="401" spans="1:2" ht="13.2" x14ac:dyDescent="0.25">
      <c r="A401" s="6"/>
      <c r="B401" s="2"/>
    </row>
    <row r="402" spans="1:2" ht="13.2" x14ac:dyDescent="0.25">
      <c r="A402" s="6"/>
      <c r="B402" s="2"/>
    </row>
    <row r="403" spans="1:2" ht="13.2" x14ac:dyDescent="0.25">
      <c r="A403" s="6"/>
      <c r="B403" s="2"/>
    </row>
    <row r="404" spans="1:2" ht="13.2" x14ac:dyDescent="0.25">
      <c r="A404" s="6"/>
      <c r="B404" s="2"/>
    </row>
    <row r="405" spans="1:2" ht="13.2" x14ac:dyDescent="0.25">
      <c r="A405" s="6"/>
      <c r="B405" s="2"/>
    </row>
    <row r="406" spans="1:2" ht="13.2" x14ac:dyDescent="0.25">
      <c r="A406" s="6"/>
      <c r="B406" s="2"/>
    </row>
    <row r="407" spans="1:2" ht="13.2" x14ac:dyDescent="0.25">
      <c r="A407" s="6"/>
      <c r="B407" s="2"/>
    </row>
    <row r="408" spans="1:2" ht="13.2" x14ac:dyDescent="0.25">
      <c r="A408" s="6"/>
      <c r="B408" s="2"/>
    </row>
    <row r="409" spans="1:2" ht="13.2" x14ac:dyDescent="0.25">
      <c r="A409" s="6"/>
      <c r="B409" s="2"/>
    </row>
    <row r="410" spans="1:2" ht="13.2" x14ac:dyDescent="0.25">
      <c r="A410" s="6"/>
      <c r="B410" s="2"/>
    </row>
    <row r="411" spans="1:2" ht="13.2" x14ac:dyDescent="0.25">
      <c r="A411" s="6"/>
      <c r="B411" s="2"/>
    </row>
    <row r="412" spans="1:2" ht="13.2" x14ac:dyDescent="0.25">
      <c r="A412" s="6"/>
      <c r="B412" s="2"/>
    </row>
    <row r="413" spans="1:2" ht="13.2" x14ac:dyDescent="0.25">
      <c r="A413" s="6"/>
      <c r="B413" s="2"/>
    </row>
    <row r="414" spans="1:2" ht="13.2" x14ac:dyDescent="0.25">
      <c r="A414" s="6"/>
      <c r="B414" s="2"/>
    </row>
    <row r="415" spans="1:2" ht="13.2" x14ac:dyDescent="0.25">
      <c r="A415" s="6"/>
      <c r="B415" s="2"/>
    </row>
    <row r="416" spans="1:2" ht="13.2" x14ac:dyDescent="0.25">
      <c r="A416" s="6"/>
      <c r="B416" s="2"/>
    </row>
    <row r="417" spans="1:2" ht="13.2" x14ac:dyDescent="0.25">
      <c r="A417" s="6"/>
      <c r="B417" s="2"/>
    </row>
    <row r="418" spans="1:2" ht="13.2" x14ac:dyDescent="0.25">
      <c r="A418" s="6"/>
      <c r="B418" s="2"/>
    </row>
    <row r="419" spans="1:2" ht="13.2" x14ac:dyDescent="0.25">
      <c r="A419" s="6"/>
      <c r="B419" s="2"/>
    </row>
    <row r="420" spans="1:2" ht="13.2" x14ac:dyDescent="0.25">
      <c r="A420" s="6"/>
      <c r="B420" s="2"/>
    </row>
    <row r="421" spans="1:2" ht="13.2" x14ac:dyDescent="0.25">
      <c r="A421" s="6"/>
      <c r="B421" s="2"/>
    </row>
    <row r="422" spans="1:2" ht="13.2" x14ac:dyDescent="0.25">
      <c r="A422" s="6"/>
      <c r="B422" s="2"/>
    </row>
    <row r="423" spans="1:2" ht="13.2" x14ac:dyDescent="0.25">
      <c r="A423" s="6"/>
      <c r="B423" s="2"/>
    </row>
    <row r="424" spans="1:2" ht="13.2" x14ac:dyDescent="0.25">
      <c r="A424" s="6"/>
      <c r="B424" s="2"/>
    </row>
    <row r="425" spans="1:2" ht="13.2" x14ac:dyDescent="0.25">
      <c r="A425" s="6"/>
      <c r="B425" s="2"/>
    </row>
    <row r="426" spans="1:2" ht="13.2" x14ac:dyDescent="0.25">
      <c r="A426" s="6"/>
      <c r="B426" s="2"/>
    </row>
    <row r="427" spans="1:2" ht="13.2" x14ac:dyDescent="0.25">
      <c r="A427" s="6"/>
      <c r="B427" s="2"/>
    </row>
    <row r="428" spans="1:2" ht="13.2" x14ac:dyDescent="0.25">
      <c r="A428" s="6"/>
      <c r="B428" s="2"/>
    </row>
    <row r="429" spans="1:2" ht="13.2" x14ac:dyDescent="0.25">
      <c r="A429" s="6"/>
      <c r="B429" s="2"/>
    </row>
    <row r="430" spans="1:2" ht="13.2" x14ac:dyDescent="0.25">
      <c r="A430" s="6"/>
      <c r="B430" s="2"/>
    </row>
    <row r="431" spans="1:2" ht="13.2" x14ac:dyDescent="0.25">
      <c r="A431" s="6"/>
      <c r="B431" s="2"/>
    </row>
    <row r="432" spans="1:2" ht="13.2" x14ac:dyDescent="0.25">
      <c r="A432" s="6"/>
      <c r="B432" s="2"/>
    </row>
    <row r="433" spans="1:2" ht="13.2" x14ac:dyDescent="0.25">
      <c r="A433" s="6"/>
      <c r="B433" s="2"/>
    </row>
    <row r="434" spans="1:2" ht="13.2" x14ac:dyDescent="0.25">
      <c r="A434" s="6"/>
      <c r="B434" s="2"/>
    </row>
    <row r="435" spans="1:2" ht="13.2" x14ac:dyDescent="0.25">
      <c r="A435" s="6"/>
      <c r="B435" s="2"/>
    </row>
    <row r="436" spans="1:2" ht="13.2" x14ac:dyDescent="0.25">
      <c r="A436" s="6"/>
      <c r="B436" s="2"/>
    </row>
    <row r="437" spans="1:2" ht="13.2" x14ac:dyDescent="0.25">
      <c r="A437" s="6"/>
      <c r="B437" s="2"/>
    </row>
    <row r="438" spans="1:2" ht="13.2" x14ac:dyDescent="0.25">
      <c r="A438" s="6"/>
      <c r="B438" s="2"/>
    </row>
    <row r="439" spans="1:2" ht="13.2" x14ac:dyDescent="0.25">
      <c r="A439" s="6"/>
      <c r="B439" s="2"/>
    </row>
    <row r="440" spans="1:2" ht="13.2" x14ac:dyDescent="0.25">
      <c r="A440" s="6"/>
      <c r="B440" s="2"/>
    </row>
    <row r="441" spans="1:2" ht="13.2" x14ac:dyDescent="0.25">
      <c r="A441" s="6"/>
      <c r="B441" s="2"/>
    </row>
    <row r="442" spans="1:2" ht="13.2" x14ac:dyDescent="0.25">
      <c r="A442" s="6"/>
      <c r="B442" s="2"/>
    </row>
    <row r="443" spans="1:2" ht="13.2" x14ac:dyDescent="0.25">
      <c r="A443" s="6"/>
      <c r="B443" s="2"/>
    </row>
    <row r="444" spans="1:2" ht="13.2" x14ac:dyDescent="0.25">
      <c r="A444" s="6"/>
      <c r="B444" s="2"/>
    </row>
    <row r="445" spans="1:2" ht="13.2" x14ac:dyDescent="0.25">
      <c r="A445" s="6"/>
      <c r="B445" s="2"/>
    </row>
    <row r="446" spans="1:2" ht="13.2" x14ac:dyDescent="0.25">
      <c r="A446" s="6"/>
      <c r="B446" s="2"/>
    </row>
    <row r="447" spans="1:2" ht="13.2" x14ac:dyDescent="0.25">
      <c r="A447" s="6"/>
      <c r="B447" s="2"/>
    </row>
    <row r="448" spans="1:2" ht="13.2" x14ac:dyDescent="0.25">
      <c r="A448" s="6"/>
      <c r="B448" s="2"/>
    </row>
    <row r="449" spans="1:2" ht="13.2" x14ac:dyDescent="0.25">
      <c r="A449" s="6"/>
      <c r="B449" s="2"/>
    </row>
    <row r="450" spans="1:2" ht="13.2" x14ac:dyDescent="0.25">
      <c r="A450" s="6"/>
      <c r="B450" s="2"/>
    </row>
    <row r="451" spans="1:2" ht="13.2" x14ac:dyDescent="0.25">
      <c r="A451" s="6"/>
      <c r="B451" s="2"/>
    </row>
    <row r="452" spans="1:2" ht="13.2" x14ac:dyDescent="0.25">
      <c r="A452" s="6"/>
      <c r="B452" s="2"/>
    </row>
    <row r="453" spans="1:2" ht="13.2" x14ac:dyDescent="0.25">
      <c r="A453" s="6"/>
      <c r="B453" s="2"/>
    </row>
    <row r="454" spans="1:2" ht="13.2" x14ac:dyDescent="0.25">
      <c r="A454" s="6"/>
      <c r="B454" s="2"/>
    </row>
    <row r="455" spans="1:2" ht="13.2" x14ac:dyDescent="0.25">
      <c r="A455" s="6"/>
      <c r="B455" s="2"/>
    </row>
    <row r="456" spans="1:2" ht="13.2" x14ac:dyDescent="0.25">
      <c r="A456" s="6"/>
      <c r="B456" s="2"/>
    </row>
    <row r="457" spans="1:2" ht="13.2" x14ac:dyDescent="0.25">
      <c r="A457" s="6"/>
      <c r="B457" s="2"/>
    </row>
    <row r="458" spans="1:2" ht="13.2" x14ac:dyDescent="0.25">
      <c r="A458" s="6"/>
      <c r="B458" s="2"/>
    </row>
    <row r="459" spans="1:2" ht="13.2" x14ac:dyDescent="0.25">
      <c r="A459" s="6"/>
      <c r="B459" s="2"/>
    </row>
    <row r="460" spans="1:2" ht="13.2" x14ac:dyDescent="0.25">
      <c r="A460" s="6"/>
      <c r="B460" s="2"/>
    </row>
    <row r="461" spans="1:2" ht="13.2" x14ac:dyDescent="0.25">
      <c r="A461" s="6"/>
      <c r="B461" s="2"/>
    </row>
    <row r="462" spans="1:2" ht="13.2" x14ac:dyDescent="0.25">
      <c r="A462" s="6"/>
      <c r="B462" s="2"/>
    </row>
    <row r="463" spans="1:2" ht="13.2" x14ac:dyDescent="0.25">
      <c r="A463" s="6"/>
      <c r="B463" s="2"/>
    </row>
    <row r="464" spans="1:2" ht="13.2" x14ac:dyDescent="0.25">
      <c r="A464" s="6"/>
      <c r="B464" s="2"/>
    </row>
    <row r="465" spans="1:2" ht="13.2" x14ac:dyDescent="0.25">
      <c r="A465" s="6"/>
      <c r="B465" s="2"/>
    </row>
    <row r="466" spans="1:2" ht="13.2" x14ac:dyDescent="0.25">
      <c r="A466" s="6"/>
      <c r="B466" s="2"/>
    </row>
    <row r="467" spans="1:2" ht="13.2" x14ac:dyDescent="0.25">
      <c r="A467" s="6"/>
      <c r="B467" s="2"/>
    </row>
    <row r="468" spans="1:2" ht="13.2" x14ac:dyDescent="0.25">
      <c r="A468" s="6"/>
      <c r="B468" s="2"/>
    </row>
    <row r="469" spans="1:2" ht="13.2" x14ac:dyDescent="0.25">
      <c r="A469" s="6"/>
      <c r="B469" s="2"/>
    </row>
    <row r="470" spans="1:2" ht="13.2" x14ac:dyDescent="0.25">
      <c r="A470" s="6"/>
      <c r="B470" s="2"/>
    </row>
    <row r="471" spans="1:2" ht="13.2" x14ac:dyDescent="0.25">
      <c r="A471" s="6"/>
      <c r="B471" s="2"/>
    </row>
    <row r="472" spans="1:2" ht="13.2" x14ac:dyDescent="0.25">
      <c r="A472" s="6"/>
      <c r="B472" s="2"/>
    </row>
    <row r="473" spans="1:2" ht="13.2" x14ac:dyDescent="0.25">
      <c r="A473" s="6"/>
      <c r="B473" s="2"/>
    </row>
    <row r="474" spans="1:2" ht="13.2" x14ac:dyDescent="0.25">
      <c r="A474" s="6"/>
      <c r="B474" s="2"/>
    </row>
    <row r="475" spans="1:2" ht="13.2" x14ac:dyDescent="0.25">
      <c r="A475" s="6"/>
      <c r="B475" s="2"/>
    </row>
    <row r="476" spans="1:2" ht="13.2" x14ac:dyDescent="0.25">
      <c r="A476" s="6"/>
      <c r="B476" s="2"/>
    </row>
    <row r="477" spans="1:2" ht="13.2" x14ac:dyDescent="0.25">
      <c r="A477" s="6"/>
      <c r="B477" s="2"/>
    </row>
    <row r="478" spans="1:2" ht="13.2" x14ac:dyDescent="0.25">
      <c r="A478" s="6"/>
      <c r="B478" s="2"/>
    </row>
    <row r="479" spans="1:2" ht="13.2" x14ac:dyDescent="0.25">
      <c r="A479" s="6"/>
      <c r="B479" s="2"/>
    </row>
    <row r="480" spans="1:2" ht="13.2" x14ac:dyDescent="0.25">
      <c r="A480" s="6"/>
      <c r="B480" s="2"/>
    </row>
    <row r="481" spans="1:2" ht="13.2" x14ac:dyDescent="0.25">
      <c r="A481" s="6"/>
      <c r="B481" s="2"/>
    </row>
    <row r="482" spans="1:2" ht="13.2" x14ac:dyDescent="0.25">
      <c r="A482" s="6"/>
      <c r="B482" s="2"/>
    </row>
    <row r="483" spans="1:2" ht="13.2" x14ac:dyDescent="0.25">
      <c r="A483" s="6"/>
      <c r="B483" s="2"/>
    </row>
    <row r="484" spans="1:2" ht="13.2" x14ac:dyDescent="0.25">
      <c r="A484" s="6"/>
      <c r="B484" s="2"/>
    </row>
    <row r="485" spans="1:2" ht="13.2" x14ac:dyDescent="0.25">
      <c r="A485" s="6"/>
      <c r="B485" s="2"/>
    </row>
    <row r="486" spans="1:2" ht="13.2" x14ac:dyDescent="0.25">
      <c r="A486" s="6"/>
      <c r="B486" s="2"/>
    </row>
    <row r="487" spans="1:2" ht="13.2" x14ac:dyDescent="0.25">
      <c r="A487" s="6"/>
      <c r="B487" s="2"/>
    </row>
    <row r="488" spans="1:2" ht="13.2" x14ac:dyDescent="0.25">
      <c r="A488" s="6"/>
      <c r="B488" s="2"/>
    </row>
    <row r="489" spans="1:2" ht="13.2" x14ac:dyDescent="0.25">
      <c r="A489" s="6"/>
      <c r="B489" s="2"/>
    </row>
    <row r="490" spans="1:2" ht="13.2" x14ac:dyDescent="0.25">
      <c r="A490" s="6"/>
      <c r="B490" s="2"/>
    </row>
    <row r="491" spans="1:2" ht="13.2" x14ac:dyDescent="0.25">
      <c r="A491" s="6"/>
      <c r="B491" s="2"/>
    </row>
    <row r="492" spans="1:2" ht="13.2" x14ac:dyDescent="0.25">
      <c r="A492" s="6"/>
      <c r="B492" s="2"/>
    </row>
    <row r="493" spans="1:2" ht="13.2" x14ac:dyDescent="0.25">
      <c r="A493" s="6"/>
      <c r="B493" s="2"/>
    </row>
    <row r="494" spans="1:2" ht="13.2" x14ac:dyDescent="0.25">
      <c r="A494" s="6"/>
      <c r="B494" s="2"/>
    </row>
    <row r="495" spans="1:2" ht="13.2" x14ac:dyDescent="0.25">
      <c r="A495" s="6"/>
      <c r="B495" s="2"/>
    </row>
    <row r="496" spans="1:2" ht="13.2" x14ac:dyDescent="0.25">
      <c r="A496" s="6"/>
      <c r="B496" s="2"/>
    </row>
    <row r="497" spans="1:2" ht="13.2" x14ac:dyDescent="0.25">
      <c r="A497" s="6"/>
      <c r="B497" s="2"/>
    </row>
    <row r="498" spans="1:2" ht="13.2" x14ac:dyDescent="0.25">
      <c r="A498" s="6"/>
      <c r="B498" s="2"/>
    </row>
    <row r="499" spans="1:2" ht="13.2" x14ac:dyDescent="0.25">
      <c r="A499" s="6"/>
      <c r="B499" s="2"/>
    </row>
    <row r="500" spans="1:2" ht="13.2" x14ac:dyDescent="0.25">
      <c r="A500" s="6"/>
      <c r="B500" s="2"/>
    </row>
    <row r="501" spans="1:2" ht="13.2" x14ac:dyDescent="0.25">
      <c r="A501" s="6"/>
      <c r="B501" s="2"/>
    </row>
    <row r="502" spans="1:2" ht="13.2" x14ac:dyDescent="0.25">
      <c r="A502" s="6"/>
      <c r="B502" s="2"/>
    </row>
    <row r="503" spans="1:2" ht="13.2" x14ac:dyDescent="0.25">
      <c r="A503" s="6"/>
      <c r="B503" s="2"/>
    </row>
    <row r="504" spans="1:2" ht="13.2" x14ac:dyDescent="0.25">
      <c r="A504" s="6"/>
      <c r="B504" s="2"/>
    </row>
    <row r="505" spans="1:2" ht="13.2" x14ac:dyDescent="0.25">
      <c r="A505" s="6"/>
      <c r="B505" s="2"/>
    </row>
    <row r="506" spans="1:2" ht="13.2" x14ac:dyDescent="0.25">
      <c r="A506" s="6"/>
      <c r="B506" s="2"/>
    </row>
    <row r="507" spans="1:2" ht="13.2" x14ac:dyDescent="0.25">
      <c r="A507" s="6"/>
      <c r="B507" s="2"/>
    </row>
    <row r="508" spans="1:2" ht="13.2" x14ac:dyDescent="0.25">
      <c r="A508" s="6"/>
      <c r="B508" s="2"/>
    </row>
    <row r="509" spans="1:2" ht="13.2" x14ac:dyDescent="0.25">
      <c r="A509" s="6"/>
      <c r="B509" s="2"/>
    </row>
    <row r="510" spans="1:2" ht="13.2" x14ac:dyDescent="0.25">
      <c r="A510" s="6"/>
      <c r="B510" s="2"/>
    </row>
    <row r="511" spans="1:2" ht="13.2" x14ac:dyDescent="0.25">
      <c r="A511" s="6"/>
      <c r="B511" s="2"/>
    </row>
    <row r="512" spans="1:2" ht="13.2" x14ac:dyDescent="0.25">
      <c r="A512" s="6"/>
      <c r="B512" s="2"/>
    </row>
    <row r="513" spans="1:2" ht="13.2" x14ac:dyDescent="0.25">
      <c r="A513" s="6"/>
      <c r="B513" s="2"/>
    </row>
    <row r="514" spans="1:2" ht="13.2" x14ac:dyDescent="0.25">
      <c r="A514" s="6"/>
      <c r="B514" s="2"/>
    </row>
    <row r="515" spans="1:2" ht="13.2" x14ac:dyDescent="0.25">
      <c r="A515" s="6"/>
      <c r="B515" s="2"/>
    </row>
    <row r="516" spans="1:2" ht="13.2" x14ac:dyDescent="0.25">
      <c r="A516" s="6"/>
      <c r="B516" s="2"/>
    </row>
    <row r="517" spans="1:2" ht="13.2" x14ac:dyDescent="0.25">
      <c r="A517" s="6"/>
      <c r="B517" s="2"/>
    </row>
    <row r="518" spans="1:2" ht="13.2" x14ac:dyDescent="0.25">
      <c r="A518" s="6"/>
      <c r="B518" s="2"/>
    </row>
    <row r="519" spans="1:2" ht="13.2" x14ac:dyDescent="0.25">
      <c r="A519" s="6"/>
      <c r="B519" s="2"/>
    </row>
    <row r="520" spans="1:2" ht="13.2" x14ac:dyDescent="0.25">
      <c r="A520" s="6"/>
      <c r="B520" s="2"/>
    </row>
    <row r="521" spans="1:2" ht="13.2" x14ac:dyDescent="0.25">
      <c r="A521" s="6"/>
      <c r="B521" s="2"/>
    </row>
    <row r="522" spans="1:2" ht="13.2" x14ac:dyDescent="0.25">
      <c r="A522" s="6"/>
      <c r="B522" s="2"/>
    </row>
    <row r="523" spans="1:2" ht="13.2" x14ac:dyDescent="0.25">
      <c r="A523" s="6"/>
      <c r="B523" s="2"/>
    </row>
    <row r="524" spans="1:2" ht="13.2" x14ac:dyDescent="0.25">
      <c r="A524" s="6"/>
      <c r="B524" s="2"/>
    </row>
    <row r="525" spans="1:2" ht="13.2" x14ac:dyDescent="0.25">
      <c r="A525" s="6"/>
      <c r="B525" s="2"/>
    </row>
    <row r="526" spans="1:2" ht="13.2" x14ac:dyDescent="0.25">
      <c r="A526" s="6"/>
      <c r="B526" s="2"/>
    </row>
    <row r="527" spans="1:2" ht="13.2" x14ac:dyDescent="0.25">
      <c r="A527" s="6"/>
      <c r="B527" s="2"/>
    </row>
    <row r="528" spans="1:2" ht="13.2" x14ac:dyDescent="0.25">
      <c r="A528" s="6"/>
      <c r="B528" s="2"/>
    </row>
    <row r="529" spans="1:2" ht="13.2" x14ac:dyDescent="0.25">
      <c r="A529" s="6"/>
      <c r="B529" s="2"/>
    </row>
    <row r="530" spans="1:2" ht="13.2" x14ac:dyDescent="0.25">
      <c r="A530" s="6"/>
      <c r="B530" s="2"/>
    </row>
    <row r="531" spans="1:2" ht="13.2" x14ac:dyDescent="0.25">
      <c r="A531" s="6"/>
      <c r="B531" s="2"/>
    </row>
    <row r="532" spans="1:2" ht="13.2" x14ac:dyDescent="0.25">
      <c r="A532" s="6"/>
      <c r="B532" s="2"/>
    </row>
    <row r="533" spans="1:2" ht="13.2" x14ac:dyDescent="0.25">
      <c r="A533" s="6"/>
      <c r="B533" s="2"/>
    </row>
    <row r="534" spans="1:2" ht="13.2" x14ac:dyDescent="0.25">
      <c r="A534" s="6"/>
      <c r="B534" s="2"/>
    </row>
    <row r="535" spans="1:2" ht="13.2" x14ac:dyDescent="0.25">
      <c r="A535" s="6"/>
      <c r="B535" s="2"/>
    </row>
    <row r="536" spans="1:2" ht="13.2" x14ac:dyDescent="0.25">
      <c r="A536" s="6"/>
      <c r="B536" s="2"/>
    </row>
    <row r="537" spans="1:2" ht="13.2" x14ac:dyDescent="0.25">
      <c r="A537" s="6"/>
      <c r="B537" s="2"/>
    </row>
    <row r="538" spans="1:2" ht="13.2" x14ac:dyDescent="0.25">
      <c r="A538" s="6"/>
      <c r="B538" s="2"/>
    </row>
    <row r="539" spans="1:2" ht="13.2" x14ac:dyDescent="0.25">
      <c r="A539" s="6"/>
      <c r="B539" s="2"/>
    </row>
    <row r="540" spans="1:2" ht="13.2" x14ac:dyDescent="0.25">
      <c r="A540" s="6"/>
      <c r="B540" s="2"/>
    </row>
    <row r="541" spans="1:2" ht="13.2" x14ac:dyDescent="0.25">
      <c r="A541" s="6"/>
      <c r="B541" s="2"/>
    </row>
    <row r="542" spans="1:2" ht="13.2" x14ac:dyDescent="0.25">
      <c r="A542" s="6"/>
      <c r="B542" s="2"/>
    </row>
    <row r="543" spans="1:2" ht="13.2" x14ac:dyDescent="0.25">
      <c r="A543" s="6"/>
      <c r="B543" s="2"/>
    </row>
    <row r="544" spans="1:2" ht="13.2" x14ac:dyDescent="0.25">
      <c r="A544" s="6"/>
      <c r="B544" s="2"/>
    </row>
    <row r="545" spans="1:2" ht="13.2" x14ac:dyDescent="0.25">
      <c r="A545" s="6"/>
      <c r="B545" s="2"/>
    </row>
    <row r="546" spans="1:2" ht="13.2" x14ac:dyDescent="0.25">
      <c r="A546" s="6"/>
      <c r="B546" s="2"/>
    </row>
    <row r="547" spans="1:2" ht="13.2" x14ac:dyDescent="0.25">
      <c r="A547" s="6"/>
      <c r="B547" s="2"/>
    </row>
    <row r="548" spans="1:2" ht="13.2" x14ac:dyDescent="0.25">
      <c r="A548" s="6"/>
      <c r="B548" s="2"/>
    </row>
    <row r="549" spans="1:2" ht="13.2" x14ac:dyDescent="0.25">
      <c r="A549" s="6"/>
      <c r="B549" s="2"/>
    </row>
    <row r="550" spans="1:2" ht="13.2" x14ac:dyDescent="0.25">
      <c r="A550" s="6"/>
      <c r="B550" s="2"/>
    </row>
    <row r="551" spans="1:2" ht="13.2" x14ac:dyDescent="0.25">
      <c r="A551" s="6"/>
      <c r="B551" s="2"/>
    </row>
    <row r="552" spans="1:2" ht="13.2" x14ac:dyDescent="0.25">
      <c r="A552" s="6"/>
      <c r="B552" s="2"/>
    </row>
    <row r="553" spans="1:2" ht="13.2" x14ac:dyDescent="0.25">
      <c r="A553" s="6"/>
      <c r="B553" s="2"/>
    </row>
    <row r="554" spans="1:2" ht="13.2" x14ac:dyDescent="0.25">
      <c r="A554" s="6"/>
      <c r="B554" s="2"/>
    </row>
    <row r="555" spans="1:2" ht="13.2" x14ac:dyDescent="0.25">
      <c r="A555" s="6"/>
      <c r="B555" s="2"/>
    </row>
    <row r="556" spans="1:2" ht="13.2" x14ac:dyDescent="0.25">
      <c r="A556" s="6"/>
      <c r="B556" s="2"/>
    </row>
    <row r="557" spans="1:2" ht="13.2" x14ac:dyDescent="0.25">
      <c r="A557" s="6"/>
      <c r="B557" s="2"/>
    </row>
    <row r="558" spans="1:2" ht="13.2" x14ac:dyDescent="0.25">
      <c r="A558" s="6"/>
      <c r="B558" s="2"/>
    </row>
    <row r="559" spans="1:2" ht="13.2" x14ac:dyDescent="0.25">
      <c r="A559" s="6"/>
      <c r="B559" s="2"/>
    </row>
    <row r="560" spans="1:2" ht="13.2" x14ac:dyDescent="0.25">
      <c r="A560" s="6"/>
      <c r="B560" s="2"/>
    </row>
    <row r="561" spans="1:2" ht="13.2" x14ac:dyDescent="0.25">
      <c r="A561" s="6"/>
      <c r="B561" s="2"/>
    </row>
    <row r="562" spans="1:2" ht="13.2" x14ac:dyDescent="0.25">
      <c r="A562" s="6"/>
      <c r="B562" s="2"/>
    </row>
    <row r="563" spans="1:2" ht="13.2" x14ac:dyDescent="0.25">
      <c r="A563" s="6"/>
      <c r="B563" s="2"/>
    </row>
    <row r="564" spans="1:2" ht="13.2" x14ac:dyDescent="0.25">
      <c r="A564" s="6"/>
      <c r="B564" s="2"/>
    </row>
    <row r="565" spans="1:2" ht="13.2" x14ac:dyDescent="0.25">
      <c r="A565" s="6"/>
      <c r="B565" s="2"/>
    </row>
    <row r="566" spans="1:2" ht="13.2" x14ac:dyDescent="0.25">
      <c r="A566" s="6"/>
      <c r="B566" s="2"/>
    </row>
    <row r="567" spans="1:2" ht="13.2" x14ac:dyDescent="0.25">
      <c r="A567" s="6"/>
      <c r="B567" s="2"/>
    </row>
    <row r="568" spans="1:2" ht="13.2" x14ac:dyDescent="0.25">
      <c r="A568" s="6"/>
      <c r="B568" s="2"/>
    </row>
    <row r="569" spans="1:2" ht="13.2" x14ac:dyDescent="0.25">
      <c r="A569" s="6"/>
      <c r="B569" s="2"/>
    </row>
    <row r="570" spans="1:2" ht="13.2" x14ac:dyDescent="0.25">
      <c r="A570" s="6"/>
      <c r="B570" s="2"/>
    </row>
    <row r="571" spans="1:2" ht="13.2" x14ac:dyDescent="0.25">
      <c r="A571" s="6"/>
      <c r="B571" s="2"/>
    </row>
    <row r="572" spans="1:2" ht="13.2" x14ac:dyDescent="0.25">
      <c r="A572" s="6"/>
      <c r="B572" s="2"/>
    </row>
    <row r="573" spans="1:2" ht="13.2" x14ac:dyDescent="0.25">
      <c r="A573" s="6"/>
      <c r="B573" s="2"/>
    </row>
    <row r="574" spans="1:2" ht="13.2" x14ac:dyDescent="0.25">
      <c r="A574" s="6"/>
      <c r="B574" s="2"/>
    </row>
    <row r="575" spans="1:2" ht="13.2" x14ac:dyDescent="0.25">
      <c r="A575" s="6"/>
      <c r="B575" s="2"/>
    </row>
    <row r="576" spans="1:2" ht="13.2" x14ac:dyDescent="0.25">
      <c r="A576" s="6"/>
      <c r="B576" s="2"/>
    </row>
    <row r="577" spans="1:2" ht="13.2" x14ac:dyDescent="0.25">
      <c r="A577" s="6"/>
      <c r="B577" s="2"/>
    </row>
    <row r="578" spans="1:2" ht="13.2" x14ac:dyDescent="0.25">
      <c r="A578" s="6"/>
      <c r="B578" s="2"/>
    </row>
    <row r="579" spans="1:2" ht="13.2" x14ac:dyDescent="0.25">
      <c r="A579" s="6"/>
      <c r="B579" s="2"/>
    </row>
    <row r="580" spans="1:2" ht="13.2" x14ac:dyDescent="0.25">
      <c r="A580" s="6"/>
      <c r="B580" s="2"/>
    </row>
    <row r="581" spans="1:2" ht="13.2" x14ac:dyDescent="0.25">
      <c r="A581" s="6"/>
      <c r="B581" s="2"/>
    </row>
    <row r="582" spans="1:2" ht="13.2" x14ac:dyDescent="0.25">
      <c r="A582" s="6"/>
      <c r="B582" s="2"/>
    </row>
    <row r="583" spans="1:2" ht="13.2" x14ac:dyDescent="0.25">
      <c r="A583" s="6"/>
      <c r="B583" s="2"/>
    </row>
    <row r="584" spans="1:2" ht="13.2" x14ac:dyDescent="0.25">
      <c r="A584" s="6"/>
      <c r="B584" s="2"/>
    </row>
    <row r="585" spans="1:2" ht="13.2" x14ac:dyDescent="0.25">
      <c r="A585" s="6"/>
      <c r="B585" s="2"/>
    </row>
    <row r="586" spans="1:2" ht="13.2" x14ac:dyDescent="0.25">
      <c r="A586" s="6"/>
      <c r="B586" s="2"/>
    </row>
    <row r="587" spans="1:2" ht="13.2" x14ac:dyDescent="0.25">
      <c r="A587" s="6"/>
      <c r="B587" s="2"/>
    </row>
    <row r="588" spans="1:2" ht="13.2" x14ac:dyDescent="0.25">
      <c r="A588" s="6"/>
      <c r="B588" s="2"/>
    </row>
    <row r="589" spans="1:2" ht="13.2" x14ac:dyDescent="0.25">
      <c r="A589" s="6"/>
      <c r="B589" s="2"/>
    </row>
    <row r="590" spans="1:2" ht="13.2" x14ac:dyDescent="0.25">
      <c r="A590" s="6"/>
      <c r="B590" s="2"/>
    </row>
    <row r="591" spans="1:2" ht="13.2" x14ac:dyDescent="0.25">
      <c r="A591" s="6"/>
      <c r="B591" s="2"/>
    </row>
    <row r="592" spans="1:2" ht="13.2" x14ac:dyDescent="0.25">
      <c r="A592" s="6"/>
      <c r="B592" s="2"/>
    </row>
    <row r="593" spans="1:2" ht="13.2" x14ac:dyDescent="0.25">
      <c r="A593" s="6"/>
      <c r="B593" s="2"/>
    </row>
    <row r="594" spans="1:2" ht="13.2" x14ac:dyDescent="0.25">
      <c r="A594" s="6"/>
      <c r="B594" s="2"/>
    </row>
    <row r="595" spans="1:2" ht="13.2" x14ac:dyDescent="0.25">
      <c r="A595" s="6"/>
      <c r="B595" s="2"/>
    </row>
    <row r="596" spans="1:2" ht="13.2" x14ac:dyDescent="0.25">
      <c r="A596" s="6"/>
      <c r="B596" s="2"/>
    </row>
    <row r="597" spans="1:2" ht="13.2" x14ac:dyDescent="0.25">
      <c r="A597" s="6"/>
      <c r="B597" s="2"/>
    </row>
    <row r="598" spans="1:2" ht="13.2" x14ac:dyDescent="0.25">
      <c r="A598" s="6"/>
      <c r="B598" s="2"/>
    </row>
    <row r="599" spans="1:2" ht="13.2" x14ac:dyDescent="0.25">
      <c r="A599" s="6"/>
      <c r="B599" s="2"/>
    </row>
    <row r="600" spans="1:2" ht="13.2" x14ac:dyDescent="0.25">
      <c r="A600" s="6"/>
      <c r="B600" s="2"/>
    </row>
    <row r="601" spans="1:2" ht="13.2" x14ac:dyDescent="0.25">
      <c r="A601" s="6"/>
      <c r="B601" s="2"/>
    </row>
    <row r="602" spans="1:2" ht="13.2" x14ac:dyDescent="0.25">
      <c r="A602" s="6"/>
      <c r="B602" s="2"/>
    </row>
    <row r="603" spans="1:2" ht="13.2" x14ac:dyDescent="0.25">
      <c r="A603" s="6"/>
      <c r="B603" s="2"/>
    </row>
    <row r="604" spans="1:2" ht="13.2" x14ac:dyDescent="0.25">
      <c r="A604" s="6"/>
      <c r="B604" s="2"/>
    </row>
    <row r="605" spans="1:2" ht="13.2" x14ac:dyDescent="0.25">
      <c r="A605" s="6"/>
      <c r="B605" s="2"/>
    </row>
    <row r="606" spans="1:2" ht="13.2" x14ac:dyDescent="0.25">
      <c r="A606" s="6"/>
      <c r="B606" s="2"/>
    </row>
    <row r="607" spans="1:2" ht="13.2" x14ac:dyDescent="0.25">
      <c r="A607" s="6"/>
      <c r="B607" s="2"/>
    </row>
    <row r="608" spans="1:2" ht="13.2" x14ac:dyDescent="0.25">
      <c r="A608" s="6"/>
      <c r="B608" s="2"/>
    </row>
    <row r="609" spans="1:2" ht="13.2" x14ac:dyDescent="0.25">
      <c r="A609" s="6"/>
      <c r="B609" s="2"/>
    </row>
    <row r="610" spans="1:2" ht="13.2" x14ac:dyDescent="0.25">
      <c r="A610" s="6"/>
      <c r="B610" s="2"/>
    </row>
    <row r="611" spans="1:2" ht="13.2" x14ac:dyDescent="0.25">
      <c r="A611" s="6"/>
      <c r="B611" s="2"/>
    </row>
    <row r="612" spans="1:2" ht="13.2" x14ac:dyDescent="0.25">
      <c r="A612" s="6"/>
      <c r="B612" s="2"/>
    </row>
    <row r="613" spans="1:2" ht="13.2" x14ac:dyDescent="0.25">
      <c r="A613" s="6"/>
      <c r="B613" s="2"/>
    </row>
    <row r="614" spans="1:2" ht="13.2" x14ac:dyDescent="0.25">
      <c r="A614" s="6"/>
      <c r="B614" s="2"/>
    </row>
    <row r="615" spans="1:2" ht="13.2" x14ac:dyDescent="0.25">
      <c r="A615" s="6"/>
      <c r="B615" s="2"/>
    </row>
    <row r="616" spans="1:2" ht="13.2" x14ac:dyDescent="0.25">
      <c r="A616" s="6"/>
      <c r="B616" s="2"/>
    </row>
    <row r="617" spans="1:2" ht="13.2" x14ac:dyDescent="0.25">
      <c r="A617" s="6"/>
      <c r="B617" s="2"/>
    </row>
    <row r="618" spans="1:2" ht="13.2" x14ac:dyDescent="0.25">
      <c r="A618" s="6"/>
      <c r="B618" s="2"/>
    </row>
    <row r="619" spans="1:2" ht="13.2" x14ac:dyDescent="0.25">
      <c r="A619" s="6"/>
      <c r="B619" s="2"/>
    </row>
    <row r="620" spans="1:2" ht="13.2" x14ac:dyDescent="0.25">
      <c r="A620" s="6"/>
      <c r="B620" s="2"/>
    </row>
    <row r="621" spans="1:2" ht="13.2" x14ac:dyDescent="0.25">
      <c r="A621" s="6"/>
      <c r="B621" s="2"/>
    </row>
    <row r="622" spans="1:2" ht="13.2" x14ac:dyDescent="0.25">
      <c r="A622" s="6"/>
      <c r="B622" s="2"/>
    </row>
    <row r="623" spans="1:2" ht="13.2" x14ac:dyDescent="0.25">
      <c r="A623" s="6"/>
      <c r="B623" s="2"/>
    </row>
    <row r="624" spans="1:2" ht="13.2" x14ac:dyDescent="0.25">
      <c r="A624" s="6"/>
      <c r="B624" s="2"/>
    </row>
    <row r="625" spans="1:2" ht="13.2" x14ac:dyDescent="0.25">
      <c r="A625" s="6"/>
      <c r="B625" s="2"/>
    </row>
    <row r="626" spans="1:2" ht="13.2" x14ac:dyDescent="0.25">
      <c r="A626" s="6"/>
      <c r="B626" s="2"/>
    </row>
    <row r="627" spans="1:2" ht="13.2" x14ac:dyDescent="0.25">
      <c r="A627" s="6"/>
      <c r="B627" s="2"/>
    </row>
    <row r="628" spans="1:2" ht="13.2" x14ac:dyDescent="0.25">
      <c r="A628" s="6"/>
      <c r="B628" s="2"/>
    </row>
    <row r="629" spans="1:2" ht="13.2" x14ac:dyDescent="0.25">
      <c r="A629" s="6"/>
      <c r="B629" s="2"/>
    </row>
    <row r="630" spans="1:2" ht="13.2" x14ac:dyDescent="0.25">
      <c r="A630" s="6"/>
      <c r="B630" s="2"/>
    </row>
    <row r="631" spans="1:2" ht="13.2" x14ac:dyDescent="0.25">
      <c r="A631" s="6"/>
      <c r="B631" s="2"/>
    </row>
    <row r="632" spans="1:2" ht="13.2" x14ac:dyDescent="0.25">
      <c r="A632" s="6"/>
      <c r="B632" s="2"/>
    </row>
    <row r="633" spans="1:2" ht="13.2" x14ac:dyDescent="0.25">
      <c r="A633" s="6"/>
      <c r="B633" s="2"/>
    </row>
    <row r="634" spans="1:2" ht="13.2" x14ac:dyDescent="0.25">
      <c r="A634" s="6"/>
      <c r="B634" s="2"/>
    </row>
    <row r="635" spans="1:2" ht="13.2" x14ac:dyDescent="0.25">
      <c r="A635" s="6"/>
      <c r="B635" s="2"/>
    </row>
    <row r="636" spans="1:2" ht="13.2" x14ac:dyDescent="0.25">
      <c r="A636" s="6"/>
      <c r="B636" s="2"/>
    </row>
    <row r="637" spans="1:2" ht="13.2" x14ac:dyDescent="0.25">
      <c r="A637" s="6"/>
      <c r="B637" s="2"/>
    </row>
    <row r="638" spans="1:2" ht="13.2" x14ac:dyDescent="0.25">
      <c r="A638" s="6"/>
      <c r="B638" s="2"/>
    </row>
    <row r="639" spans="1:2" ht="13.2" x14ac:dyDescent="0.25">
      <c r="A639" s="6"/>
      <c r="B639" s="2"/>
    </row>
    <row r="640" spans="1:2" ht="13.2" x14ac:dyDescent="0.25">
      <c r="A640" s="6"/>
      <c r="B640" s="2"/>
    </row>
    <row r="641" spans="1:2" ht="13.2" x14ac:dyDescent="0.25">
      <c r="A641" s="6"/>
      <c r="B641" s="2"/>
    </row>
    <row r="642" spans="1:2" ht="13.2" x14ac:dyDescent="0.25">
      <c r="A642" s="6"/>
      <c r="B642" s="2"/>
    </row>
    <row r="643" spans="1:2" ht="13.2" x14ac:dyDescent="0.25">
      <c r="A643" s="6"/>
      <c r="B643" s="2"/>
    </row>
    <row r="644" spans="1:2" ht="13.2" x14ac:dyDescent="0.25">
      <c r="A644" s="6"/>
      <c r="B644" s="2"/>
    </row>
    <row r="645" spans="1:2" ht="13.2" x14ac:dyDescent="0.25">
      <c r="A645" s="6"/>
      <c r="B645" s="2"/>
    </row>
    <row r="646" spans="1:2" ht="13.2" x14ac:dyDescent="0.25">
      <c r="A646" s="6"/>
      <c r="B646" s="2"/>
    </row>
    <row r="647" spans="1:2" ht="13.2" x14ac:dyDescent="0.25">
      <c r="A647" s="6"/>
      <c r="B647" s="2"/>
    </row>
    <row r="648" spans="1:2" ht="13.2" x14ac:dyDescent="0.25">
      <c r="A648" s="6"/>
      <c r="B648" s="2"/>
    </row>
    <row r="649" spans="1:2" ht="13.2" x14ac:dyDescent="0.25">
      <c r="A649" s="6"/>
      <c r="B649" s="2"/>
    </row>
    <row r="650" spans="1:2" ht="13.2" x14ac:dyDescent="0.25">
      <c r="A650" s="6"/>
      <c r="B650" s="2"/>
    </row>
    <row r="651" spans="1:2" ht="13.2" x14ac:dyDescent="0.25">
      <c r="A651" s="6"/>
      <c r="B651" s="2"/>
    </row>
    <row r="652" spans="1:2" ht="13.2" x14ac:dyDescent="0.25">
      <c r="A652" s="6"/>
      <c r="B652" s="2"/>
    </row>
    <row r="653" spans="1:2" ht="13.2" x14ac:dyDescent="0.25">
      <c r="A653" s="6"/>
      <c r="B653" s="2"/>
    </row>
    <row r="654" spans="1:2" ht="13.2" x14ac:dyDescent="0.25">
      <c r="A654" s="6"/>
      <c r="B654" s="2"/>
    </row>
    <row r="655" spans="1:2" ht="13.2" x14ac:dyDescent="0.25">
      <c r="A655" s="6"/>
      <c r="B655" s="2"/>
    </row>
    <row r="656" spans="1:2" ht="13.2" x14ac:dyDescent="0.25">
      <c r="A656" s="6"/>
      <c r="B656" s="2"/>
    </row>
    <row r="657" spans="1:2" ht="13.2" x14ac:dyDescent="0.25">
      <c r="A657" s="6"/>
      <c r="B657" s="2"/>
    </row>
    <row r="658" spans="1:2" ht="13.2" x14ac:dyDescent="0.25">
      <c r="A658" s="6"/>
      <c r="B658" s="2"/>
    </row>
    <row r="659" spans="1:2" ht="13.2" x14ac:dyDescent="0.25">
      <c r="A659" s="6"/>
      <c r="B659" s="2"/>
    </row>
    <row r="660" spans="1:2" ht="13.2" x14ac:dyDescent="0.25">
      <c r="A660" s="6"/>
      <c r="B660" s="2"/>
    </row>
    <row r="661" spans="1:2" ht="13.2" x14ac:dyDescent="0.25">
      <c r="A661" s="6"/>
      <c r="B661" s="2"/>
    </row>
    <row r="662" spans="1:2" ht="13.2" x14ac:dyDescent="0.25">
      <c r="A662" s="6"/>
      <c r="B662" s="2"/>
    </row>
    <row r="663" spans="1:2" ht="13.2" x14ac:dyDescent="0.25">
      <c r="A663" s="6"/>
      <c r="B663" s="2"/>
    </row>
    <row r="664" spans="1:2" ht="13.2" x14ac:dyDescent="0.25">
      <c r="A664" s="6"/>
      <c r="B664" s="2"/>
    </row>
    <row r="665" spans="1:2" ht="13.2" x14ac:dyDescent="0.25">
      <c r="A665" s="6"/>
      <c r="B665" s="2"/>
    </row>
    <row r="666" spans="1:2" ht="13.2" x14ac:dyDescent="0.25">
      <c r="A666" s="6"/>
      <c r="B666" s="2"/>
    </row>
    <row r="667" spans="1:2" ht="13.2" x14ac:dyDescent="0.25">
      <c r="A667" s="6"/>
      <c r="B667" s="2"/>
    </row>
    <row r="668" spans="1:2" ht="13.2" x14ac:dyDescent="0.25">
      <c r="A668" s="6"/>
      <c r="B668" s="2"/>
    </row>
    <row r="669" spans="1:2" ht="13.2" x14ac:dyDescent="0.25">
      <c r="A669" s="6"/>
      <c r="B669" s="2"/>
    </row>
    <row r="670" spans="1:2" ht="13.2" x14ac:dyDescent="0.25">
      <c r="A670" s="6"/>
      <c r="B670" s="2"/>
    </row>
    <row r="671" spans="1:2" ht="13.2" x14ac:dyDescent="0.25">
      <c r="A671" s="6"/>
      <c r="B671" s="2"/>
    </row>
    <row r="672" spans="1:2" ht="13.2" x14ac:dyDescent="0.25">
      <c r="A672" s="6"/>
      <c r="B672" s="2"/>
    </row>
    <row r="673" spans="1:2" ht="13.2" x14ac:dyDescent="0.25">
      <c r="A673" s="6"/>
      <c r="B673" s="2"/>
    </row>
    <row r="674" spans="1:2" ht="13.2" x14ac:dyDescent="0.25">
      <c r="A674" s="6"/>
      <c r="B674" s="2"/>
    </row>
    <row r="675" spans="1:2" ht="13.2" x14ac:dyDescent="0.25">
      <c r="A675" s="6"/>
      <c r="B675" s="2"/>
    </row>
    <row r="676" spans="1:2" ht="13.2" x14ac:dyDescent="0.25">
      <c r="A676" s="6"/>
      <c r="B676" s="2"/>
    </row>
    <row r="677" spans="1:2" ht="13.2" x14ac:dyDescent="0.25">
      <c r="A677" s="6"/>
      <c r="B677" s="2"/>
    </row>
    <row r="678" spans="1:2" ht="13.2" x14ac:dyDescent="0.25">
      <c r="A678" s="6"/>
      <c r="B678" s="2"/>
    </row>
    <row r="679" spans="1:2" ht="13.2" x14ac:dyDescent="0.25">
      <c r="A679" s="6"/>
      <c r="B679" s="2"/>
    </row>
    <row r="680" spans="1:2" ht="13.2" x14ac:dyDescent="0.25">
      <c r="A680" s="6"/>
      <c r="B680" s="2"/>
    </row>
    <row r="681" spans="1:2" ht="13.2" x14ac:dyDescent="0.25">
      <c r="A681" s="6"/>
      <c r="B681" s="2"/>
    </row>
    <row r="682" spans="1:2" ht="13.2" x14ac:dyDescent="0.25">
      <c r="A682" s="6"/>
      <c r="B682" s="2"/>
    </row>
    <row r="683" spans="1:2" ht="13.2" x14ac:dyDescent="0.25">
      <c r="A683" s="6"/>
      <c r="B683" s="2"/>
    </row>
    <row r="684" spans="1:2" ht="13.2" x14ac:dyDescent="0.25">
      <c r="A684" s="6"/>
      <c r="B684" s="2"/>
    </row>
    <row r="685" spans="1:2" ht="13.2" x14ac:dyDescent="0.25">
      <c r="A685" s="6"/>
      <c r="B685" s="2"/>
    </row>
    <row r="686" spans="1:2" ht="13.2" x14ac:dyDescent="0.25">
      <c r="A686" s="6"/>
      <c r="B686" s="2"/>
    </row>
    <row r="687" spans="1:2" ht="13.2" x14ac:dyDescent="0.25">
      <c r="A687" s="6"/>
      <c r="B687" s="2"/>
    </row>
    <row r="688" spans="1:2" ht="13.2" x14ac:dyDescent="0.25">
      <c r="A688" s="6"/>
      <c r="B688" s="2"/>
    </row>
    <row r="689" spans="1:2" ht="13.2" x14ac:dyDescent="0.25">
      <c r="A689" s="6"/>
      <c r="B689" s="2"/>
    </row>
    <row r="690" spans="1:2" ht="13.2" x14ac:dyDescent="0.25">
      <c r="A690" s="6"/>
      <c r="B690" s="2"/>
    </row>
    <row r="691" spans="1:2" ht="13.2" x14ac:dyDescent="0.25">
      <c r="A691" s="6"/>
      <c r="B691" s="2"/>
    </row>
    <row r="692" spans="1:2" ht="13.2" x14ac:dyDescent="0.25">
      <c r="A692" s="6"/>
      <c r="B692" s="2"/>
    </row>
    <row r="693" spans="1:2" ht="13.2" x14ac:dyDescent="0.25">
      <c r="A693" s="6"/>
      <c r="B693" s="2"/>
    </row>
    <row r="694" spans="1:2" ht="13.2" x14ac:dyDescent="0.25">
      <c r="A694" s="6"/>
      <c r="B694" s="2"/>
    </row>
    <row r="695" spans="1:2" ht="13.2" x14ac:dyDescent="0.25">
      <c r="A695" s="6"/>
      <c r="B695" s="2"/>
    </row>
    <row r="696" spans="1:2" ht="13.2" x14ac:dyDescent="0.25">
      <c r="A696" s="6"/>
      <c r="B696" s="2"/>
    </row>
    <row r="697" spans="1:2" ht="13.2" x14ac:dyDescent="0.25">
      <c r="A697" s="6"/>
      <c r="B697" s="2"/>
    </row>
    <row r="698" spans="1:2" ht="13.2" x14ac:dyDescent="0.25">
      <c r="A698" s="6"/>
      <c r="B698" s="2"/>
    </row>
    <row r="699" spans="1:2" ht="13.2" x14ac:dyDescent="0.25">
      <c r="A699" s="6"/>
      <c r="B699" s="2"/>
    </row>
    <row r="700" spans="1:2" ht="13.2" x14ac:dyDescent="0.25">
      <c r="A700" s="6"/>
      <c r="B700" s="2"/>
    </row>
    <row r="701" spans="1:2" ht="13.2" x14ac:dyDescent="0.25">
      <c r="A701" s="6"/>
      <c r="B701" s="2"/>
    </row>
    <row r="702" spans="1:2" ht="13.2" x14ac:dyDescent="0.25">
      <c r="A702" s="6"/>
      <c r="B702" s="2"/>
    </row>
    <row r="703" spans="1:2" ht="13.2" x14ac:dyDescent="0.25">
      <c r="A703" s="6"/>
      <c r="B703" s="2"/>
    </row>
    <row r="704" spans="1:2" ht="13.2" x14ac:dyDescent="0.25">
      <c r="A704" s="6"/>
      <c r="B704" s="2"/>
    </row>
    <row r="705" spans="1:2" ht="13.2" x14ac:dyDescent="0.25">
      <c r="A705" s="6"/>
      <c r="B705" s="2"/>
    </row>
    <row r="706" spans="1:2" ht="13.2" x14ac:dyDescent="0.25">
      <c r="A706" s="6"/>
      <c r="B706" s="2"/>
    </row>
    <row r="707" spans="1:2" ht="13.2" x14ac:dyDescent="0.25">
      <c r="A707" s="6"/>
      <c r="B707" s="2"/>
    </row>
    <row r="708" spans="1:2" ht="13.2" x14ac:dyDescent="0.25">
      <c r="A708" s="6"/>
      <c r="B708" s="2"/>
    </row>
    <row r="709" spans="1:2" ht="13.2" x14ac:dyDescent="0.25">
      <c r="A709" s="6"/>
      <c r="B709" s="2"/>
    </row>
    <row r="710" spans="1:2" ht="13.2" x14ac:dyDescent="0.25">
      <c r="A710" s="6"/>
      <c r="B710" s="2"/>
    </row>
    <row r="711" spans="1:2" ht="13.2" x14ac:dyDescent="0.25">
      <c r="A711" s="6"/>
      <c r="B711" s="2"/>
    </row>
    <row r="712" spans="1:2" ht="13.2" x14ac:dyDescent="0.25">
      <c r="A712" s="6"/>
      <c r="B712" s="2"/>
    </row>
    <row r="713" spans="1:2" ht="13.2" x14ac:dyDescent="0.25">
      <c r="A713" s="6"/>
      <c r="B713" s="2"/>
    </row>
    <row r="714" spans="1:2" ht="13.2" x14ac:dyDescent="0.25">
      <c r="A714" s="6"/>
      <c r="B714" s="2"/>
    </row>
    <row r="715" spans="1:2" ht="13.2" x14ac:dyDescent="0.25">
      <c r="A715" s="6"/>
      <c r="B715" s="2"/>
    </row>
    <row r="716" spans="1:2" ht="13.2" x14ac:dyDescent="0.25">
      <c r="A716" s="6"/>
      <c r="B716" s="2"/>
    </row>
    <row r="717" spans="1:2" ht="13.2" x14ac:dyDescent="0.25">
      <c r="A717" s="6"/>
      <c r="B717" s="2"/>
    </row>
    <row r="718" spans="1:2" ht="13.2" x14ac:dyDescent="0.25">
      <c r="A718" s="6"/>
      <c r="B718" s="2"/>
    </row>
    <row r="719" spans="1:2" ht="13.2" x14ac:dyDescent="0.25">
      <c r="A719" s="6"/>
      <c r="B719" s="2"/>
    </row>
    <row r="720" spans="1:2" ht="13.2" x14ac:dyDescent="0.25">
      <c r="A720" s="6"/>
      <c r="B720" s="2"/>
    </row>
    <row r="721" spans="1:2" ht="13.2" x14ac:dyDescent="0.25">
      <c r="A721" s="6"/>
      <c r="B721" s="2"/>
    </row>
    <row r="722" spans="1:2" ht="13.2" x14ac:dyDescent="0.25">
      <c r="A722" s="6"/>
      <c r="B722" s="2"/>
    </row>
    <row r="723" spans="1:2" ht="13.2" x14ac:dyDescent="0.25">
      <c r="A723" s="6"/>
      <c r="B723" s="2"/>
    </row>
    <row r="724" spans="1:2" ht="13.2" x14ac:dyDescent="0.25">
      <c r="A724" s="6"/>
      <c r="B724" s="2"/>
    </row>
    <row r="725" spans="1:2" ht="13.2" x14ac:dyDescent="0.25">
      <c r="A725" s="6"/>
      <c r="B725" s="2"/>
    </row>
    <row r="726" spans="1:2" ht="13.2" x14ac:dyDescent="0.25">
      <c r="A726" s="6"/>
      <c r="B726" s="2"/>
    </row>
    <row r="727" spans="1:2" ht="13.2" x14ac:dyDescent="0.25">
      <c r="A727" s="6"/>
      <c r="B727" s="2"/>
    </row>
    <row r="728" spans="1:2" ht="13.2" x14ac:dyDescent="0.25">
      <c r="A728" s="6"/>
      <c r="B728" s="2"/>
    </row>
    <row r="729" spans="1:2" ht="13.2" x14ac:dyDescent="0.25">
      <c r="A729" s="6"/>
      <c r="B729" s="2"/>
    </row>
    <row r="730" spans="1:2" ht="13.2" x14ac:dyDescent="0.25">
      <c r="A730" s="6"/>
      <c r="B730" s="2"/>
    </row>
    <row r="731" spans="1:2" ht="13.2" x14ac:dyDescent="0.25">
      <c r="A731" s="6"/>
      <c r="B731" s="2"/>
    </row>
    <row r="732" spans="1:2" ht="13.2" x14ac:dyDescent="0.25">
      <c r="A732" s="6"/>
      <c r="B732" s="2"/>
    </row>
    <row r="733" spans="1:2" ht="13.2" x14ac:dyDescent="0.25">
      <c r="A733" s="6"/>
      <c r="B733" s="2"/>
    </row>
    <row r="734" spans="1:2" ht="13.2" x14ac:dyDescent="0.25">
      <c r="A734" s="6"/>
      <c r="B734" s="2"/>
    </row>
    <row r="735" spans="1:2" ht="13.2" x14ac:dyDescent="0.25">
      <c r="A735" s="6"/>
      <c r="B735" s="2"/>
    </row>
    <row r="736" spans="1:2" ht="13.2" x14ac:dyDescent="0.25">
      <c r="A736" s="6"/>
      <c r="B736" s="2"/>
    </row>
    <row r="737" spans="1:2" ht="13.2" x14ac:dyDescent="0.25">
      <c r="A737" s="6"/>
      <c r="B737" s="2"/>
    </row>
    <row r="738" spans="1:2" ht="13.2" x14ac:dyDescent="0.25">
      <c r="A738" s="6"/>
      <c r="B738" s="2"/>
    </row>
    <row r="739" spans="1:2" ht="13.2" x14ac:dyDescent="0.25">
      <c r="A739" s="6"/>
      <c r="B739" s="2"/>
    </row>
    <row r="740" spans="1:2" ht="13.2" x14ac:dyDescent="0.25">
      <c r="A740" s="6"/>
      <c r="B740" s="2"/>
    </row>
    <row r="741" spans="1:2" ht="13.2" x14ac:dyDescent="0.25">
      <c r="A741" s="6"/>
      <c r="B741" s="2"/>
    </row>
    <row r="742" spans="1:2" ht="13.2" x14ac:dyDescent="0.25">
      <c r="A742" s="6"/>
      <c r="B742" s="2"/>
    </row>
    <row r="743" spans="1:2" ht="13.2" x14ac:dyDescent="0.25">
      <c r="A743" s="6"/>
      <c r="B743" s="2"/>
    </row>
    <row r="744" spans="1:2" ht="13.2" x14ac:dyDescent="0.25">
      <c r="A744" s="6"/>
      <c r="B744" s="2"/>
    </row>
    <row r="745" spans="1:2" ht="13.2" x14ac:dyDescent="0.25">
      <c r="A745" s="6"/>
      <c r="B745" s="2"/>
    </row>
    <row r="746" spans="1:2" ht="13.2" x14ac:dyDescent="0.25">
      <c r="A746" s="6"/>
      <c r="B746" s="2"/>
    </row>
    <row r="747" spans="1:2" ht="13.2" x14ac:dyDescent="0.25">
      <c r="A747" s="6"/>
      <c r="B747" s="2"/>
    </row>
    <row r="748" spans="1:2" ht="13.2" x14ac:dyDescent="0.25">
      <c r="A748" s="6"/>
      <c r="B748" s="2"/>
    </row>
    <row r="749" spans="1:2" ht="13.2" x14ac:dyDescent="0.25">
      <c r="A749" s="6"/>
      <c r="B749" s="2"/>
    </row>
    <row r="750" spans="1:2" ht="13.2" x14ac:dyDescent="0.25">
      <c r="A750" s="6"/>
      <c r="B750" s="2"/>
    </row>
    <row r="751" spans="1:2" ht="13.2" x14ac:dyDescent="0.25">
      <c r="A751" s="6"/>
      <c r="B751" s="2"/>
    </row>
    <row r="752" spans="1:2" ht="13.2" x14ac:dyDescent="0.25">
      <c r="A752" s="6"/>
      <c r="B752" s="2"/>
    </row>
    <row r="753" spans="1:2" ht="13.2" x14ac:dyDescent="0.25">
      <c r="A753" s="6"/>
      <c r="B753" s="2"/>
    </row>
    <row r="754" spans="1:2" ht="13.2" x14ac:dyDescent="0.25">
      <c r="A754" s="6"/>
      <c r="B754" s="2"/>
    </row>
    <row r="755" spans="1:2" ht="13.2" x14ac:dyDescent="0.25">
      <c r="A755" s="6"/>
      <c r="B755" s="2"/>
    </row>
    <row r="756" spans="1:2" ht="13.2" x14ac:dyDescent="0.25">
      <c r="A756" s="6"/>
      <c r="B756" s="2"/>
    </row>
    <row r="757" spans="1:2" ht="13.2" x14ac:dyDescent="0.25">
      <c r="A757" s="6"/>
      <c r="B757" s="2"/>
    </row>
    <row r="758" spans="1:2" ht="13.2" x14ac:dyDescent="0.25">
      <c r="A758" s="6"/>
      <c r="B758" s="2"/>
    </row>
    <row r="759" spans="1:2" ht="13.2" x14ac:dyDescent="0.25">
      <c r="A759" s="6"/>
      <c r="B759" s="2"/>
    </row>
    <row r="760" spans="1:2" ht="13.2" x14ac:dyDescent="0.25">
      <c r="A760" s="6"/>
      <c r="B760" s="2"/>
    </row>
    <row r="761" spans="1:2" ht="13.2" x14ac:dyDescent="0.25">
      <c r="A761" s="6"/>
      <c r="B761" s="2"/>
    </row>
    <row r="762" spans="1:2" ht="13.2" x14ac:dyDescent="0.25">
      <c r="A762" s="6"/>
      <c r="B762" s="2"/>
    </row>
    <row r="763" spans="1:2" ht="13.2" x14ac:dyDescent="0.25">
      <c r="A763" s="6"/>
      <c r="B763" s="2"/>
    </row>
    <row r="764" spans="1:2" ht="13.2" x14ac:dyDescent="0.25">
      <c r="A764" s="6"/>
      <c r="B764" s="2"/>
    </row>
    <row r="765" spans="1:2" ht="13.2" x14ac:dyDescent="0.25">
      <c r="A765" s="6"/>
      <c r="B765" s="2"/>
    </row>
    <row r="766" spans="1:2" ht="13.2" x14ac:dyDescent="0.25">
      <c r="A766" s="6"/>
      <c r="B766" s="2"/>
    </row>
    <row r="767" spans="1:2" ht="13.2" x14ac:dyDescent="0.25">
      <c r="A767" s="6"/>
      <c r="B767" s="2"/>
    </row>
    <row r="768" spans="1:2" ht="13.2" x14ac:dyDescent="0.25">
      <c r="A768" s="6"/>
      <c r="B768" s="2"/>
    </row>
    <row r="769" spans="1:2" ht="13.2" x14ac:dyDescent="0.25">
      <c r="A769" s="6"/>
      <c r="B769" s="2"/>
    </row>
    <row r="770" spans="1:2" ht="13.2" x14ac:dyDescent="0.25">
      <c r="A770" s="6"/>
      <c r="B770" s="2"/>
    </row>
    <row r="771" spans="1:2" ht="13.2" x14ac:dyDescent="0.25">
      <c r="A771" s="6"/>
      <c r="B771" s="2"/>
    </row>
    <row r="772" spans="1:2" ht="13.2" x14ac:dyDescent="0.25">
      <c r="A772" s="6"/>
      <c r="B772" s="2"/>
    </row>
    <row r="773" spans="1:2" ht="13.2" x14ac:dyDescent="0.25">
      <c r="A773" s="6"/>
      <c r="B7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I12"/>
  <sheetViews>
    <sheetView tabSelected="1" workbookViewId="0">
      <selection activeCell="E13" sqref="E13"/>
    </sheetView>
  </sheetViews>
  <sheetFormatPr defaultColWidth="14.44140625" defaultRowHeight="15.75" customHeight="1" x14ac:dyDescent="0.25"/>
  <cols>
    <col min="6" max="6" width="22.33203125" customWidth="1"/>
    <col min="7" max="7" width="18.44140625" customWidth="1"/>
  </cols>
  <sheetData>
    <row r="1" spans="1:9" ht="15.75" customHeight="1" x14ac:dyDescent="0.25">
      <c r="A1" s="1" t="s">
        <v>0</v>
      </c>
      <c r="B1" s="1" t="s">
        <v>1517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ht="15.75" customHeight="1" x14ac:dyDescent="0.25">
      <c r="A2" s="1" t="s">
        <v>15</v>
      </c>
      <c r="B2" s="1">
        <v>8925</v>
      </c>
      <c r="C2" s="1">
        <v>17357</v>
      </c>
      <c r="D2" s="1">
        <v>31.32</v>
      </c>
      <c r="E2" s="1">
        <v>4.4800000000000004</v>
      </c>
      <c r="F2" s="1">
        <v>3.16</v>
      </c>
      <c r="G2" s="1">
        <v>237</v>
      </c>
      <c r="H2" s="1">
        <v>1.37</v>
      </c>
      <c r="I2" s="1">
        <v>79.05</v>
      </c>
    </row>
    <row r="3" spans="1:9" ht="15.75" customHeight="1" x14ac:dyDescent="0.25">
      <c r="A3" s="1" t="s">
        <v>10</v>
      </c>
      <c r="B3" s="1">
        <v>125398</v>
      </c>
      <c r="C3" s="1">
        <v>118583</v>
      </c>
      <c r="D3" s="1">
        <v>52.65</v>
      </c>
      <c r="E3" s="1">
        <v>3.28</v>
      </c>
      <c r="F3" s="1">
        <v>2.74</v>
      </c>
      <c r="G3" s="1">
        <v>1186</v>
      </c>
      <c r="H3" s="1">
        <v>1</v>
      </c>
      <c r="I3" s="1">
        <v>60.79</v>
      </c>
    </row>
    <row r="4" spans="1:9" ht="15.75" customHeight="1" x14ac:dyDescent="0.25">
      <c r="A4" s="1" t="s">
        <v>14</v>
      </c>
      <c r="B4" s="1">
        <v>9470</v>
      </c>
      <c r="C4" s="1">
        <v>19811</v>
      </c>
      <c r="D4" s="1">
        <v>88.64</v>
      </c>
      <c r="E4" s="1">
        <v>1.45</v>
      </c>
      <c r="F4" s="1">
        <v>0.53</v>
      </c>
      <c r="G4" s="1">
        <v>20</v>
      </c>
      <c r="H4" s="1">
        <v>0.1</v>
      </c>
      <c r="I4" s="1">
        <v>42.91</v>
      </c>
    </row>
    <row r="5" spans="1:9" ht="15.75" customHeight="1" x14ac:dyDescent="0.25">
      <c r="A5" s="1" t="s">
        <v>16</v>
      </c>
      <c r="B5" s="1">
        <v>8601</v>
      </c>
      <c r="C5" s="1">
        <v>17495</v>
      </c>
      <c r="D5" s="1">
        <v>32.21</v>
      </c>
      <c r="E5" s="1">
        <v>4.6900000000000004</v>
      </c>
      <c r="F5" s="1">
        <v>3.5</v>
      </c>
      <c r="G5" s="1">
        <v>277</v>
      </c>
      <c r="H5" s="1">
        <v>1.59</v>
      </c>
      <c r="I5" s="1">
        <v>52.42</v>
      </c>
    </row>
    <row r="6" spans="1:9" ht="15.75" customHeight="1" x14ac:dyDescent="0.25">
      <c r="A6" s="1" t="s">
        <v>9</v>
      </c>
      <c r="B6" s="1">
        <v>411915</v>
      </c>
      <c r="C6" s="1">
        <v>563958</v>
      </c>
      <c r="D6" s="1">
        <v>47.49</v>
      </c>
      <c r="E6" s="1">
        <v>3.34</v>
      </c>
      <c r="F6" s="1">
        <v>2.2400000000000002</v>
      </c>
      <c r="G6" s="1">
        <v>7157</v>
      </c>
      <c r="H6" s="1">
        <v>1.27</v>
      </c>
      <c r="I6" s="1">
        <v>60.39</v>
      </c>
    </row>
    <row r="7" spans="1:9" ht="15.75" customHeight="1" x14ac:dyDescent="0.25">
      <c r="A7" s="1" t="s">
        <v>11</v>
      </c>
      <c r="B7" s="1">
        <v>77288</v>
      </c>
      <c r="C7" s="1">
        <v>102393</v>
      </c>
      <c r="D7" s="1">
        <v>70.13</v>
      </c>
      <c r="E7" s="1">
        <v>2.21</v>
      </c>
      <c r="F7" s="1">
        <v>1.1499999999999999</v>
      </c>
      <c r="G7" s="1">
        <v>1627</v>
      </c>
      <c r="H7" s="1">
        <v>1.59</v>
      </c>
      <c r="I7" s="1">
        <v>54.09</v>
      </c>
    </row>
    <row r="8" spans="1:9" ht="15.75" customHeight="1" x14ac:dyDescent="0.25">
      <c r="A8" s="1" t="s">
        <v>12</v>
      </c>
      <c r="B8" s="1">
        <v>27247</v>
      </c>
      <c r="C8" s="1">
        <v>39309</v>
      </c>
      <c r="D8" s="1">
        <v>50.47</v>
      </c>
      <c r="E8" s="1">
        <v>3.05</v>
      </c>
      <c r="F8" s="1">
        <v>2.36</v>
      </c>
      <c r="G8" s="1">
        <v>1984</v>
      </c>
      <c r="H8" s="1">
        <v>5.05</v>
      </c>
      <c r="I8" s="1">
        <v>58.07</v>
      </c>
    </row>
    <row r="9" spans="1:9" ht="15.75" customHeight="1" x14ac:dyDescent="0.25">
      <c r="A9" s="1" t="s">
        <v>13</v>
      </c>
      <c r="B9" s="1">
        <v>19121</v>
      </c>
      <c r="C9" s="1">
        <v>21756</v>
      </c>
      <c r="D9" s="1">
        <v>51.1</v>
      </c>
      <c r="E9" s="1">
        <v>2.63</v>
      </c>
      <c r="F9" s="1">
        <v>1.41</v>
      </c>
      <c r="G9" s="1">
        <v>65</v>
      </c>
      <c r="H9" s="1">
        <v>0.3</v>
      </c>
      <c r="I9" s="1">
        <v>74.36</v>
      </c>
    </row>
    <row r="11" spans="1:9" ht="15.75" customHeight="1" x14ac:dyDescent="0.25">
      <c r="B11" t="s">
        <v>1532</v>
      </c>
    </row>
    <row r="12" spans="1:9" ht="15.75" customHeight="1" x14ac:dyDescent="0.25">
      <c r="B12" t="s">
        <v>1532</v>
      </c>
    </row>
  </sheetData>
  <sortState xmlns:xlrd2="http://schemas.microsoft.com/office/spreadsheetml/2017/richdata2" ref="A2:I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M54"/>
  <sheetViews>
    <sheetView topLeftCell="A28" workbookViewId="0">
      <selection activeCell="B51" sqref="B2:B51"/>
    </sheetView>
  </sheetViews>
  <sheetFormatPr defaultColWidth="14.44140625" defaultRowHeight="15.75" customHeight="1" x14ac:dyDescent="0.25"/>
  <sheetData>
    <row r="1" spans="1:13" ht="15.75" customHeight="1" x14ac:dyDescent="0.25">
      <c r="A1" s="1" t="s">
        <v>91</v>
      </c>
      <c r="B1" s="1" t="s">
        <v>1580</v>
      </c>
      <c r="C1" s="1" t="s">
        <v>1517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1581</v>
      </c>
    </row>
    <row r="2" spans="1:13" ht="15.75" customHeight="1" x14ac:dyDescent="0.25">
      <c r="A2" s="1" t="s">
        <v>119</v>
      </c>
      <c r="B2" s="49">
        <f>C2/$K$2</f>
        <v>6.8172072707187135E-3</v>
      </c>
      <c r="C2" s="1">
        <v>4690</v>
      </c>
      <c r="D2" s="1">
        <v>3116</v>
      </c>
      <c r="E2" s="1">
        <v>56.84</v>
      </c>
      <c r="F2" s="1">
        <v>2.81</v>
      </c>
      <c r="G2" s="1">
        <v>1.71</v>
      </c>
      <c r="H2" s="1">
        <v>65</v>
      </c>
      <c r="I2" s="1">
        <v>2.09</v>
      </c>
      <c r="J2" s="1">
        <v>71.540000000000006</v>
      </c>
      <c r="K2">
        <v>687965</v>
      </c>
    </row>
    <row r="3" spans="1:13" ht="15.75" customHeight="1" x14ac:dyDescent="0.25">
      <c r="A3" s="1" t="s">
        <v>139</v>
      </c>
      <c r="B3" s="49">
        <f t="shared" ref="B3:B51" si="0">C3/$K$2</f>
        <v>4.5467429302362763E-3</v>
      </c>
      <c r="C3" s="1">
        <v>3128</v>
      </c>
      <c r="D3" s="1">
        <v>2006</v>
      </c>
      <c r="E3" s="1">
        <v>59.32</v>
      </c>
      <c r="F3" s="1">
        <v>2.63</v>
      </c>
      <c r="G3" s="1">
        <v>1.5</v>
      </c>
      <c r="H3" s="1">
        <v>22</v>
      </c>
      <c r="I3" s="1">
        <v>1.1000000000000001</v>
      </c>
      <c r="J3" s="1">
        <v>47.29</v>
      </c>
    </row>
    <row r="4" spans="1:13" ht="15.75" customHeight="1" x14ac:dyDescent="0.25">
      <c r="A4" s="1" t="s">
        <v>134</v>
      </c>
      <c r="B4" s="49">
        <f t="shared" si="0"/>
        <v>5.0002543734056241E-3</v>
      </c>
      <c r="C4" s="1">
        <v>3440</v>
      </c>
      <c r="D4" s="1">
        <v>2160</v>
      </c>
      <c r="E4" s="1">
        <v>63.1</v>
      </c>
      <c r="F4" s="1">
        <v>2.42</v>
      </c>
      <c r="G4" s="1">
        <v>1.46</v>
      </c>
      <c r="H4" s="1">
        <v>36</v>
      </c>
      <c r="I4" s="1">
        <v>1.67</v>
      </c>
      <c r="J4" s="1">
        <v>56.03</v>
      </c>
    </row>
    <row r="5" spans="1:13" ht="15.75" customHeight="1" x14ac:dyDescent="0.25">
      <c r="A5" s="1" t="s">
        <v>117</v>
      </c>
      <c r="B5" s="49">
        <f t="shared" si="0"/>
        <v>7.17478360090993E-3</v>
      </c>
      <c r="C5" s="1">
        <v>4936</v>
      </c>
      <c r="D5" s="1">
        <v>3205</v>
      </c>
      <c r="E5" s="1">
        <v>57.41</v>
      </c>
      <c r="F5" s="1">
        <v>2.76</v>
      </c>
      <c r="G5" s="1">
        <v>1.57</v>
      </c>
      <c r="H5" s="1">
        <v>42</v>
      </c>
      <c r="I5" s="1">
        <v>1.31</v>
      </c>
      <c r="J5" s="1">
        <v>55.63</v>
      </c>
    </row>
    <row r="6" spans="1:13" ht="15.75" customHeight="1" x14ac:dyDescent="0.25">
      <c r="A6" s="1" t="s">
        <v>95</v>
      </c>
      <c r="B6" s="49">
        <f t="shared" si="0"/>
        <v>3.6269286955004976E-2</v>
      </c>
      <c r="C6" s="1">
        <v>24952</v>
      </c>
      <c r="D6" s="1">
        <v>15791</v>
      </c>
      <c r="E6" s="1">
        <v>55.76</v>
      </c>
      <c r="F6" s="1">
        <v>2.84</v>
      </c>
      <c r="G6" s="1">
        <v>1.8</v>
      </c>
      <c r="H6" s="1">
        <v>215</v>
      </c>
      <c r="I6" s="1">
        <v>1.36</v>
      </c>
      <c r="J6" s="1">
        <v>58.57</v>
      </c>
    </row>
    <row r="7" spans="1:13" ht="15.75" customHeight="1" x14ac:dyDescent="0.25">
      <c r="A7" s="1" t="s">
        <v>104</v>
      </c>
      <c r="B7" s="49">
        <f t="shared" si="0"/>
        <v>1.4227467967120421E-2</v>
      </c>
      <c r="C7" s="1">
        <v>9788</v>
      </c>
      <c r="D7" s="1">
        <v>6996</v>
      </c>
      <c r="E7" s="1">
        <v>35.020000000000003</v>
      </c>
      <c r="F7" s="1">
        <v>4.43</v>
      </c>
      <c r="G7" s="1">
        <v>2.93</v>
      </c>
      <c r="H7" s="1">
        <v>123</v>
      </c>
      <c r="I7" s="1">
        <v>1.76</v>
      </c>
      <c r="J7" s="1">
        <v>53.74</v>
      </c>
    </row>
    <row r="8" spans="1:13" ht="15.75" customHeight="1" x14ac:dyDescent="0.25">
      <c r="A8" s="1" t="s">
        <v>135</v>
      </c>
      <c r="B8" s="49">
        <f t="shared" si="0"/>
        <v>4.881062263341885E-3</v>
      </c>
      <c r="C8" s="1">
        <v>3358</v>
      </c>
      <c r="D8" s="1">
        <v>2189</v>
      </c>
      <c r="E8" s="1">
        <v>49.7</v>
      </c>
      <c r="F8" s="1">
        <v>3.26</v>
      </c>
      <c r="G8" s="1">
        <v>1.95</v>
      </c>
      <c r="H8" s="1">
        <v>29</v>
      </c>
      <c r="I8" s="1">
        <v>1.32</v>
      </c>
      <c r="J8" s="1">
        <v>62.94</v>
      </c>
      <c r="M8" s="44" t="s">
        <v>1578</v>
      </c>
    </row>
    <row r="9" spans="1:13" ht="15.75" customHeight="1" x14ac:dyDescent="0.25">
      <c r="A9" s="1" t="s">
        <v>101</v>
      </c>
      <c r="B9" s="49">
        <f t="shared" si="0"/>
        <v>1.6518282180052763E-2</v>
      </c>
      <c r="C9" s="1">
        <v>11364</v>
      </c>
      <c r="D9" s="1">
        <v>8287</v>
      </c>
      <c r="E9" s="1">
        <v>34.96</v>
      </c>
      <c r="F9" s="1">
        <v>4.49</v>
      </c>
      <c r="G9" s="1">
        <v>2.93</v>
      </c>
      <c r="H9" s="1">
        <v>114</v>
      </c>
      <c r="I9" s="1">
        <v>1.38</v>
      </c>
      <c r="J9" s="1">
        <v>58.54</v>
      </c>
    </row>
    <row r="10" spans="1:13" ht="15.75" customHeight="1" x14ac:dyDescent="0.25">
      <c r="A10" s="1" t="s">
        <v>130</v>
      </c>
      <c r="B10" s="49">
        <f t="shared" si="0"/>
        <v>5.2589884659830083E-3</v>
      </c>
      <c r="C10" s="1">
        <v>3618</v>
      </c>
      <c r="D10" s="1">
        <v>2305</v>
      </c>
      <c r="E10" s="1">
        <v>58.13</v>
      </c>
      <c r="F10" s="1">
        <v>2.7</v>
      </c>
      <c r="G10" s="1">
        <v>1.64</v>
      </c>
      <c r="H10" s="1">
        <v>29</v>
      </c>
      <c r="I10" s="1">
        <v>1.26</v>
      </c>
      <c r="J10" s="1">
        <v>58.59</v>
      </c>
    </row>
    <row r="11" spans="1:13" ht="15.75" customHeight="1" x14ac:dyDescent="0.25">
      <c r="A11" s="1" t="s">
        <v>118</v>
      </c>
      <c r="B11" s="49">
        <f t="shared" si="0"/>
        <v>6.8433713924400223E-3</v>
      </c>
      <c r="C11" s="1">
        <v>4708</v>
      </c>
      <c r="D11" s="1">
        <v>3084</v>
      </c>
      <c r="E11" s="1">
        <v>57.85</v>
      </c>
      <c r="F11" s="1">
        <v>2.63</v>
      </c>
      <c r="G11" s="1">
        <v>1.63</v>
      </c>
      <c r="H11" s="1">
        <v>43</v>
      </c>
      <c r="I11" s="1">
        <v>1.39</v>
      </c>
      <c r="J11" s="1">
        <v>64.010000000000005</v>
      </c>
    </row>
    <row r="12" spans="1:13" ht="15.75" customHeight="1" x14ac:dyDescent="0.25">
      <c r="A12" s="1" t="s">
        <v>138</v>
      </c>
      <c r="B12" s="49">
        <f t="shared" si="0"/>
        <v>4.5729070519575851E-3</v>
      </c>
      <c r="C12" s="1">
        <v>3146</v>
      </c>
      <c r="D12" s="1">
        <v>2064</v>
      </c>
      <c r="E12" s="1">
        <v>57.27</v>
      </c>
      <c r="F12" s="1">
        <v>2.78</v>
      </c>
      <c r="G12" s="1">
        <v>1.73</v>
      </c>
      <c r="H12" s="1">
        <v>20</v>
      </c>
      <c r="I12" s="1">
        <v>0.97</v>
      </c>
      <c r="J12" s="1">
        <v>45.77</v>
      </c>
    </row>
    <row r="13" spans="1:13" ht="15.75" customHeight="1" x14ac:dyDescent="0.25">
      <c r="A13" s="1" t="s">
        <v>120</v>
      </c>
      <c r="B13" s="49">
        <f t="shared" si="0"/>
        <v>6.7706932765474988E-3</v>
      </c>
      <c r="C13" s="1">
        <v>4658</v>
      </c>
      <c r="D13" s="1">
        <v>2998</v>
      </c>
      <c r="E13" s="1">
        <v>59.51</v>
      </c>
      <c r="F13" s="1">
        <v>2.4700000000000002</v>
      </c>
      <c r="G13" s="1">
        <v>1.37</v>
      </c>
      <c r="H13" s="1">
        <v>54</v>
      </c>
      <c r="I13" s="1">
        <v>1.8</v>
      </c>
      <c r="J13" s="1">
        <v>64.760000000000005</v>
      </c>
    </row>
    <row r="14" spans="1:13" ht="15.75" customHeight="1" x14ac:dyDescent="0.25">
      <c r="A14" s="1" t="s">
        <v>103</v>
      </c>
      <c r="B14" s="49">
        <f t="shared" si="0"/>
        <v>1.4448409439433691E-2</v>
      </c>
      <c r="C14" s="1">
        <v>9940</v>
      </c>
      <c r="D14" s="1">
        <v>6564</v>
      </c>
      <c r="E14" s="1">
        <v>61.27</v>
      </c>
      <c r="F14" s="1">
        <v>2.5</v>
      </c>
      <c r="G14" s="1">
        <v>1.53</v>
      </c>
      <c r="H14" s="1">
        <v>98</v>
      </c>
      <c r="I14" s="1">
        <v>1.49</v>
      </c>
      <c r="J14" s="1">
        <v>57.48</v>
      </c>
    </row>
    <row r="15" spans="1:13" ht="15.75" customHeight="1" x14ac:dyDescent="0.25">
      <c r="A15" s="1" t="s">
        <v>124</v>
      </c>
      <c r="B15" s="49">
        <f t="shared" si="0"/>
        <v>5.9218128829228228E-3</v>
      </c>
      <c r="C15" s="1">
        <v>4074</v>
      </c>
      <c r="D15" s="1">
        <v>2703</v>
      </c>
      <c r="E15" s="1">
        <v>57.08</v>
      </c>
      <c r="F15" s="1">
        <v>2.9</v>
      </c>
      <c r="G15" s="1">
        <v>2.02</v>
      </c>
      <c r="H15" s="1">
        <v>43</v>
      </c>
      <c r="I15" s="1">
        <v>1.59</v>
      </c>
      <c r="J15" s="1">
        <v>57.59</v>
      </c>
    </row>
    <row r="16" spans="1:13" ht="15.75" customHeight="1" x14ac:dyDescent="0.25">
      <c r="A16" s="1" t="s">
        <v>109</v>
      </c>
      <c r="B16" s="49">
        <f t="shared" si="0"/>
        <v>9.6894464107912474E-3</v>
      </c>
      <c r="C16" s="1">
        <v>6666</v>
      </c>
      <c r="D16" s="1">
        <v>4322</v>
      </c>
      <c r="E16" s="1">
        <v>57.52</v>
      </c>
      <c r="F16" s="1">
        <v>2.71</v>
      </c>
      <c r="G16" s="1">
        <v>1.63</v>
      </c>
      <c r="H16" s="1">
        <v>67</v>
      </c>
      <c r="I16" s="1">
        <v>1.55</v>
      </c>
      <c r="J16" s="1">
        <v>49</v>
      </c>
    </row>
    <row r="17" spans="1:10" ht="15.75" customHeight="1" x14ac:dyDescent="0.25">
      <c r="A17" s="1" t="s">
        <v>114</v>
      </c>
      <c r="B17" s="49">
        <f t="shared" si="0"/>
        <v>7.6166665455364739E-3</v>
      </c>
      <c r="C17" s="1">
        <v>5240</v>
      </c>
      <c r="D17" s="1">
        <v>3634</v>
      </c>
      <c r="E17" s="1">
        <v>56.25</v>
      </c>
      <c r="F17" s="1">
        <v>2.93</v>
      </c>
      <c r="G17" s="1">
        <v>2.02</v>
      </c>
      <c r="H17" s="1">
        <v>67</v>
      </c>
      <c r="I17" s="1">
        <v>1.84</v>
      </c>
      <c r="J17" s="1">
        <v>64.7</v>
      </c>
    </row>
    <row r="18" spans="1:10" ht="15.75" customHeight="1" x14ac:dyDescent="0.25">
      <c r="A18" s="1" t="s">
        <v>122</v>
      </c>
      <c r="B18" s="49">
        <f t="shared" si="0"/>
        <v>6.4073026970848804E-3</v>
      </c>
      <c r="C18" s="1">
        <v>4408</v>
      </c>
      <c r="D18" s="1">
        <v>2803</v>
      </c>
      <c r="E18" s="1">
        <v>58.9</v>
      </c>
      <c r="F18" s="1">
        <v>2.73</v>
      </c>
      <c r="G18" s="1">
        <v>1.77</v>
      </c>
      <c r="H18" s="1">
        <v>40</v>
      </c>
      <c r="I18" s="1">
        <v>1.43</v>
      </c>
      <c r="J18" s="1">
        <v>60.36</v>
      </c>
    </row>
    <row r="19" spans="1:10" ht="15.75" customHeight="1" x14ac:dyDescent="0.25">
      <c r="A19" s="1" t="s">
        <v>121</v>
      </c>
      <c r="B19" s="49">
        <f t="shared" si="0"/>
        <v>6.5119591839701146E-3</v>
      </c>
      <c r="C19" s="1">
        <v>4480</v>
      </c>
      <c r="D19" s="1">
        <v>2817</v>
      </c>
      <c r="E19" s="1">
        <v>54.31</v>
      </c>
      <c r="F19" s="1">
        <v>3.02</v>
      </c>
      <c r="G19" s="1">
        <v>1.74</v>
      </c>
      <c r="H19" s="1">
        <v>27</v>
      </c>
      <c r="I19" s="1">
        <v>0.96</v>
      </c>
      <c r="J19" s="1">
        <v>80.91</v>
      </c>
    </row>
    <row r="20" spans="1:10" ht="15.75" customHeight="1" x14ac:dyDescent="0.25">
      <c r="A20" s="1" t="s">
        <v>99</v>
      </c>
      <c r="B20" s="49">
        <f t="shared" si="0"/>
        <v>2.1006882617575023E-2</v>
      </c>
      <c r="C20" s="1">
        <v>14452</v>
      </c>
      <c r="D20" s="1">
        <v>8995</v>
      </c>
      <c r="E20" s="1">
        <v>56.74</v>
      </c>
      <c r="F20" s="1">
        <v>2.73</v>
      </c>
      <c r="G20" s="1">
        <v>1.71</v>
      </c>
      <c r="H20" s="1">
        <v>143</v>
      </c>
      <c r="I20" s="1">
        <v>1.59</v>
      </c>
      <c r="J20" s="1">
        <v>50.89</v>
      </c>
    </row>
    <row r="21" spans="1:10" ht="15.75" customHeight="1" x14ac:dyDescent="0.25">
      <c r="A21" s="1" t="s">
        <v>131</v>
      </c>
      <c r="B21" s="49">
        <f t="shared" si="0"/>
        <v>5.157239103733475E-3</v>
      </c>
      <c r="C21" s="1">
        <v>3548</v>
      </c>
      <c r="D21" s="1">
        <v>2305</v>
      </c>
      <c r="E21" s="1">
        <v>55.14</v>
      </c>
      <c r="F21" s="1">
        <v>2.71</v>
      </c>
      <c r="G21" s="1">
        <v>1.7</v>
      </c>
      <c r="H21" s="1">
        <v>29</v>
      </c>
      <c r="I21" s="1">
        <v>1.26</v>
      </c>
      <c r="J21" s="1">
        <v>55.02</v>
      </c>
    </row>
    <row r="22" spans="1:10" ht="15.75" customHeight="1" x14ac:dyDescent="0.25">
      <c r="A22" s="1" t="s">
        <v>96</v>
      </c>
      <c r="B22" s="49">
        <f t="shared" si="0"/>
        <v>3.2894115252956185E-2</v>
      </c>
      <c r="C22" s="1">
        <v>22630</v>
      </c>
      <c r="D22" s="1">
        <v>15523</v>
      </c>
      <c r="E22" s="1">
        <v>54.71</v>
      </c>
      <c r="F22" s="1">
        <v>2.9</v>
      </c>
      <c r="G22" s="1">
        <v>1.82</v>
      </c>
      <c r="H22" s="1">
        <v>270</v>
      </c>
      <c r="I22" s="1">
        <v>1.74</v>
      </c>
      <c r="J22" s="1">
        <v>56.81</v>
      </c>
    </row>
    <row r="23" spans="1:10" ht="15.75" customHeight="1" x14ac:dyDescent="0.25">
      <c r="A23" s="1" t="s">
        <v>141</v>
      </c>
      <c r="B23" s="49">
        <f t="shared" si="0"/>
        <v>4.4682505650723509E-3</v>
      </c>
      <c r="C23" s="1">
        <v>3074</v>
      </c>
      <c r="D23" s="1">
        <v>2100</v>
      </c>
      <c r="E23" s="1">
        <v>60</v>
      </c>
      <c r="F23" s="1">
        <v>2.65</v>
      </c>
      <c r="G23" s="1">
        <v>1.65</v>
      </c>
      <c r="H23" s="1">
        <v>43</v>
      </c>
      <c r="I23" s="1">
        <v>2.0499999999999998</v>
      </c>
      <c r="J23" s="1">
        <v>69.61</v>
      </c>
    </row>
    <row r="24" spans="1:10" ht="15.75" customHeight="1" x14ac:dyDescent="0.25">
      <c r="A24" s="1" t="s">
        <v>137</v>
      </c>
      <c r="B24" s="49">
        <f t="shared" si="0"/>
        <v>4.590349799771791E-3</v>
      </c>
      <c r="C24" s="1">
        <v>3158</v>
      </c>
      <c r="D24" s="1">
        <v>2095</v>
      </c>
      <c r="E24" s="1">
        <v>57.8</v>
      </c>
      <c r="F24" s="1">
        <v>2.66</v>
      </c>
      <c r="G24" s="1">
        <v>1.7</v>
      </c>
      <c r="H24" s="1">
        <v>40</v>
      </c>
      <c r="I24" s="1">
        <v>1.91</v>
      </c>
      <c r="J24" s="1">
        <v>59.88</v>
      </c>
    </row>
    <row r="25" spans="1:10" ht="15.75" customHeight="1" x14ac:dyDescent="0.25">
      <c r="A25" s="1" t="s">
        <v>98</v>
      </c>
      <c r="B25" s="49">
        <f t="shared" si="0"/>
        <v>2.7303714578503266E-2</v>
      </c>
      <c r="C25" s="1">
        <v>18784</v>
      </c>
      <c r="D25" s="1">
        <v>12182</v>
      </c>
      <c r="E25" s="1">
        <v>54.65</v>
      </c>
      <c r="F25" s="1">
        <v>2.92</v>
      </c>
      <c r="G25" s="1">
        <v>1.83</v>
      </c>
      <c r="H25" s="1">
        <v>159</v>
      </c>
      <c r="I25" s="1">
        <v>1.31</v>
      </c>
      <c r="J25" s="1">
        <v>55.31</v>
      </c>
    </row>
    <row r="26" spans="1:10" ht="15.75" customHeight="1" x14ac:dyDescent="0.25">
      <c r="A26" s="1" t="s">
        <v>112</v>
      </c>
      <c r="B26" s="49">
        <f t="shared" si="0"/>
        <v>8.0643637394344197E-3</v>
      </c>
      <c r="C26" s="1">
        <v>5548</v>
      </c>
      <c r="D26" s="1">
        <v>3708</v>
      </c>
      <c r="E26" s="1">
        <v>55.96</v>
      </c>
      <c r="F26" s="1">
        <v>2.88</v>
      </c>
      <c r="G26" s="1">
        <v>1.8</v>
      </c>
      <c r="H26" s="1">
        <v>47</v>
      </c>
      <c r="I26" s="1">
        <v>1.27</v>
      </c>
      <c r="J26" s="1">
        <v>58.41</v>
      </c>
    </row>
    <row r="27" spans="1:10" ht="15.75" customHeight="1" x14ac:dyDescent="0.25">
      <c r="A27" s="1" t="s">
        <v>97</v>
      </c>
      <c r="B27" s="49">
        <f t="shared" si="0"/>
        <v>3.0120718350497483E-2</v>
      </c>
      <c r="C27" s="1">
        <v>20722</v>
      </c>
      <c r="D27" s="1">
        <v>14960</v>
      </c>
      <c r="E27" s="1">
        <v>50.76</v>
      </c>
      <c r="F27" s="1">
        <v>3.28</v>
      </c>
      <c r="G27" s="1">
        <v>2.13</v>
      </c>
      <c r="H27" s="1">
        <v>322</v>
      </c>
      <c r="I27" s="1">
        <v>2.15</v>
      </c>
      <c r="J27" s="1">
        <v>55.15</v>
      </c>
    </row>
    <row r="28" spans="1:10" ht="15.75" customHeight="1" x14ac:dyDescent="0.25">
      <c r="A28" s="1" t="s">
        <v>92</v>
      </c>
      <c r="B28" s="49">
        <f t="shared" si="0"/>
        <v>0.32808791144898358</v>
      </c>
      <c r="C28" s="1">
        <v>225713</v>
      </c>
      <c r="D28" s="1">
        <v>152516</v>
      </c>
      <c r="E28" s="1">
        <v>53.94</v>
      </c>
      <c r="F28" s="1">
        <v>3.01</v>
      </c>
      <c r="G28" s="1">
        <v>1.93</v>
      </c>
      <c r="H28" s="1">
        <v>2412</v>
      </c>
      <c r="I28" s="1">
        <v>1.58</v>
      </c>
      <c r="J28" s="1">
        <v>57.01</v>
      </c>
    </row>
    <row r="29" spans="1:10" ht="15.75" customHeight="1" x14ac:dyDescent="0.25">
      <c r="A29" s="1" t="s">
        <v>93</v>
      </c>
      <c r="B29" s="49">
        <f t="shared" si="0"/>
        <v>0.15168794924160386</v>
      </c>
      <c r="C29" s="1">
        <v>104356</v>
      </c>
      <c r="D29" s="1">
        <v>85332</v>
      </c>
      <c r="E29" s="1">
        <v>28.79</v>
      </c>
      <c r="F29" s="1">
        <v>4.8899999999999997</v>
      </c>
      <c r="G29" s="1">
        <v>3.23</v>
      </c>
      <c r="H29" s="1">
        <v>1258</v>
      </c>
      <c r="I29" s="1">
        <v>1.47</v>
      </c>
      <c r="J29" s="1">
        <v>59.72</v>
      </c>
    </row>
    <row r="30" spans="1:10" ht="15.75" customHeight="1" x14ac:dyDescent="0.25">
      <c r="A30" s="1" t="s">
        <v>106</v>
      </c>
      <c r="B30" s="49">
        <f t="shared" si="0"/>
        <v>1.3032639741847332E-2</v>
      </c>
      <c r="C30" s="1">
        <v>8966</v>
      </c>
      <c r="D30" s="1">
        <v>5921</v>
      </c>
      <c r="E30" s="1">
        <v>56.61</v>
      </c>
      <c r="F30" s="1">
        <v>2.65</v>
      </c>
      <c r="G30" s="1">
        <v>1.82</v>
      </c>
      <c r="H30" s="1">
        <v>94</v>
      </c>
      <c r="I30" s="1">
        <v>1.59</v>
      </c>
      <c r="J30" s="1">
        <v>55.74</v>
      </c>
    </row>
    <row r="31" spans="1:10" ht="15.75" customHeight="1" x14ac:dyDescent="0.25">
      <c r="A31" s="1" t="s">
        <v>116</v>
      </c>
      <c r="B31" s="49">
        <f t="shared" si="0"/>
        <v>7.3317683312377809E-3</v>
      </c>
      <c r="C31" s="1">
        <v>5044</v>
      </c>
      <c r="D31" s="1">
        <v>3395</v>
      </c>
      <c r="E31" s="1">
        <v>53.87</v>
      </c>
      <c r="F31" s="1">
        <v>3.06</v>
      </c>
      <c r="G31" s="1">
        <v>2.08</v>
      </c>
      <c r="H31" s="1">
        <v>54</v>
      </c>
      <c r="I31" s="1">
        <v>1.59</v>
      </c>
      <c r="J31" s="1">
        <v>68.819999999999993</v>
      </c>
    </row>
    <row r="32" spans="1:10" ht="15.75" customHeight="1" x14ac:dyDescent="0.25">
      <c r="A32" s="1" t="s">
        <v>113</v>
      </c>
      <c r="B32" s="49">
        <f t="shared" si="0"/>
        <v>7.7852797744071287E-3</v>
      </c>
      <c r="C32" s="1">
        <v>5356</v>
      </c>
      <c r="D32" s="1">
        <v>3596</v>
      </c>
      <c r="E32" s="1">
        <v>56.84</v>
      </c>
      <c r="F32" s="1">
        <v>2.8</v>
      </c>
      <c r="G32" s="1">
        <v>1.85</v>
      </c>
      <c r="H32" s="1">
        <v>67</v>
      </c>
      <c r="I32" s="1">
        <v>1.86</v>
      </c>
      <c r="J32" s="1">
        <v>57.1</v>
      </c>
    </row>
    <row r="33" spans="1:10" ht="15.75" customHeight="1" x14ac:dyDescent="0.25">
      <c r="A33" s="1" t="s">
        <v>107</v>
      </c>
      <c r="B33" s="49">
        <f t="shared" si="0"/>
        <v>1.1823275893395739E-2</v>
      </c>
      <c r="C33" s="1">
        <v>8134</v>
      </c>
      <c r="D33" s="1">
        <v>5322</v>
      </c>
      <c r="E33" s="1">
        <v>55.49</v>
      </c>
      <c r="F33" s="1">
        <v>2.87</v>
      </c>
      <c r="G33" s="1">
        <v>1.79</v>
      </c>
      <c r="H33" s="1">
        <v>67</v>
      </c>
      <c r="I33" s="1">
        <v>1.26</v>
      </c>
      <c r="J33" s="1">
        <v>72.3</v>
      </c>
    </row>
    <row r="34" spans="1:10" ht="15.75" customHeight="1" x14ac:dyDescent="0.25">
      <c r="A34" s="1" t="s">
        <v>102</v>
      </c>
      <c r="B34" s="49">
        <f t="shared" si="0"/>
        <v>1.4649001039297057E-2</v>
      </c>
      <c r="C34" s="1">
        <v>10078</v>
      </c>
      <c r="D34" s="1">
        <v>7438</v>
      </c>
      <c r="E34" s="1">
        <v>30.03</v>
      </c>
      <c r="F34" s="1">
        <v>4.91</v>
      </c>
      <c r="G34" s="1">
        <v>3.06</v>
      </c>
      <c r="H34" s="1">
        <v>132</v>
      </c>
      <c r="I34" s="1">
        <v>1.77</v>
      </c>
      <c r="J34" s="1">
        <v>50.33</v>
      </c>
    </row>
    <row r="35" spans="1:10" ht="15.75" customHeight="1" x14ac:dyDescent="0.25">
      <c r="A35" s="1" t="s">
        <v>125</v>
      </c>
      <c r="B35" s="49">
        <f t="shared" si="0"/>
        <v>5.8113421467661875E-3</v>
      </c>
      <c r="C35" s="1">
        <v>3998</v>
      </c>
      <c r="D35" s="1">
        <v>2591</v>
      </c>
      <c r="E35" s="1">
        <v>57.43</v>
      </c>
      <c r="F35" s="1">
        <v>2.76</v>
      </c>
      <c r="G35" s="1">
        <v>1.81</v>
      </c>
      <c r="H35" s="1">
        <v>51</v>
      </c>
      <c r="I35" s="1">
        <v>1.97</v>
      </c>
      <c r="J35" s="1">
        <v>60.73</v>
      </c>
    </row>
    <row r="36" spans="1:10" ht="15.75" customHeight="1" x14ac:dyDescent="0.25">
      <c r="A36" s="1" t="s">
        <v>133</v>
      </c>
      <c r="B36" s="49">
        <f t="shared" si="0"/>
        <v>5.0380469936697359E-3</v>
      </c>
      <c r="C36" s="1">
        <v>3466</v>
      </c>
      <c r="D36" s="1">
        <v>2254</v>
      </c>
      <c r="E36" s="1">
        <v>60.74</v>
      </c>
      <c r="F36" s="1">
        <v>2.36</v>
      </c>
      <c r="G36" s="1">
        <v>1.48</v>
      </c>
      <c r="H36" s="1">
        <v>25</v>
      </c>
      <c r="I36" s="1">
        <v>1.1100000000000001</v>
      </c>
      <c r="J36" s="1">
        <v>49.85</v>
      </c>
    </row>
    <row r="37" spans="1:10" ht="15.75" customHeight="1" x14ac:dyDescent="0.25">
      <c r="A37" s="1" t="s">
        <v>128</v>
      </c>
      <c r="B37" s="49">
        <f t="shared" si="0"/>
        <v>5.5264439324674945E-3</v>
      </c>
      <c r="C37" s="1">
        <v>3802</v>
      </c>
      <c r="D37" s="1">
        <v>2415</v>
      </c>
      <c r="E37" s="1">
        <v>59.21</v>
      </c>
      <c r="F37" s="1">
        <v>2.69</v>
      </c>
      <c r="G37" s="1">
        <v>1.74</v>
      </c>
      <c r="H37" s="1">
        <v>31</v>
      </c>
      <c r="I37" s="1">
        <v>1.28</v>
      </c>
      <c r="J37" s="1">
        <v>78.39</v>
      </c>
    </row>
    <row r="38" spans="1:10" ht="15.75" customHeight="1" x14ac:dyDescent="0.25">
      <c r="A38" s="1" t="s">
        <v>123</v>
      </c>
      <c r="B38" s="49">
        <f t="shared" si="0"/>
        <v>5.9479770046441316E-3</v>
      </c>
      <c r="C38" s="1">
        <v>4092</v>
      </c>
      <c r="D38" s="1">
        <v>2613</v>
      </c>
      <c r="E38" s="1">
        <v>51.05</v>
      </c>
      <c r="F38" s="1">
        <v>3.18</v>
      </c>
      <c r="G38" s="1">
        <v>1.93</v>
      </c>
      <c r="H38" s="1">
        <v>47</v>
      </c>
      <c r="I38" s="1">
        <v>1.8</v>
      </c>
      <c r="J38" s="1">
        <v>46.5</v>
      </c>
    </row>
    <row r="39" spans="1:10" ht="15.75" customHeight="1" x14ac:dyDescent="0.25">
      <c r="A39" s="1" t="s">
        <v>127</v>
      </c>
      <c r="B39" s="49">
        <f t="shared" si="0"/>
        <v>5.60493629763142E-3</v>
      </c>
      <c r="C39" s="1">
        <v>3856</v>
      </c>
      <c r="D39" s="1">
        <v>2390</v>
      </c>
      <c r="E39" s="1">
        <v>55.9</v>
      </c>
      <c r="F39" s="1">
        <v>2.76</v>
      </c>
      <c r="G39" s="1">
        <v>1.84</v>
      </c>
      <c r="H39" s="1">
        <v>36</v>
      </c>
      <c r="I39" s="1">
        <v>1.51</v>
      </c>
      <c r="J39" s="1">
        <v>72.680000000000007</v>
      </c>
    </row>
    <row r="40" spans="1:10" ht="15.75" customHeight="1" x14ac:dyDescent="0.25">
      <c r="A40" s="1" t="s">
        <v>105</v>
      </c>
      <c r="B40" s="49">
        <f t="shared" si="0"/>
        <v>1.3791399271765278E-2</v>
      </c>
      <c r="C40" s="1">
        <v>9488</v>
      </c>
      <c r="D40" s="1">
        <v>7590</v>
      </c>
      <c r="E40" s="1">
        <v>31.84</v>
      </c>
      <c r="F40" s="1">
        <v>4.7699999999999996</v>
      </c>
      <c r="G40" s="1">
        <v>3.14</v>
      </c>
      <c r="H40" s="1">
        <v>110</v>
      </c>
      <c r="I40" s="1">
        <v>1.45</v>
      </c>
      <c r="J40" s="1">
        <v>55.69</v>
      </c>
    </row>
    <row r="41" spans="1:10" ht="15.75" customHeight="1" x14ac:dyDescent="0.25">
      <c r="A41" s="1" t="s">
        <v>126</v>
      </c>
      <c r="B41" s="49">
        <f t="shared" si="0"/>
        <v>5.6747072888882425E-3</v>
      </c>
      <c r="C41" s="1">
        <v>3904</v>
      </c>
      <c r="D41" s="1">
        <v>2723</v>
      </c>
      <c r="E41" s="1">
        <v>36.5</v>
      </c>
      <c r="F41" s="1">
        <v>4.3899999999999997</v>
      </c>
      <c r="G41" s="1">
        <v>2.94</v>
      </c>
      <c r="H41" s="1">
        <v>54</v>
      </c>
      <c r="I41" s="1">
        <v>1.98</v>
      </c>
      <c r="J41" s="1">
        <v>56.27</v>
      </c>
    </row>
    <row r="42" spans="1:10" ht="15.75" customHeight="1" x14ac:dyDescent="0.25">
      <c r="A42" s="1" t="s">
        <v>108</v>
      </c>
      <c r="B42" s="49">
        <f t="shared" si="0"/>
        <v>1.1663384038432187E-2</v>
      </c>
      <c r="C42" s="1">
        <v>8024</v>
      </c>
      <c r="D42" s="1">
        <v>6283</v>
      </c>
      <c r="E42" s="1">
        <v>28.22</v>
      </c>
      <c r="F42" s="1">
        <v>4.95</v>
      </c>
      <c r="G42" s="1">
        <v>3.12</v>
      </c>
      <c r="H42" s="1">
        <v>101</v>
      </c>
      <c r="I42" s="1">
        <v>1.61</v>
      </c>
      <c r="J42" s="1">
        <v>59.78</v>
      </c>
    </row>
    <row r="43" spans="1:10" ht="15.75" customHeight="1" x14ac:dyDescent="0.25">
      <c r="A43" s="1" t="s">
        <v>111</v>
      </c>
      <c r="B43" s="49">
        <f t="shared" si="0"/>
        <v>9.0004578721301232E-3</v>
      </c>
      <c r="C43" s="1">
        <v>6192</v>
      </c>
      <c r="D43" s="1">
        <v>4657</v>
      </c>
      <c r="E43" s="1">
        <v>28.82</v>
      </c>
      <c r="F43" s="1">
        <v>4.91</v>
      </c>
      <c r="G43" s="1">
        <v>3.32</v>
      </c>
      <c r="H43" s="1">
        <v>71</v>
      </c>
      <c r="I43" s="1">
        <v>1.52</v>
      </c>
      <c r="J43" s="1">
        <v>70.88</v>
      </c>
    </row>
    <row r="44" spans="1:10" ht="15.75" customHeight="1" x14ac:dyDescent="0.25">
      <c r="A44" s="1" t="s">
        <v>100</v>
      </c>
      <c r="B44" s="49">
        <f t="shared" si="0"/>
        <v>1.696597937395071E-2</v>
      </c>
      <c r="C44" s="1">
        <v>11672</v>
      </c>
      <c r="D44" s="1">
        <v>7717</v>
      </c>
      <c r="E44" s="1">
        <v>57.82</v>
      </c>
      <c r="F44" s="1">
        <v>2.81</v>
      </c>
      <c r="G44" s="1">
        <v>1.84</v>
      </c>
      <c r="H44" s="1">
        <v>100</v>
      </c>
      <c r="I44" s="1">
        <v>1.3</v>
      </c>
      <c r="J44" s="1">
        <v>50.05</v>
      </c>
    </row>
    <row r="45" spans="1:10" ht="13.2" x14ac:dyDescent="0.25">
      <c r="A45" s="1" t="s">
        <v>140</v>
      </c>
      <c r="B45" s="49">
        <f t="shared" si="0"/>
        <v>4.5176716838792675E-3</v>
      </c>
      <c r="C45" s="1">
        <v>3108</v>
      </c>
      <c r="D45" s="1">
        <v>1954</v>
      </c>
      <c r="E45" s="1">
        <v>57.16</v>
      </c>
      <c r="F45" s="1">
        <v>2.71</v>
      </c>
      <c r="G45" s="1">
        <v>1.95</v>
      </c>
      <c r="H45" s="1">
        <v>38</v>
      </c>
      <c r="I45" s="1">
        <v>1.94</v>
      </c>
      <c r="J45" s="1">
        <v>65.08</v>
      </c>
    </row>
    <row r="46" spans="1:10" ht="13.2" x14ac:dyDescent="0.25">
      <c r="A46" s="1" t="s">
        <v>115</v>
      </c>
      <c r="B46" s="49">
        <f t="shared" si="0"/>
        <v>7.5439884296439495E-3</v>
      </c>
      <c r="C46" s="1">
        <v>5190</v>
      </c>
      <c r="D46" s="1">
        <v>3303</v>
      </c>
      <c r="E46" s="1">
        <v>56.89</v>
      </c>
      <c r="F46" s="1">
        <v>2.71</v>
      </c>
      <c r="G46" s="1">
        <v>1.64</v>
      </c>
      <c r="H46" s="1">
        <v>40</v>
      </c>
      <c r="I46" s="1">
        <v>1.21</v>
      </c>
      <c r="J46" s="1">
        <v>54.49</v>
      </c>
    </row>
    <row r="47" spans="1:10" ht="13.2" x14ac:dyDescent="0.25">
      <c r="A47" s="1" t="s">
        <v>94</v>
      </c>
      <c r="B47" s="49">
        <f t="shared" si="0"/>
        <v>4.0920686372126487E-2</v>
      </c>
      <c r="C47" s="1">
        <v>28152</v>
      </c>
      <c r="D47" s="1">
        <v>22902</v>
      </c>
      <c r="E47" s="1">
        <v>23.74</v>
      </c>
      <c r="F47" s="1">
        <v>5.14</v>
      </c>
      <c r="G47" s="1">
        <v>3.52</v>
      </c>
      <c r="H47" s="1">
        <v>353</v>
      </c>
      <c r="I47" s="1">
        <v>1.54</v>
      </c>
      <c r="J47" s="1">
        <v>71.77</v>
      </c>
    </row>
    <row r="48" spans="1:10" ht="13.2" x14ac:dyDescent="0.25">
      <c r="A48" s="1" t="s">
        <v>110</v>
      </c>
      <c r="B48" s="49">
        <f t="shared" si="0"/>
        <v>9.3434985791428348E-3</v>
      </c>
      <c r="C48" s="1">
        <v>6428</v>
      </c>
      <c r="D48" s="1">
        <v>4255</v>
      </c>
      <c r="E48" s="1">
        <v>45.08</v>
      </c>
      <c r="F48" s="1">
        <v>3.45</v>
      </c>
      <c r="G48" s="1">
        <v>2.23</v>
      </c>
      <c r="H48" s="1">
        <v>74</v>
      </c>
      <c r="I48" s="1">
        <v>1.74</v>
      </c>
      <c r="J48" s="1">
        <v>51.79</v>
      </c>
    </row>
    <row r="49" spans="1:10" ht="13.2" x14ac:dyDescent="0.25">
      <c r="A49" s="1" t="s">
        <v>129</v>
      </c>
      <c r="B49" s="49">
        <f t="shared" si="0"/>
        <v>5.3374808311469337E-3</v>
      </c>
      <c r="C49" s="1">
        <v>3672</v>
      </c>
      <c r="D49" s="1">
        <v>2542</v>
      </c>
      <c r="E49" s="1">
        <v>35.92</v>
      </c>
      <c r="F49" s="1">
        <v>4.2300000000000004</v>
      </c>
      <c r="G49" s="1">
        <v>2.67</v>
      </c>
      <c r="H49" s="1">
        <v>34</v>
      </c>
      <c r="I49" s="1">
        <v>1.34</v>
      </c>
      <c r="J49" s="1">
        <v>53.45</v>
      </c>
    </row>
    <row r="50" spans="1:10" ht="13.2" x14ac:dyDescent="0.25">
      <c r="A50" s="1" t="s">
        <v>136</v>
      </c>
      <c r="B50" s="49">
        <f t="shared" si="0"/>
        <v>4.7676844025495487E-3</v>
      </c>
      <c r="C50" s="1">
        <v>3280</v>
      </c>
      <c r="D50" s="1">
        <v>2171</v>
      </c>
      <c r="E50" s="1">
        <v>57.9</v>
      </c>
      <c r="F50" s="1">
        <v>2.5099999999999998</v>
      </c>
      <c r="G50" s="1">
        <v>1.39</v>
      </c>
      <c r="H50" s="1">
        <v>25</v>
      </c>
      <c r="I50" s="1">
        <v>1.1499999999999999</v>
      </c>
      <c r="J50" s="1">
        <v>50.22</v>
      </c>
    </row>
    <row r="51" spans="1:10" ht="13.2" x14ac:dyDescent="0.25">
      <c r="A51" s="1" t="s">
        <v>132</v>
      </c>
      <c r="B51" s="49">
        <f t="shared" si="0"/>
        <v>5.0642111153910447E-3</v>
      </c>
      <c r="C51" s="1">
        <v>3484</v>
      </c>
      <c r="D51" s="1">
        <v>2307</v>
      </c>
      <c r="E51" s="1">
        <v>59.95</v>
      </c>
      <c r="F51" s="1">
        <v>2.5299999999999998</v>
      </c>
      <c r="G51" s="1">
        <v>1.45</v>
      </c>
      <c r="H51" s="1">
        <v>29</v>
      </c>
      <c r="I51" s="1">
        <v>1.26</v>
      </c>
      <c r="J51" s="1">
        <v>52.77</v>
      </c>
    </row>
    <row r="52" spans="1:10" ht="15.75" customHeight="1" x14ac:dyDescent="0.25">
      <c r="B52" s="48"/>
    </row>
    <row r="53" spans="1:10" ht="15.75" customHeight="1" x14ac:dyDescent="0.25">
      <c r="C53" s="19" t="s">
        <v>1532</v>
      </c>
    </row>
    <row r="54" spans="1:10" ht="15.75" customHeight="1" x14ac:dyDescent="0.25">
      <c r="C54" s="19" t="s">
        <v>1532</v>
      </c>
    </row>
  </sheetData>
  <sortState xmlns:xlrd2="http://schemas.microsoft.com/office/spreadsheetml/2017/richdata2" ref="A2:J51">
    <sortCondition ref="A2:A5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K14"/>
  <sheetViews>
    <sheetView workbookViewId="0">
      <selection activeCell="C17" sqref="C17"/>
    </sheetView>
  </sheetViews>
  <sheetFormatPr defaultColWidth="14.44140625" defaultRowHeight="15.75" customHeight="1" x14ac:dyDescent="0.25"/>
  <cols>
    <col min="3" max="3" width="19.5546875" customWidth="1"/>
    <col min="4" max="4" width="18.33203125" customWidth="1"/>
    <col min="8" max="8" width="22.33203125" customWidth="1"/>
  </cols>
  <sheetData>
    <row r="1" spans="1:11" ht="15.75" customHeight="1" x14ac:dyDescent="0.25">
      <c r="A1" s="1" t="s">
        <v>80</v>
      </c>
      <c r="B1" s="1" t="s">
        <v>1517</v>
      </c>
      <c r="C1" s="1" t="s">
        <v>7</v>
      </c>
      <c r="D1" s="1" t="s">
        <v>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15.75" customHeight="1" x14ac:dyDescent="0.25">
      <c r="A2" s="1" t="s">
        <v>89</v>
      </c>
      <c r="B2" s="1">
        <v>14</v>
      </c>
      <c r="C2" s="1">
        <v>0</v>
      </c>
      <c r="D2" s="1">
        <v>0</v>
      </c>
      <c r="E2" s="1">
        <v>14</v>
      </c>
      <c r="F2" s="1">
        <v>78.569999999999993</v>
      </c>
      <c r="G2" s="1">
        <v>2.0699999999999998</v>
      </c>
      <c r="H2" s="1">
        <v>0.9</v>
      </c>
      <c r="I2" s="1">
        <v>0</v>
      </c>
      <c r="J2" s="1">
        <v>0</v>
      </c>
      <c r="K2" s="1">
        <v>0</v>
      </c>
    </row>
    <row r="3" spans="1:11" ht="15.75" customHeight="1" x14ac:dyDescent="0.25">
      <c r="A3" s="1" t="s">
        <v>81</v>
      </c>
      <c r="B3" s="1">
        <v>15407</v>
      </c>
      <c r="C3" s="1">
        <v>0.35</v>
      </c>
      <c r="D3" s="1">
        <v>4439.84</v>
      </c>
      <c r="E3" s="1">
        <v>17312</v>
      </c>
      <c r="F3" s="1">
        <v>60</v>
      </c>
      <c r="G3" s="1">
        <v>2.71</v>
      </c>
      <c r="H3" s="1">
        <v>1.34</v>
      </c>
      <c r="I3" s="1">
        <v>60</v>
      </c>
      <c r="J3" s="1">
        <v>4439.84</v>
      </c>
      <c r="K3" s="47">
        <v>0.35</v>
      </c>
    </row>
    <row r="4" spans="1:11" ht="15.75" customHeight="1" x14ac:dyDescent="0.25">
      <c r="A4" s="1" t="s">
        <v>85</v>
      </c>
      <c r="B4" s="1">
        <v>156</v>
      </c>
      <c r="C4" s="1">
        <v>0</v>
      </c>
      <c r="D4" s="1">
        <v>0</v>
      </c>
      <c r="E4" s="1">
        <v>201</v>
      </c>
      <c r="F4" s="1">
        <v>42.29</v>
      </c>
      <c r="G4" s="1">
        <v>3.3</v>
      </c>
      <c r="H4" s="1">
        <v>2.14</v>
      </c>
      <c r="I4" s="1">
        <v>0</v>
      </c>
      <c r="J4" s="1">
        <v>0</v>
      </c>
      <c r="K4" s="1">
        <v>0</v>
      </c>
    </row>
    <row r="5" spans="1:11" ht="15.75" customHeight="1" x14ac:dyDescent="0.25">
      <c r="A5" s="1" t="s">
        <v>88</v>
      </c>
      <c r="B5" s="1">
        <v>16</v>
      </c>
      <c r="C5" s="1">
        <v>0</v>
      </c>
      <c r="D5" s="1">
        <v>0</v>
      </c>
      <c r="E5" s="1">
        <v>18</v>
      </c>
      <c r="F5" s="1">
        <v>50</v>
      </c>
      <c r="G5" s="1">
        <v>2.33</v>
      </c>
      <c r="H5" s="1">
        <v>0.51</v>
      </c>
      <c r="I5" s="1">
        <v>0</v>
      </c>
      <c r="J5" s="1">
        <v>0</v>
      </c>
      <c r="K5" s="1">
        <v>0</v>
      </c>
    </row>
    <row r="6" spans="1:11" ht="15.75" customHeight="1" x14ac:dyDescent="0.25">
      <c r="A6" s="1" t="s">
        <v>84</v>
      </c>
      <c r="B6" s="1">
        <v>241</v>
      </c>
      <c r="C6" s="1">
        <v>0</v>
      </c>
      <c r="D6" s="1">
        <v>0</v>
      </c>
      <c r="E6" s="1">
        <v>284</v>
      </c>
      <c r="F6" s="1">
        <v>66.2</v>
      </c>
      <c r="G6" s="1">
        <v>2.35</v>
      </c>
      <c r="H6" s="1">
        <v>1.51</v>
      </c>
      <c r="I6" s="1">
        <v>0</v>
      </c>
      <c r="J6" s="1">
        <v>0</v>
      </c>
      <c r="K6" s="1">
        <v>0</v>
      </c>
    </row>
    <row r="7" spans="1:11" ht="15.75" customHeight="1" x14ac:dyDescent="0.25">
      <c r="A7" s="1" t="s">
        <v>90</v>
      </c>
      <c r="B7" s="1">
        <v>5</v>
      </c>
      <c r="C7" s="1">
        <v>0.4</v>
      </c>
      <c r="D7" s="1">
        <v>123.11</v>
      </c>
      <c r="E7" s="1">
        <v>5</v>
      </c>
      <c r="F7" s="1">
        <v>40</v>
      </c>
      <c r="G7" s="1">
        <v>4</v>
      </c>
      <c r="H7" s="1">
        <v>1.36</v>
      </c>
      <c r="I7" s="1">
        <v>2</v>
      </c>
      <c r="J7" s="1">
        <v>123.11</v>
      </c>
      <c r="K7" s="47">
        <v>0.4</v>
      </c>
    </row>
    <row r="8" spans="1:11" ht="15.75" customHeight="1" x14ac:dyDescent="0.25">
      <c r="A8" s="1" t="s">
        <v>86</v>
      </c>
      <c r="B8" s="1">
        <v>43</v>
      </c>
      <c r="C8" s="1">
        <v>0</v>
      </c>
      <c r="D8" s="1">
        <v>0</v>
      </c>
      <c r="E8" s="1">
        <v>47</v>
      </c>
      <c r="F8" s="1">
        <v>72.34</v>
      </c>
      <c r="G8" s="1">
        <v>1.53</v>
      </c>
      <c r="H8" s="1">
        <v>0.63</v>
      </c>
      <c r="I8" s="1">
        <v>0</v>
      </c>
      <c r="J8" s="1">
        <v>0</v>
      </c>
      <c r="K8" s="1">
        <v>0</v>
      </c>
    </row>
    <row r="9" spans="1:11" ht="15.75" customHeight="1" x14ac:dyDescent="0.25">
      <c r="A9" s="1" t="s">
        <v>82</v>
      </c>
      <c r="B9" s="1">
        <v>1539</v>
      </c>
      <c r="C9" s="1">
        <v>0</v>
      </c>
      <c r="D9" s="1">
        <v>0</v>
      </c>
      <c r="E9" s="1">
        <v>1725</v>
      </c>
      <c r="F9" s="1">
        <v>0.64</v>
      </c>
      <c r="G9" s="1">
        <v>2.0699999999999998</v>
      </c>
      <c r="H9" s="1">
        <v>1.3</v>
      </c>
      <c r="I9" s="1">
        <v>0</v>
      </c>
      <c r="J9" s="1">
        <v>0</v>
      </c>
      <c r="K9" s="1">
        <v>0</v>
      </c>
    </row>
    <row r="10" spans="1:11" ht="15.75" customHeight="1" x14ac:dyDescent="0.25">
      <c r="A10" s="1" t="s">
        <v>83</v>
      </c>
      <c r="B10" s="1">
        <v>1682</v>
      </c>
      <c r="C10" s="1">
        <v>0.23</v>
      </c>
      <c r="D10" s="1">
        <v>276.99</v>
      </c>
      <c r="E10" s="1">
        <v>1772</v>
      </c>
      <c r="F10" s="1">
        <v>10.5</v>
      </c>
      <c r="G10" s="1">
        <v>2.44</v>
      </c>
      <c r="H10" s="1">
        <v>2</v>
      </c>
      <c r="I10" s="1">
        <v>4</v>
      </c>
      <c r="J10" s="1">
        <v>276.99</v>
      </c>
      <c r="K10" s="47">
        <v>0.23</v>
      </c>
    </row>
    <row r="11" spans="1:11" ht="15.75" customHeight="1" x14ac:dyDescent="0.25">
      <c r="A11" s="1" t="s">
        <v>87</v>
      </c>
      <c r="B11" s="1">
        <v>18</v>
      </c>
      <c r="C11" s="1">
        <v>0</v>
      </c>
      <c r="D11" s="1">
        <v>0</v>
      </c>
      <c r="E11" s="1">
        <v>31</v>
      </c>
      <c r="F11" s="1">
        <v>41.94</v>
      </c>
      <c r="G11" s="1">
        <v>1.94</v>
      </c>
      <c r="H11" s="1">
        <v>2.06</v>
      </c>
      <c r="I11" s="1">
        <v>0</v>
      </c>
      <c r="J11" s="1">
        <v>0</v>
      </c>
      <c r="K11" s="1">
        <v>0</v>
      </c>
    </row>
    <row r="14" spans="1:11" ht="15.75" customHeight="1" x14ac:dyDescent="0.25">
      <c r="J14" s="14" t="s">
        <v>1532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A35"/>
  <sheetViews>
    <sheetView workbookViewId="0">
      <selection activeCell="D16" sqref="D16"/>
    </sheetView>
  </sheetViews>
  <sheetFormatPr defaultColWidth="14.44140625" defaultRowHeight="15.75" customHeight="1" x14ac:dyDescent="0.25"/>
  <sheetData>
    <row r="1" spans="1:183" ht="15.75" customHeight="1" x14ac:dyDescent="0.3">
      <c r="A1" s="23" t="s">
        <v>1531</v>
      </c>
    </row>
    <row r="2" spans="1:183" ht="15.75" customHeight="1" x14ac:dyDescent="0.25">
      <c r="A2" s="24"/>
    </row>
    <row r="3" spans="1:183" ht="15.75" customHeight="1" x14ac:dyDescent="0.25">
      <c r="A3" s="1" t="s">
        <v>237</v>
      </c>
      <c r="B3" s="1" t="s">
        <v>1517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7</v>
      </c>
      <c r="I3" s="1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</row>
    <row r="4" spans="1:183" ht="15.75" customHeight="1" x14ac:dyDescent="0.25">
      <c r="A4" s="1" t="s">
        <v>238</v>
      </c>
      <c r="B4" s="1">
        <v>341098</v>
      </c>
      <c r="C4" s="1">
        <v>514207</v>
      </c>
      <c r="D4" s="1">
        <v>51.08</v>
      </c>
      <c r="E4" s="1">
        <v>3.26</v>
      </c>
      <c r="F4" s="1">
        <v>1.96</v>
      </c>
      <c r="G4" s="1">
        <v>6151</v>
      </c>
      <c r="H4" s="1">
        <v>1.2</v>
      </c>
      <c r="I4" s="1">
        <v>56.8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</row>
    <row r="5" spans="1:183" ht="15.75" customHeight="1" x14ac:dyDescent="0.25">
      <c r="A5" s="1" t="s">
        <v>239</v>
      </c>
      <c r="B5" s="1">
        <v>175000</v>
      </c>
      <c r="C5" s="1">
        <v>230910</v>
      </c>
      <c r="D5" s="1">
        <v>52.3</v>
      </c>
      <c r="E5" s="1">
        <v>2.94</v>
      </c>
      <c r="F5" s="1">
        <v>2.54</v>
      </c>
      <c r="G5" s="1">
        <v>3873</v>
      </c>
      <c r="H5" s="1">
        <v>1.68</v>
      </c>
      <c r="I5" s="1">
        <v>63.11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</row>
    <row r="6" spans="1:183" ht="15.75" customHeight="1" x14ac:dyDescent="0.25">
      <c r="A6" s="1" t="s">
        <v>240</v>
      </c>
      <c r="B6" s="1">
        <v>171867</v>
      </c>
      <c r="C6" s="1">
        <v>155539</v>
      </c>
      <c r="D6" s="1">
        <v>50.3</v>
      </c>
      <c r="E6" s="1">
        <v>3.25</v>
      </c>
      <c r="F6" s="1">
        <v>2.33</v>
      </c>
      <c r="G6" s="1">
        <v>2528</v>
      </c>
      <c r="H6" s="1">
        <v>1.63</v>
      </c>
      <c r="I6" s="1">
        <v>60.4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</row>
    <row r="7" spans="1:183" ht="15.75" customHeigh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183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183" ht="15.75" customHeigh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183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83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83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83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83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83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83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3"/>
  <sheetViews>
    <sheetView workbookViewId="0">
      <selection activeCell="G19" sqref="G19"/>
    </sheetView>
  </sheetViews>
  <sheetFormatPr defaultColWidth="14.44140625" defaultRowHeight="15.75" customHeight="1" x14ac:dyDescent="0.25"/>
  <cols>
    <col min="3" max="3" width="49.44140625" customWidth="1"/>
    <col min="5" max="5" width="14.44140625" style="19"/>
    <col min="6" max="6" width="14.44140625" style="22"/>
  </cols>
  <sheetData>
    <row r="1" spans="1:6" ht="15.75" customHeight="1" x14ac:dyDescent="0.3">
      <c r="A1" s="23" t="s">
        <v>1523</v>
      </c>
    </row>
    <row r="2" spans="1:6" ht="15.75" customHeight="1" x14ac:dyDescent="0.25">
      <c r="E2" s="19">
        <f>SUM(E4:E603)</f>
        <v>2830033</v>
      </c>
    </row>
    <row r="3" spans="1:6" ht="15.75" customHeight="1" x14ac:dyDescent="0.25">
      <c r="A3" s="14" t="s">
        <v>1522</v>
      </c>
      <c r="B3" s="14" t="s">
        <v>1521</v>
      </c>
      <c r="C3" s="1" t="s">
        <v>17</v>
      </c>
      <c r="D3" s="1" t="s">
        <v>18</v>
      </c>
      <c r="E3" s="18" t="s">
        <v>19</v>
      </c>
      <c r="F3" s="20" t="s">
        <v>20</v>
      </c>
    </row>
    <row r="4" spans="1:6" ht="15.75" customHeight="1" x14ac:dyDescent="0.25">
      <c r="A4">
        <v>201801</v>
      </c>
      <c r="B4" s="14" t="s">
        <v>1518</v>
      </c>
      <c r="C4" s="1" t="s">
        <v>62</v>
      </c>
      <c r="D4" s="1" t="s">
        <v>63</v>
      </c>
      <c r="E4" s="18">
        <v>2112</v>
      </c>
      <c r="F4" s="20">
        <v>94</v>
      </c>
    </row>
    <row r="5" spans="1:6" ht="15.75" customHeight="1" x14ac:dyDescent="0.25">
      <c r="A5">
        <v>201801</v>
      </c>
      <c r="B5" s="14" t="s">
        <v>1518</v>
      </c>
      <c r="C5" s="1" t="s">
        <v>60</v>
      </c>
      <c r="D5" s="1" t="s">
        <v>29</v>
      </c>
      <c r="E5" s="18">
        <v>2161</v>
      </c>
      <c r="F5" s="20">
        <v>98</v>
      </c>
    </row>
    <row r="6" spans="1:6" ht="15.75" customHeight="1" x14ac:dyDescent="0.25">
      <c r="A6">
        <v>201801</v>
      </c>
      <c r="B6" s="14" t="s">
        <v>1518</v>
      </c>
      <c r="C6" s="1" t="s">
        <v>47</v>
      </c>
      <c r="D6" s="1" t="s">
        <v>29</v>
      </c>
      <c r="E6" s="18">
        <v>2754</v>
      </c>
      <c r="F6" s="20">
        <v>113</v>
      </c>
    </row>
    <row r="7" spans="1:6" ht="15.75" customHeight="1" x14ac:dyDescent="0.25">
      <c r="A7">
        <v>201801</v>
      </c>
      <c r="B7" s="14" t="s">
        <v>1519</v>
      </c>
      <c r="C7" s="1" t="s">
        <v>35</v>
      </c>
      <c r="D7" s="1" t="s">
        <v>36</v>
      </c>
      <c r="E7" s="18">
        <v>3401</v>
      </c>
      <c r="F7" s="20">
        <v>142</v>
      </c>
    </row>
    <row r="8" spans="1:6" ht="15.75" customHeight="1" x14ac:dyDescent="0.25">
      <c r="A8">
        <v>201801</v>
      </c>
      <c r="B8" s="14" t="s">
        <v>1519</v>
      </c>
      <c r="C8" s="1" t="s">
        <v>48</v>
      </c>
      <c r="D8" s="1" t="s">
        <v>29</v>
      </c>
      <c r="E8" s="18">
        <v>2695</v>
      </c>
      <c r="F8" s="20">
        <v>21</v>
      </c>
    </row>
    <row r="9" spans="1:6" ht="15.75" customHeight="1" x14ac:dyDescent="0.25">
      <c r="A9">
        <v>201801</v>
      </c>
      <c r="B9" s="14" t="s">
        <v>1520</v>
      </c>
      <c r="C9" s="1" t="s">
        <v>53</v>
      </c>
      <c r="D9" s="1" t="s">
        <v>51</v>
      </c>
      <c r="E9" s="18">
        <v>2448</v>
      </c>
      <c r="F9" s="20">
        <v>40</v>
      </c>
    </row>
    <row r="10" spans="1:6" ht="15.75" customHeight="1" x14ac:dyDescent="0.25">
      <c r="A10">
        <v>201801</v>
      </c>
      <c r="B10" s="14" t="s">
        <v>1520</v>
      </c>
      <c r="C10" s="1" t="s">
        <v>65</v>
      </c>
      <c r="D10" s="1" t="s">
        <v>51</v>
      </c>
      <c r="E10" s="18">
        <v>2027</v>
      </c>
      <c r="F10" s="20">
        <v>39</v>
      </c>
    </row>
    <row r="11" spans="1:6" ht="15.75" customHeight="1" x14ac:dyDescent="0.25">
      <c r="A11">
        <v>201801</v>
      </c>
      <c r="B11" s="14" t="s">
        <v>1519</v>
      </c>
      <c r="C11" s="1" t="s">
        <v>71</v>
      </c>
      <c r="D11" s="1" t="s">
        <v>29</v>
      </c>
      <c r="E11" s="18">
        <v>1803</v>
      </c>
      <c r="F11" s="20">
        <v>19</v>
      </c>
    </row>
    <row r="12" spans="1:6" ht="15.75" customHeight="1" x14ac:dyDescent="0.25">
      <c r="A12">
        <v>201801</v>
      </c>
      <c r="B12" s="14" t="s">
        <v>1518</v>
      </c>
      <c r="C12" s="1" t="s">
        <v>38</v>
      </c>
      <c r="D12" s="1" t="s">
        <v>22</v>
      </c>
      <c r="E12" s="18">
        <v>3074</v>
      </c>
      <c r="F12" s="20">
        <v>112</v>
      </c>
    </row>
    <row r="13" spans="1:6" ht="15.75" customHeight="1" x14ac:dyDescent="0.25">
      <c r="A13">
        <v>201801</v>
      </c>
      <c r="B13" s="14" t="s">
        <v>1520</v>
      </c>
      <c r="C13" s="1" t="s">
        <v>74</v>
      </c>
      <c r="D13" s="1" t="s">
        <v>55</v>
      </c>
      <c r="E13" s="18">
        <v>1750</v>
      </c>
      <c r="F13" s="20">
        <v>32</v>
      </c>
    </row>
    <row r="14" spans="1:6" ht="15.75" customHeight="1" x14ac:dyDescent="0.25">
      <c r="A14">
        <v>201801</v>
      </c>
      <c r="B14" s="14" t="s">
        <v>1520</v>
      </c>
      <c r="C14" s="1" t="s">
        <v>69</v>
      </c>
      <c r="D14" s="1" t="s">
        <v>55</v>
      </c>
      <c r="E14" s="18">
        <v>1825</v>
      </c>
      <c r="F14" s="20">
        <v>29</v>
      </c>
    </row>
    <row r="15" spans="1:6" ht="15.75" customHeight="1" x14ac:dyDescent="0.25">
      <c r="A15">
        <v>201801</v>
      </c>
      <c r="B15" s="14" t="s">
        <v>1519</v>
      </c>
      <c r="C15" s="1" t="s">
        <v>61</v>
      </c>
      <c r="D15" s="1" t="s">
        <v>51</v>
      </c>
      <c r="E15" s="18">
        <v>2137</v>
      </c>
      <c r="F15" s="20">
        <v>47</v>
      </c>
    </row>
    <row r="16" spans="1:6" ht="15.75" customHeight="1" x14ac:dyDescent="0.25">
      <c r="A16">
        <v>201801</v>
      </c>
      <c r="B16" s="14" t="s">
        <v>1519</v>
      </c>
      <c r="C16" s="1" t="s">
        <v>72</v>
      </c>
      <c r="D16" s="1" t="s">
        <v>73</v>
      </c>
      <c r="E16" s="18">
        <v>1752</v>
      </c>
      <c r="F16" s="20">
        <v>32</v>
      </c>
    </row>
    <row r="17" spans="1:7" ht="15.75" customHeight="1" x14ac:dyDescent="0.25">
      <c r="A17">
        <v>201801</v>
      </c>
      <c r="B17" s="14" t="s">
        <v>1519</v>
      </c>
      <c r="C17" s="1" t="s">
        <v>77</v>
      </c>
      <c r="D17" s="1" t="s">
        <v>29</v>
      </c>
      <c r="E17" s="18">
        <v>1672</v>
      </c>
      <c r="F17" s="20">
        <v>21</v>
      </c>
    </row>
    <row r="18" spans="1:7" ht="15.75" customHeight="1" x14ac:dyDescent="0.25">
      <c r="A18">
        <v>201801</v>
      </c>
      <c r="B18" s="14" t="s">
        <v>1518</v>
      </c>
      <c r="C18" s="1" t="s">
        <v>79</v>
      </c>
      <c r="D18" s="1" t="s">
        <v>51</v>
      </c>
      <c r="E18" s="18">
        <v>1630</v>
      </c>
      <c r="F18" s="20">
        <v>68</v>
      </c>
    </row>
    <row r="19" spans="1:7" ht="15.75" customHeight="1" x14ac:dyDescent="0.25">
      <c r="A19">
        <v>201801</v>
      </c>
      <c r="B19" s="14" t="s">
        <v>1518</v>
      </c>
      <c r="C19" s="1" t="s">
        <v>39</v>
      </c>
      <c r="D19" s="1" t="s">
        <v>27</v>
      </c>
      <c r="E19" s="18">
        <v>2961</v>
      </c>
      <c r="F19" s="20">
        <v>126</v>
      </c>
      <c r="G19" s="14" t="s">
        <v>1579</v>
      </c>
    </row>
    <row r="20" spans="1:7" ht="15.75" customHeight="1" x14ac:dyDescent="0.25">
      <c r="A20">
        <v>201801</v>
      </c>
      <c r="B20" s="14" t="s">
        <v>1518</v>
      </c>
      <c r="C20" s="1" t="s">
        <v>31</v>
      </c>
      <c r="D20" s="1" t="s">
        <v>27</v>
      </c>
      <c r="E20" s="18">
        <v>4009</v>
      </c>
      <c r="F20" s="20">
        <v>192</v>
      </c>
    </row>
    <row r="21" spans="1:7" ht="15.75" customHeight="1" x14ac:dyDescent="0.25">
      <c r="A21">
        <v>201801</v>
      </c>
      <c r="B21" s="14" t="s">
        <v>1518</v>
      </c>
      <c r="C21" s="1" t="s">
        <v>54</v>
      </c>
      <c r="D21" s="1" t="s">
        <v>55</v>
      </c>
      <c r="E21" s="18">
        <v>2414</v>
      </c>
      <c r="F21" s="20">
        <v>87</v>
      </c>
    </row>
    <row r="22" spans="1:7" ht="15.75" customHeight="1" x14ac:dyDescent="0.25">
      <c r="A22">
        <v>201801</v>
      </c>
      <c r="B22" s="14" t="s">
        <v>1518</v>
      </c>
      <c r="C22" s="1" t="s">
        <v>75</v>
      </c>
      <c r="D22" s="1" t="s">
        <v>29</v>
      </c>
      <c r="E22" s="18">
        <v>1725</v>
      </c>
      <c r="F22" s="20">
        <v>90</v>
      </c>
    </row>
    <row r="23" spans="1:7" ht="15.75" customHeight="1" x14ac:dyDescent="0.25">
      <c r="A23">
        <v>201801</v>
      </c>
      <c r="B23" s="14" t="s">
        <v>1518</v>
      </c>
      <c r="C23" s="1" t="s">
        <v>67</v>
      </c>
      <c r="D23" s="1" t="s">
        <v>29</v>
      </c>
      <c r="E23" s="18">
        <v>1860</v>
      </c>
      <c r="F23" s="20">
        <v>95</v>
      </c>
    </row>
    <row r="24" spans="1:7" ht="15.75" customHeight="1" x14ac:dyDescent="0.25">
      <c r="A24">
        <v>201801</v>
      </c>
      <c r="B24" s="14" t="s">
        <v>1518</v>
      </c>
      <c r="C24" s="1" t="s">
        <v>37</v>
      </c>
      <c r="D24" s="1" t="s">
        <v>29</v>
      </c>
      <c r="E24" s="18">
        <v>3154</v>
      </c>
      <c r="F24" s="20">
        <v>167</v>
      </c>
    </row>
    <row r="25" spans="1:7" ht="15.75" customHeight="1" x14ac:dyDescent="0.25">
      <c r="A25">
        <v>201801</v>
      </c>
      <c r="B25" s="14" t="s">
        <v>1518</v>
      </c>
      <c r="C25" s="1" t="s">
        <v>37</v>
      </c>
      <c r="D25" s="1" t="s">
        <v>41</v>
      </c>
      <c r="E25" s="18">
        <v>2704</v>
      </c>
      <c r="F25" s="20">
        <v>134</v>
      </c>
    </row>
    <row r="26" spans="1:7" ht="15.75" customHeight="1" x14ac:dyDescent="0.25">
      <c r="A26">
        <v>201801</v>
      </c>
      <c r="B26" s="14" t="s">
        <v>1518</v>
      </c>
      <c r="C26" s="1" t="s">
        <v>34</v>
      </c>
      <c r="D26" s="1" t="s">
        <v>29</v>
      </c>
      <c r="E26" s="18">
        <v>3679</v>
      </c>
      <c r="F26" s="20">
        <v>128</v>
      </c>
    </row>
    <row r="27" spans="1:7" ht="15.75" customHeight="1" x14ac:dyDescent="0.25">
      <c r="A27">
        <v>201801</v>
      </c>
      <c r="B27" s="14" t="s">
        <v>1518</v>
      </c>
      <c r="C27" s="1" t="s">
        <v>34</v>
      </c>
      <c r="D27" s="1" t="s">
        <v>41</v>
      </c>
      <c r="E27" s="18">
        <v>2899</v>
      </c>
      <c r="F27" s="20">
        <v>166</v>
      </c>
    </row>
    <row r="28" spans="1:7" ht="15.75" customHeight="1" x14ac:dyDescent="0.25">
      <c r="A28">
        <v>201801</v>
      </c>
      <c r="B28" s="14" t="s">
        <v>1518</v>
      </c>
      <c r="C28" s="1" t="s">
        <v>57</v>
      </c>
      <c r="D28" s="1" t="s">
        <v>29</v>
      </c>
      <c r="E28" s="18">
        <v>2336</v>
      </c>
      <c r="F28" s="20">
        <v>95</v>
      </c>
    </row>
    <row r="29" spans="1:7" ht="15.75" customHeight="1" x14ac:dyDescent="0.25">
      <c r="A29">
        <v>201801</v>
      </c>
      <c r="B29" s="14" t="s">
        <v>1518</v>
      </c>
      <c r="C29" s="1" t="s">
        <v>28</v>
      </c>
      <c r="D29" s="1" t="s">
        <v>29</v>
      </c>
      <c r="E29" s="18">
        <v>4450</v>
      </c>
      <c r="F29" s="20">
        <v>200</v>
      </c>
    </row>
    <row r="30" spans="1:7" ht="15.75" customHeight="1" x14ac:dyDescent="0.25">
      <c r="A30">
        <v>201801</v>
      </c>
      <c r="B30" s="14" t="s">
        <v>1518</v>
      </c>
      <c r="C30" s="1" t="s">
        <v>30</v>
      </c>
      <c r="D30" s="1" t="s">
        <v>29</v>
      </c>
      <c r="E30" s="18">
        <v>4360</v>
      </c>
      <c r="F30" s="20">
        <v>187</v>
      </c>
    </row>
    <row r="31" spans="1:7" ht="15.75" customHeight="1" x14ac:dyDescent="0.25">
      <c r="A31">
        <v>201801</v>
      </c>
      <c r="B31" s="14" t="s">
        <v>1519</v>
      </c>
      <c r="C31" s="1" t="s">
        <v>78</v>
      </c>
      <c r="D31" s="1" t="s">
        <v>51</v>
      </c>
      <c r="E31" s="18">
        <v>1651</v>
      </c>
      <c r="F31" s="20">
        <v>20</v>
      </c>
    </row>
    <row r="32" spans="1:7" ht="15.75" customHeight="1" x14ac:dyDescent="0.25">
      <c r="A32">
        <v>201801</v>
      </c>
      <c r="B32" s="14" t="s">
        <v>1519</v>
      </c>
      <c r="C32" s="1" t="s">
        <v>45</v>
      </c>
      <c r="D32" s="1" t="s">
        <v>29</v>
      </c>
      <c r="E32" s="18">
        <v>2772</v>
      </c>
      <c r="F32" s="20">
        <v>17</v>
      </c>
    </row>
    <row r="33" spans="1:6" ht="15.75" customHeight="1" x14ac:dyDescent="0.25">
      <c r="A33">
        <v>201801</v>
      </c>
      <c r="B33" s="14" t="s">
        <v>1520</v>
      </c>
      <c r="C33" s="1" t="s">
        <v>58</v>
      </c>
      <c r="D33" s="1" t="s">
        <v>59</v>
      </c>
      <c r="E33" s="18">
        <v>2332</v>
      </c>
      <c r="F33" s="20">
        <v>43</v>
      </c>
    </row>
    <row r="34" spans="1:6" ht="15.75" customHeight="1" x14ac:dyDescent="0.25">
      <c r="A34">
        <v>201801</v>
      </c>
      <c r="B34" s="14" t="s">
        <v>1518</v>
      </c>
      <c r="C34" s="1" t="s">
        <v>26</v>
      </c>
      <c r="D34" s="1" t="s">
        <v>27</v>
      </c>
      <c r="E34" s="18">
        <v>4728</v>
      </c>
      <c r="F34" s="20">
        <v>250</v>
      </c>
    </row>
    <row r="35" spans="1:6" ht="15.75" customHeight="1" x14ac:dyDescent="0.25">
      <c r="A35">
        <v>201801</v>
      </c>
      <c r="B35" s="14" t="s">
        <v>1518</v>
      </c>
      <c r="C35" s="1" t="s">
        <v>33</v>
      </c>
      <c r="D35" s="1" t="s">
        <v>27</v>
      </c>
      <c r="E35" s="18">
        <v>3784</v>
      </c>
      <c r="F35" s="20">
        <v>145</v>
      </c>
    </row>
    <row r="36" spans="1:6" ht="15.75" customHeight="1" x14ac:dyDescent="0.25">
      <c r="A36">
        <v>201801</v>
      </c>
      <c r="B36" s="14" t="s">
        <v>1518</v>
      </c>
      <c r="C36" s="1" t="s">
        <v>49</v>
      </c>
      <c r="D36" s="1" t="s">
        <v>27</v>
      </c>
      <c r="E36" s="18">
        <v>2624</v>
      </c>
      <c r="F36" s="20">
        <v>118</v>
      </c>
    </row>
    <row r="37" spans="1:6" ht="15.75" customHeight="1" x14ac:dyDescent="0.25">
      <c r="A37">
        <v>201801</v>
      </c>
      <c r="B37" s="14" t="s">
        <v>1518</v>
      </c>
      <c r="C37" s="1" t="s">
        <v>70</v>
      </c>
      <c r="D37" s="1" t="s">
        <v>22</v>
      </c>
      <c r="E37" s="18">
        <v>1817</v>
      </c>
      <c r="F37" s="20">
        <v>73</v>
      </c>
    </row>
    <row r="38" spans="1:6" ht="15.75" customHeight="1" x14ac:dyDescent="0.25">
      <c r="A38">
        <v>201801</v>
      </c>
      <c r="B38" s="14" t="s">
        <v>1518</v>
      </c>
      <c r="C38" s="1" t="s">
        <v>66</v>
      </c>
      <c r="D38" s="1" t="s">
        <v>22</v>
      </c>
      <c r="E38" s="18">
        <v>1872</v>
      </c>
      <c r="F38" s="20">
        <v>78</v>
      </c>
    </row>
    <row r="39" spans="1:6" ht="15.75" customHeight="1" x14ac:dyDescent="0.25">
      <c r="A39">
        <v>201801</v>
      </c>
      <c r="B39" s="14" t="s">
        <v>1518</v>
      </c>
      <c r="C39" s="1" t="s">
        <v>23</v>
      </c>
      <c r="D39" s="1" t="s">
        <v>22</v>
      </c>
      <c r="E39" s="18">
        <v>8602</v>
      </c>
      <c r="F39" s="20">
        <v>340</v>
      </c>
    </row>
    <row r="40" spans="1:6" ht="15.75" customHeight="1" x14ac:dyDescent="0.25">
      <c r="A40">
        <v>201801</v>
      </c>
      <c r="B40" s="14" t="s">
        <v>1518</v>
      </c>
      <c r="C40" s="1" t="s">
        <v>32</v>
      </c>
      <c r="D40" s="1" t="s">
        <v>22</v>
      </c>
      <c r="E40" s="18">
        <v>4005</v>
      </c>
      <c r="F40" s="20">
        <v>160</v>
      </c>
    </row>
    <row r="41" spans="1:6" ht="15.75" customHeight="1" x14ac:dyDescent="0.25">
      <c r="A41">
        <v>201801</v>
      </c>
      <c r="B41" s="14" t="s">
        <v>1518</v>
      </c>
      <c r="C41" s="1" t="s">
        <v>21</v>
      </c>
      <c r="D41" s="1" t="s">
        <v>22</v>
      </c>
      <c r="E41" s="18">
        <v>11268</v>
      </c>
      <c r="F41" s="20">
        <v>470</v>
      </c>
    </row>
    <row r="42" spans="1:6" ht="15.75" customHeight="1" x14ac:dyDescent="0.25">
      <c r="A42">
        <v>201801</v>
      </c>
      <c r="B42" s="14" t="s">
        <v>1518</v>
      </c>
      <c r="C42" s="1" t="s">
        <v>40</v>
      </c>
      <c r="D42" s="1" t="s">
        <v>22</v>
      </c>
      <c r="E42" s="18">
        <v>2934</v>
      </c>
      <c r="F42" s="20">
        <v>121</v>
      </c>
    </row>
    <row r="43" spans="1:6" ht="15.75" customHeight="1" x14ac:dyDescent="0.25">
      <c r="A43">
        <v>201801</v>
      </c>
      <c r="B43" s="14" t="s">
        <v>1519</v>
      </c>
      <c r="C43" s="1" t="s">
        <v>44</v>
      </c>
      <c r="D43" s="1" t="s">
        <v>22</v>
      </c>
      <c r="E43" s="18">
        <v>2813</v>
      </c>
      <c r="F43" s="20">
        <v>54</v>
      </c>
    </row>
    <row r="44" spans="1:6" ht="15.75" customHeight="1" x14ac:dyDescent="0.25">
      <c r="A44">
        <v>201801</v>
      </c>
      <c r="B44" s="14" t="s">
        <v>1519</v>
      </c>
      <c r="C44" s="1" t="s">
        <v>56</v>
      </c>
      <c r="D44" s="1" t="s">
        <v>22</v>
      </c>
      <c r="E44" s="18">
        <v>2357</v>
      </c>
      <c r="F44" s="20">
        <v>61</v>
      </c>
    </row>
    <row r="45" spans="1:6" ht="15.75" customHeight="1" x14ac:dyDescent="0.25">
      <c r="A45">
        <v>201801</v>
      </c>
      <c r="B45" s="14" t="s">
        <v>1519</v>
      </c>
      <c r="C45" s="1" t="s">
        <v>42</v>
      </c>
      <c r="D45" s="1" t="s">
        <v>22</v>
      </c>
      <c r="E45" s="18">
        <v>2855</v>
      </c>
      <c r="F45" s="20">
        <v>73</v>
      </c>
    </row>
    <row r="46" spans="1:6" ht="15.75" customHeight="1" x14ac:dyDescent="0.25">
      <c r="A46">
        <v>201801</v>
      </c>
      <c r="B46" s="14" t="s">
        <v>1519</v>
      </c>
      <c r="C46" s="1" t="s">
        <v>46</v>
      </c>
      <c r="D46" s="1" t="s">
        <v>22</v>
      </c>
      <c r="E46" s="18">
        <v>2771</v>
      </c>
      <c r="F46" s="20">
        <v>73</v>
      </c>
    </row>
    <row r="47" spans="1:6" ht="13.2" x14ac:dyDescent="0.25">
      <c r="A47">
        <v>201801</v>
      </c>
      <c r="B47" s="14" t="s">
        <v>1519</v>
      </c>
      <c r="C47" s="1" t="s">
        <v>50</v>
      </c>
      <c r="D47" s="1" t="s">
        <v>51</v>
      </c>
      <c r="E47" s="18">
        <v>2617</v>
      </c>
      <c r="F47" s="20">
        <v>61</v>
      </c>
    </row>
    <row r="48" spans="1:6" ht="13.2" x14ac:dyDescent="0.25">
      <c r="A48">
        <v>201801</v>
      </c>
      <c r="B48" s="14" t="s">
        <v>1520</v>
      </c>
      <c r="C48" s="1" t="s">
        <v>68</v>
      </c>
      <c r="D48" s="1" t="s">
        <v>29</v>
      </c>
      <c r="E48" s="18">
        <v>1851</v>
      </c>
      <c r="F48" s="20">
        <v>19</v>
      </c>
    </row>
    <row r="49" spans="1:6" ht="13.2" x14ac:dyDescent="0.25">
      <c r="A49">
        <v>201801</v>
      </c>
      <c r="B49" s="14" t="s">
        <v>1519</v>
      </c>
      <c r="C49" s="1" t="s">
        <v>76</v>
      </c>
      <c r="D49" s="1" t="s">
        <v>25</v>
      </c>
      <c r="E49" s="18">
        <v>1714</v>
      </c>
      <c r="F49" s="20">
        <v>41</v>
      </c>
    </row>
    <row r="50" spans="1:6" ht="13.2" x14ac:dyDescent="0.25">
      <c r="A50">
        <v>201801</v>
      </c>
      <c r="B50" s="14" t="s">
        <v>1519</v>
      </c>
      <c r="C50" s="1" t="s">
        <v>52</v>
      </c>
      <c r="D50" s="1" t="s">
        <v>25</v>
      </c>
      <c r="E50" s="18">
        <v>2479</v>
      </c>
      <c r="F50" s="20">
        <v>56</v>
      </c>
    </row>
    <row r="51" spans="1:6" ht="13.2" x14ac:dyDescent="0.25">
      <c r="A51">
        <v>201801</v>
      </c>
      <c r="B51" s="14" t="s">
        <v>1519</v>
      </c>
      <c r="C51" s="1" t="s">
        <v>24</v>
      </c>
      <c r="D51" s="1" t="s">
        <v>25</v>
      </c>
      <c r="E51" s="18">
        <v>4895</v>
      </c>
      <c r="F51" s="20">
        <v>107</v>
      </c>
    </row>
    <row r="52" spans="1:6" ht="13.2" x14ac:dyDescent="0.25">
      <c r="A52">
        <v>201801</v>
      </c>
      <c r="B52" s="14" t="s">
        <v>1520</v>
      </c>
      <c r="C52" s="1" t="s">
        <v>43</v>
      </c>
      <c r="D52" s="1" t="s">
        <v>25</v>
      </c>
      <c r="E52" s="18">
        <v>2842</v>
      </c>
      <c r="F52" s="20">
        <v>69</v>
      </c>
    </row>
    <row r="53" spans="1:6" ht="13.2" x14ac:dyDescent="0.25">
      <c r="A53">
        <v>201801</v>
      </c>
      <c r="B53" s="14" t="s">
        <v>1520</v>
      </c>
      <c r="C53" s="1" t="s">
        <v>64</v>
      </c>
      <c r="D53" s="1" t="s">
        <v>25</v>
      </c>
      <c r="E53" s="18">
        <v>2049</v>
      </c>
      <c r="F53" s="20">
        <v>50</v>
      </c>
    </row>
    <row r="54" spans="1:6" ht="15.75" customHeight="1" x14ac:dyDescent="0.25">
      <c r="A54">
        <v>201802</v>
      </c>
      <c r="B54" s="14" t="s">
        <v>1518</v>
      </c>
      <c r="C54" s="1" t="s">
        <v>62</v>
      </c>
      <c r="D54" s="1" t="s">
        <v>63</v>
      </c>
      <c r="E54" s="18">
        <v>2207</v>
      </c>
      <c r="F54" s="21">
        <v>98</v>
      </c>
    </row>
    <row r="55" spans="1:6" ht="15.75" customHeight="1" x14ac:dyDescent="0.25">
      <c r="A55">
        <v>201802</v>
      </c>
      <c r="B55" s="14" t="s">
        <v>1518</v>
      </c>
      <c r="C55" s="1" t="s">
        <v>60</v>
      </c>
      <c r="D55" s="1" t="s">
        <v>29</v>
      </c>
      <c r="E55" s="18">
        <v>2258</v>
      </c>
      <c r="F55" s="21">
        <v>102</v>
      </c>
    </row>
    <row r="56" spans="1:6" ht="15.75" customHeight="1" x14ac:dyDescent="0.25">
      <c r="A56">
        <v>201802</v>
      </c>
      <c r="B56" s="14" t="s">
        <v>1518</v>
      </c>
      <c r="C56" s="1" t="s">
        <v>47</v>
      </c>
      <c r="D56" s="1" t="s">
        <v>29</v>
      </c>
      <c r="E56" s="18">
        <v>2933</v>
      </c>
      <c r="F56" s="21">
        <v>120</v>
      </c>
    </row>
    <row r="57" spans="1:6" ht="15.75" customHeight="1" x14ac:dyDescent="0.25">
      <c r="A57">
        <v>201802</v>
      </c>
      <c r="B57" s="14" t="s">
        <v>1519</v>
      </c>
      <c r="C57" s="1" t="s">
        <v>35</v>
      </c>
      <c r="D57" s="1" t="s">
        <v>36</v>
      </c>
      <c r="E57" s="18">
        <v>3809</v>
      </c>
      <c r="F57" s="21">
        <v>159</v>
      </c>
    </row>
    <row r="58" spans="1:6" ht="15.75" customHeight="1" x14ac:dyDescent="0.25">
      <c r="A58">
        <v>201802</v>
      </c>
      <c r="B58" s="14" t="s">
        <v>1519</v>
      </c>
      <c r="C58" s="1" t="s">
        <v>48</v>
      </c>
      <c r="D58" s="1" t="s">
        <v>29</v>
      </c>
      <c r="E58" s="18">
        <v>3018</v>
      </c>
      <c r="F58" s="21">
        <v>24</v>
      </c>
    </row>
    <row r="59" spans="1:6" ht="15.75" customHeight="1" x14ac:dyDescent="0.25">
      <c r="A59">
        <v>201802</v>
      </c>
      <c r="B59" s="14" t="s">
        <v>1520</v>
      </c>
      <c r="C59" s="1" t="s">
        <v>53</v>
      </c>
      <c r="D59" s="1" t="s">
        <v>51</v>
      </c>
      <c r="E59" s="18">
        <v>2203</v>
      </c>
      <c r="F59" s="21">
        <v>36</v>
      </c>
    </row>
    <row r="60" spans="1:6" ht="15.75" customHeight="1" x14ac:dyDescent="0.25">
      <c r="A60">
        <v>201802</v>
      </c>
      <c r="B60" s="14" t="s">
        <v>1520</v>
      </c>
      <c r="C60" s="1" t="s">
        <v>65</v>
      </c>
      <c r="D60" s="1" t="s">
        <v>51</v>
      </c>
      <c r="E60" s="18">
        <v>1784</v>
      </c>
      <c r="F60" s="21">
        <v>34</v>
      </c>
    </row>
    <row r="61" spans="1:6" ht="15.75" customHeight="1" x14ac:dyDescent="0.25">
      <c r="A61">
        <v>201802</v>
      </c>
      <c r="B61" s="14" t="s">
        <v>1519</v>
      </c>
      <c r="C61" s="1" t="s">
        <v>71</v>
      </c>
      <c r="D61" s="1" t="s">
        <v>29</v>
      </c>
      <c r="E61" s="18">
        <v>2019</v>
      </c>
      <c r="F61" s="21">
        <v>21</v>
      </c>
    </row>
    <row r="62" spans="1:6" ht="15.75" customHeight="1" x14ac:dyDescent="0.25">
      <c r="A62">
        <v>201802</v>
      </c>
      <c r="B62" s="14" t="s">
        <v>1518</v>
      </c>
      <c r="C62" s="1" t="s">
        <v>38</v>
      </c>
      <c r="D62" s="1" t="s">
        <v>22</v>
      </c>
      <c r="E62" s="18">
        <v>3182</v>
      </c>
      <c r="F62" s="21">
        <v>116</v>
      </c>
    </row>
    <row r="63" spans="1:6" ht="15.75" customHeight="1" x14ac:dyDescent="0.25">
      <c r="A63">
        <v>201802</v>
      </c>
      <c r="B63" s="14" t="s">
        <v>1520</v>
      </c>
      <c r="C63" s="1" t="s">
        <v>74</v>
      </c>
      <c r="D63" s="1" t="s">
        <v>55</v>
      </c>
      <c r="E63" s="18">
        <v>1523</v>
      </c>
      <c r="F63" s="21">
        <v>28</v>
      </c>
    </row>
    <row r="64" spans="1:6" ht="15.75" customHeight="1" x14ac:dyDescent="0.25">
      <c r="A64">
        <v>201802</v>
      </c>
      <c r="B64" s="14" t="s">
        <v>1520</v>
      </c>
      <c r="C64" s="1" t="s">
        <v>69</v>
      </c>
      <c r="D64" s="1" t="s">
        <v>55</v>
      </c>
      <c r="E64" s="18">
        <v>1734</v>
      </c>
      <c r="F64" s="21">
        <v>28</v>
      </c>
    </row>
    <row r="65" spans="1:6" ht="15.75" customHeight="1" x14ac:dyDescent="0.25">
      <c r="A65">
        <v>201802</v>
      </c>
      <c r="B65" s="14" t="s">
        <v>1519</v>
      </c>
      <c r="C65" s="1" t="s">
        <v>61</v>
      </c>
      <c r="D65" s="1" t="s">
        <v>51</v>
      </c>
      <c r="E65" s="18">
        <v>2777</v>
      </c>
      <c r="F65" s="21">
        <v>61</v>
      </c>
    </row>
    <row r="66" spans="1:6" ht="15.75" customHeight="1" x14ac:dyDescent="0.25">
      <c r="A66">
        <v>201802</v>
      </c>
      <c r="B66" s="14" t="s">
        <v>1519</v>
      </c>
      <c r="C66" s="1" t="s">
        <v>72</v>
      </c>
      <c r="D66" s="1" t="s">
        <v>73</v>
      </c>
      <c r="E66" s="18">
        <v>2155</v>
      </c>
      <c r="F66" s="21">
        <v>39</v>
      </c>
    </row>
    <row r="67" spans="1:6" ht="15.75" customHeight="1" x14ac:dyDescent="0.25">
      <c r="A67">
        <v>201802</v>
      </c>
      <c r="B67" s="14" t="s">
        <v>1519</v>
      </c>
      <c r="C67" s="1" t="s">
        <v>77</v>
      </c>
      <c r="D67" s="1" t="s">
        <v>29</v>
      </c>
      <c r="E67" s="18">
        <v>1873</v>
      </c>
      <c r="F67" s="21">
        <v>24</v>
      </c>
    </row>
    <row r="68" spans="1:6" ht="15.75" customHeight="1" x14ac:dyDescent="0.25">
      <c r="A68">
        <v>201802</v>
      </c>
      <c r="B68" s="14" t="s">
        <v>1518</v>
      </c>
      <c r="C68" s="1" t="s">
        <v>79</v>
      </c>
      <c r="D68" s="1" t="s">
        <v>51</v>
      </c>
      <c r="E68" s="18">
        <v>1752</v>
      </c>
      <c r="F68" s="21">
        <v>73</v>
      </c>
    </row>
    <row r="69" spans="1:6" ht="15.75" customHeight="1" x14ac:dyDescent="0.25">
      <c r="A69">
        <v>201802</v>
      </c>
      <c r="B69" s="14" t="s">
        <v>1518</v>
      </c>
      <c r="C69" s="1" t="s">
        <v>39</v>
      </c>
      <c r="D69" s="1" t="s">
        <v>27</v>
      </c>
      <c r="E69" s="18">
        <v>3213</v>
      </c>
      <c r="F69" s="21">
        <v>137</v>
      </c>
    </row>
    <row r="70" spans="1:6" ht="15.75" customHeight="1" x14ac:dyDescent="0.25">
      <c r="A70">
        <v>201802</v>
      </c>
      <c r="B70" s="14" t="s">
        <v>1518</v>
      </c>
      <c r="C70" s="1" t="s">
        <v>31</v>
      </c>
      <c r="D70" s="1" t="s">
        <v>27</v>
      </c>
      <c r="E70" s="18">
        <v>4469</v>
      </c>
      <c r="F70" s="21">
        <v>214</v>
      </c>
    </row>
    <row r="71" spans="1:6" ht="15.75" customHeight="1" x14ac:dyDescent="0.25">
      <c r="A71">
        <v>201802</v>
      </c>
      <c r="B71" s="14" t="s">
        <v>1518</v>
      </c>
      <c r="C71" s="1" t="s">
        <v>54</v>
      </c>
      <c r="D71" s="1" t="s">
        <v>55</v>
      </c>
      <c r="E71" s="18">
        <v>2523</v>
      </c>
      <c r="F71" s="21">
        <v>91</v>
      </c>
    </row>
    <row r="72" spans="1:6" ht="15.75" customHeight="1" x14ac:dyDescent="0.25">
      <c r="A72">
        <v>201802</v>
      </c>
      <c r="B72" s="14" t="s">
        <v>1518</v>
      </c>
      <c r="C72" s="1" t="s">
        <v>75</v>
      </c>
      <c r="D72" s="1" t="s">
        <v>29</v>
      </c>
      <c r="E72" s="18">
        <v>1837</v>
      </c>
      <c r="F72" s="21">
        <v>96</v>
      </c>
    </row>
    <row r="73" spans="1:6" ht="15.75" customHeight="1" x14ac:dyDescent="0.25">
      <c r="A73">
        <v>201802</v>
      </c>
      <c r="B73" s="14" t="s">
        <v>1518</v>
      </c>
      <c r="C73" s="1" t="s">
        <v>67</v>
      </c>
      <c r="D73" s="1" t="s">
        <v>29</v>
      </c>
      <c r="E73" s="18">
        <v>1962</v>
      </c>
      <c r="F73" s="21">
        <v>100</v>
      </c>
    </row>
    <row r="74" spans="1:6" ht="15.75" customHeight="1" x14ac:dyDescent="0.25">
      <c r="A74">
        <v>201802</v>
      </c>
      <c r="B74" s="14" t="s">
        <v>1518</v>
      </c>
      <c r="C74" s="1" t="s">
        <v>37</v>
      </c>
      <c r="D74" s="1" t="s">
        <v>29</v>
      </c>
      <c r="E74" s="18">
        <v>3264</v>
      </c>
      <c r="F74" s="21">
        <v>173</v>
      </c>
    </row>
    <row r="75" spans="1:6" ht="15.75" customHeight="1" x14ac:dyDescent="0.25">
      <c r="A75">
        <v>201802</v>
      </c>
      <c r="B75" s="14" t="s">
        <v>1518</v>
      </c>
      <c r="C75" s="1" t="s">
        <v>37</v>
      </c>
      <c r="D75" s="1" t="s">
        <v>41</v>
      </c>
      <c r="E75" s="18">
        <v>2907</v>
      </c>
      <c r="F75" s="21">
        <v>144</v>
      </c>
    </row>
    <row r="76" spans="1:6" ht="15.75" customHeight="1" x14ac:dyDescent="0.25">
      <c r="A76">
        <v>201802</v>
      </c>
      <c r="B76" s="14" t="s">
        <v>1518</v>
      </c>
      <c r="C76" s="1" t="s">
        <v>34</v>
      </c>
      <c r="D76" s="1" t="s">
        <v>29</v>
      </c>
      <c r="E76" s="18">
        <v>3955</v>
      </c>
      <c r="F76" s="21">
        <v>138</v>
      </c>
    </row>
    <row r="77" spans="1:6" ht="15.75" customHeight="1" x14ac:dyDescent="0.25">
      <c r="A77">
        <v>201802</v>
      </c>
      <c r="B77" s="14" t="s">
        <v>1518</v>
      </c>
      <c r="C77" s="1" t="s">
        <v>34</v>
      </c>
      <c r="D77" s="1" t="s">
        <v>41</v>
      </c>
      <c r="E77" s="18">
        <v>3117</v>
      </c>
      <c r="F77" s="21">
        <v>178</v>
      </c>
    </row>
    <row r="78" spans="1:6" ht="15.75" customHeight="1" x14ac:dyDescent="0.25">
      <c r="A78">
        <v>201802</v>
      </c>
      <c r="B78" s="14" t="s">
        <v>1518</v>
      </c>
      <c r="C78" s="1" t="s">
        <v>57</v>
      </c>
      <c r="D78" s="1" t="s">
        <v>29</v>
      </c>
      <c r="E78" s="18">
        <v>2441</v>
      </c>
      <c r="F78" s="21">
        <v>99</v>
      </c>
    </row>
    <row r="79" spans="1:6" ht="15.75" customHeight="1" x14ac:dyDescent="0.25">
      <c r="A79">
        <v>201802</v>
      </c>
      <c r="B79" s="14" t="s">
        <v>1518</v>
      </c>
      <c r="C79" s="1" t="s">
        <v>28</v>
      </c>
      <c r="D79" s="1" t="s">
        <v>29</v>
      </c>
      <c r="E79" s="18">
        <v>4650</v>
      </c>
      <c r="F79" s="21">
        <v>209</v>
      </c>
    </row>
    <row r="80" spans="1:6" ht="15.75" customHeight="1" x14ac:dyDescent="0.25">
      <c r="A80">
        <v>201802</v>
      </c>
      <c r="B80" s="14" t="s">
        <v>1518</v>
      </c>
      <c r="C80" s="1" t="s">
        <v>30</v>
      </c>
      <c r="D80" s="1" t="s">
        <v>29</v>
      </c>
      <c r="E80" s="18">
        <v>4469</v>
      </c>
      <c r="F80" s="21">
        <v>192</v>
      </c>
    </row>
    <row r="81" spans="1:6" ht="15.75" customHeight="1" x14ac:dyDescent="0.25">
      <c r="A81">
        <v>201802</v>
      </c>
      <c r="B81" s="14" t="s">
        <v>1519</v>
      </c>
      <c r="C81" s="1" t="s">
        <v>78</v>
      </c>
      <c r="D81" s="1" t="s">
        <v>51</v>
      </c>
      <c r="E81" s="18">
        <v>1750</v>
      </c>
      <c r="F81" s="21">
        <v>21</v>
      </c>
    </row>
    <row r="82" spans="1:6" ht="15.75" customHeight="1" x14ac:dyDescent="0.25">
      <c r="A82">
        <v>201802</v>
      </c>
      <c r="B82" s="14" t="s">
        <v>1519</v>
      </c>
      <c r="C82" s="1" t="s">
        <v>45</v>
      </c>
      <c r="D82" s="1" t="s">
        <v>29</v>
      </c>
      <c r="E82" s="18">
        <v>3105</v>
      </c>
      <c r="F82" s="21">
        <v>19</v>
      </c>
    </row>
    <row r="83" spans="1:6" ht="15.75" customHeight="1" x14ac:dyDescent="0.25">
      <c r="A83">
        <v>201802</v>
      </c>
      <c r="B83" s="14" t="s">
        <v>1520</v>
      </c>
      <c r="C83" s="1" t="s">
        <v>58</v>
      </c>
      <c r="D83" s="1" t="s">
        <v>59</v>
      </c>
      <c r="E83" s="18">
        <v>2262</v>
      </c>
      <c r="F83" s="21">
        <v>42</v>
      </c>
    </row>
    <row r="84" spans="1:6" ht="15.75" customHeight="1" x14ac:dyDescent="0.25">
      <c r="A84">
        <v>201802</v>
      </c>
      <c r="B84" s="14" t="s">
        <v>1518</v>
      </c>
      <c r="C84" s="1" t="s">
        <v>26</v>
      </c>
      <c r="D84" s="1" t="s">
        <v>27</v>
      </c>
      <c r="E84" s="18">
        <v>5035</v>
      </c>
      <c r="F84" s="21">
        <v>266</v>
      </c>
    </row>
    <row r="85" spans="1:6" ht="15.75" customHeight="1" x14ac:dyDescent="0.25">
      <c r="A85">
        <v>201802</v>
      </c>
      <c r="B85" s="14" t="s">
        <v>1518</v>
      </c>
      <c r="C85" s="1" t="s">
        <v>33</v>
      </c>
      <c r="D85" s="1" t="s">
        <v>27</v>
      </c>
      <c r="E85" s="18">
        <v>3916</v>
      </c>
      <c r="F85" s="21">
        <v>150</v>
      </c>
    </row>
    <row r="86" spans="1:6" ht="15.75" customHeight="1" x14ac:dyDescent="0.25">
      <c r="A86">
        <v>201802</v>
      </c>
      <c r="B86" s="14" t="s">
        <v>1518</v>
      </c>
      <c r="C86" s="1" t="s">
        <v>49</v>
      </c>
      <c r="D86" s="1" t="s">
        <v>27</v>
      </c>
      <c r="E86" s="18">
        <v>2847</v>
      </c>
      <c r="F86" s="21">
        <v>128</v>
      </c>
    </row>
    <row r="87" spans="1:6" ht="15.75" customHeight="1" x14ac:dyDescent="0.25">
      <c r="A87">
        <v>201802</v>
      </c>
      <c r="B87" s="14" t="s">
        <v>1518</v>
      </c>
      <c r="C87" s="1" t="s">
        <v>70</v>
      </c>
      <c r="D87" s="1" t="s">
        <v>22</v>
      </c>
      <c r="E87" s="18">
        <v>1899</v>
      </c>
      <c r="F87" s="21">
        <v>76</v>
      </c>
    </row>
    <row r="88" spans="1:6" ht="15.75" customHeight="1" x14ac:dyDescent="0.25">
      <c r="A88">
        <v>201802</v>
      </c>
      <c r="B88" s="14" t="s">
        <v>1518</v>
      </c>
      <c r="C88" s="1" t="s">
        <v>66</v>
      </c>
      <c r="D88" s="1" t="s">
        <v>22</v>
      </c>
      <c r="E88" s="18">
        <v>1994</v>
      </c>
      <c r="F88" s="21">
        <v>83</v>
      </c>
    </row>
    <row r="89" spans="1:6" ht="15.75" customHeight="1" x14ac:dyDescent="0.25">
      <c r="A89">
        <v>201802</v>
      </c>
      <c r="B89" s="14" t="s">
        <v>1518</v>
      </c>
      <c r="C89" s="1" t="s">
        <v>23</v>
      </c>
      <c r="D89" s="1" t="s">
        <v>22</v>
      </c>
      <c r="E89" s="18">
        <v>9419</v>
      </c>
      <c r="F89" s="21">
        <v>372</v>
      </c>
    </row>
    <row r="90" spans="1:6" ht="15.75" customHeight="1" x14ac:dyDescent="0.25">
      <c r="A90">
        <v>201802</v>
      </c>
      <c r="B90" s="14" t="s">
        <v>1518</v>
      </c>
      <c r="C90" s="1" t="s">
        <v>32</v>
      </c>
      <c r="D90" s="1" t="s">
        <v>22</v>
      </c>
      <c r="E90" s="18">
        <v>4186</v>
      </c>
      <c r="F90" s="21">
        <v>167</v>
      </c>
    </row>
    <row r="91" spans="1:6" ht="15.75" customHeight="1" x14ac:dyDescent="0.25">
      <c r="A91">
        <v>201802</v>
      </c>
      <c r="B91" s="14" t="s">
        <v>1518</v>
      </c>
      <c r="C91" s="1" t="s">
        <v>21</v>
      </c>
      <c r="D91" s="1" t="s">
        <v>22</v>
      </c>
      <c r="E91" s="18">
        <v>12113</v>
      </c>
      <c r="F91" s="21">
        <v>505</v>
      </c>
    </row>
    <row r="92" spans="1:6" ht="15.75" customHeight="1" x14ac:dyDescent="0.25">
      <c r="A92">
        <v>201802</v>
      </c>
      <c r="B92" s="14" t="s">
        <v>1518</v>
      </c>
      <c r="C92" s="1" t="s">
        <v>40</v>
      </c>
      <c r="D92" s="1" t="s">
        <v>22</v>
      </c>
      <c r="E92" s="18">
        <v>3096</v>
      </c>
      <c r="F92" s="21">
        <v>128</v>
      </c>
    </row>
    <row r="93" spans="1:6" ht="15.75" customHeight="1" x14ac:dyDescent="0.25">
      <c r="A93">
        <v>201802</v>
      </c>
      <c r="B93" s="14" t="s">
        <v>1519</v>
      </c>
      <c r="C93" s="1" t="s">
        <v>44</v>
      </c>
      <c r="D93" s="1" t="s">
        <v>22</v>
      </c>
      <c r="E93" s="18">
        <v>3151</v>
      </c>
      <c r="F93" s="21">
        <v>60</v>
      </c>
    </row>
    <row r="94" spans="1:6" ht="15.75" customHeight="1" x14ac:dyDescent="0.25">
      <c r="A94">
        <v>201802</v>
      </c>
      <c r="B94" s="14" t="s">
        <v>1519</v>
      </c>
      <c r="C94" s="1" t="s">
        <v>56</v>
      </c>
      <c r="D94" s="1" t="s">
        <v>22</v>
      </c>
      <c r="E94" s="18">
        <v>2570</v>
      </c>
      <c r="F94" s="21">
        <v>66</v>
      </c>
    </row>
    <row r="95" spans="1:6" ht="15.75" customHeight="1" x14ac:dyDescent="0.25">
      <c r="A95">
        <v>201802</v>
      </c>
      <c r="B95" s="14" t="s">
        <v>1519</v>
      </c>
      <c r="C95" s="1" t="s">
        <v>42</v>
      </c>
      <c r="D95" s="1" t="s">
        <v>22</v>
      </c>
      <c r="E95" s="18">
        <v>3169</v>
      </c>
      <c r="F95" s="21">
        <v>81</v>
      </c>
    </row>
    <row r="96" spans="1:6" ht="15.75" customHeight="1" x14ac:dyDescent="0.25">
      <c r="A96">
        <v>201802</v>
      </c>
      <c r="B96" s="14" t="s">
        <v>1519</v>
      </c>
      <c r="C96" s="1" t="s">
        <v>46</v>
      </c>
      <c r="D96" s="1" t="s">
        <v>22</v>
      </c>
      <c r="E96" s="18">
        <v>3104</v>
      </c>
      <c r="F96" s="21">
        <v>82</v>
      </c>
    </row>
    <row r="97" spans="1:6" ht="15.75" customHeight="1" x14ac:dyDescent="0.25">
      <c r="A97">
        <v>201802</v>
      </c>
      <c r="B97" s="14" t="s">
        <v>1519</v>
      </c>
      <c r="C97" s="1" t="s">
        <v>50</v>
      </c>
      <c r="D97" s="1" t="s">
        <v>51</v>
      </c>
      <c r="E97" s="18">
        <v>2931</v>
      </c>
      <c r="F97" s="21">
        <v>68</v>
      </c>
    </row>
    <row r="98" spans="1:6" ht="15.75" customHeight="1" x14ac:dyDescent="0.25">
      <c r="A98">
        <v>201802</v>
      </c>
      <c r="B98" s="14" t="s">
        <v>1520</v>
      </c>
      <c r="C98" s="1" t="s">
        <v>68</v>
      </c>
      <c r="D98" s="1" t="s">
        <v>29</v>
      </c>
      <c r="E98" s="18">
        <v>1814</v>
      </c>
      <c r="F98" s="21">
        <v>19</v>
      </c>
    </row>
    <row r="99" spans="1:6" ht="15.75" customHeight="1" x14ac:dyDescent="0.25">
      <c r="A99">
        <v>201802</v>
      </c>
      <c r="B99" s="14" t="s">
        <v>1519</v>
      </c>
      <c r="C99" s="1" t="s">
        <v>76</v>
      </c>
      <c r="D99" s="1" t="s">
        <v>25</v>
      </c>
      <c r="E99" s="18">
        <v>1919</v>
      </c>
      <c r="F99" s="21">
        <v>46</v>
      </c>
    </row>
    <row r="100" spans="1:6" ht="15.75" customHeight="1" x14ac:dyDescent="0.25">
      <c r="A100">
        <v>201802</v>
      </c>
      <c r="B100" s="14" t="s">
        <v>1519</v>
      </c>
      <c r="C100" s="1" t="s">
        <v>52</v>
      </c>
      <c r="D100" s="1" t="s">
        <v>25</v>
      </c>
      <c r="E100" s="18">
        <v>2776</v>
      </c>
      <c r="F100" s="21">
        <v>63</v>
      </c>
    </row>
    <row r="101" spans="1:6" ht="15.75" customHeight="1" x14ac:dyDescent="0.25">
      <c r="A101">
        <v>201802</v>
      </c>
      <c r="B101" s="14" t="s">
        <v>1519</v>
      </c>
      <c r="C101" s="1" t="s">
        <v>24</v>
      </c>
      <c r="D101" s="1" t="s">
        <v>25</v>
      </c>
      <c r="E101" s="18">
        <v>5483</v>
      </c>
      <c r="F101" s="21">
        <v>120</v>
      </c>
    </row>
    <row r="102" spans="1:6" ht="15.75" customHeight="1" x14ac:dyDescent="0.25">
      <c r="A102">
        <v>201802</v>
      </c>
      <c r="B102" s="14" t="s">
        <v>1520</v>
      </c>
      <c r="C102" s="1" t="s">
        <v>43</v>
      </c>
      <c r="D102" s="1" t="s">
        <v>25</v>
      </c>
      <c r="E102" s="18">
        <v>2899</v>
      </c>
      <c r="F102" s="21">
        <v>70</v>
      </c>
    </row>
    <row r="103" spans="1:6" ht="15.75" customHeight="1" x14ac:dyDescent="0.25">
      <c r="A103">
        <v>201802</v>
      </c>
      <c r="B103" s="14" t="s">
        <v>1520</v>
      </c>
      <c r="C103" s="1" t="s">
        <v>64</v>
      </c>
      <c r="D103" s="1" t="s">
        <v>25</v>
      </c>
      <c r="E103" s="18">
        <v>2069</v>
      </c>
      <c r="F103" s="21">
        <v>51</v>
      </c>
    </row>
    <row r="104" spans="1:6" ht="15.75" customHeight="1" x14ac:dyDescent="0.25">
      <c r="A104">
        <v>201803</v>
      </c>
      <c r="B104" s="14" t="s">
        <v>1518</v>
      </c>
      <c r="C104" s="1" t="s">
        <v>62</v>
      </c>
      <c r="D104" s="1" t="s">
        <v>63</v>
      </c>
      <c r="E104" s="18">
        <v>2306</v>
      </c>
      <c r="F104" s="21">
        <v>103</v>
      </c>
    </row>
    <row r="105" spans="1:6" ht="15.75" customHeight="1" x14ac:dyDescent="0.25">
      <c r="A105">
        <v>201803</v>
      </c>
      <c r="B105" s="14" t="s">
        <v>1518</v>
      </c>
      <c r="C105" s="1" t="s">
        <v>60</v>
      </c>
      <c r="D105" s="1" t="s">
        <v>29</v>
      </c>
      <c r="E105" s="18">
        <v>2360</v>
      </c>
      <c r="F105" s="21">
        <v>107</v>
      </c>
    </row>
    <row r="106" spans="1:6" ht="15.75" customHeight="1" x14ac:dyDescent="0.25">
      <c r="A106">
        <v>201803</v>
      </c>
      <c r="B106" s="14" t="s">
        <v>1518</v>
      </c>
      <c r="C106" s="1" t="s">
        <v>47</v>
      </c>
      <c r="D106" s="1" t="s">
        <v>29</v>
      </c>
      <c r="E106" s="18">
        <v>3124</v>
      </c>
      <c r="F106" s="21">
        <v>128</v>
      </c>
    </row>
    <row r="107" spans="1:6" ht="15.75" customHeight="1" x14ac:dyDescent="0.25">
      <c r="A107">
        <v>201803</v>
      </c>
      <c r="B107" s="14" t="s">
        <v>1519</v>
      </c>
      <c r="C107" s="1" t="s">
        <v>35</v>
      </c>
      <c r="D107" s="1" t="s">
        <v>36</v>
      </c>
      <c r="E107" s="18">
        <v>4266</v>
      </c>
      <c r="F107" s="21">
        <v>178</v>
      </c>
    </row>
    <row r="108" spans="1:6" ht="15.75" customHeight="1" x14ac:dyDescent="0.25">
      <c r="A108">
        <v>201803</v>
      </c>
      <c r="B108" s="14" t="s">
        <v>1519</v>
      </c>
      <c r="C108" s="1" t="s">
        <v>48</v>
      </c>
      <c r="D108" s="1" t="s">
        <v>29</v>
      </c>
      <c r="E108" s="18">
        <v>3381</v>
      </c>
      <c r="F108" s="21">
        <v>26</v>
      </c>
    </row>
    <row r="109" spans="1:6" ht="15.75" customHeight="1" x14ac:dyDescent="0.25">
      <c r="A109">
        <v>201803</v>
      </c>
      <c r="B109" s="14" t="s">
        <v>1520</v>
      </c>
      <c r="C109" s="1" t="s">
        <v>53</v>
      </c>
      <c r="D109" s="1" t="s">
        <v>51</v>
      </c>
      <c r="E109" s="18">
        <v>1983</v>
      </c>
      <c r="F109" s="21">
        <v>32</v>
      </c>
    </row>
    <row r="110" spans="1:6" ht="15.75" customHeight="1" x14ac:dyDescent="0.25">
      <c r="A110">
        <v>201803</v>
      </c>
      <c r="B110" s="14" t="s">
        <v>1520</v>
      </c>
      <c r="C110" s="1" t="s">
        <v>65</v>
      </c>
      <c r="D110" s="1" t="s">
        <v>51</v>
      </c>
      <c r="E110" s="18">
        <v>1570</v>
      </c>
      <c r="F110" s="21">
        <v>30</v>
      </c>
    </row>
    <row r="111" spans="1:6" ht="15.75" customHeight="1" x14ac:dyDescent="0.25">
      <c r="A111">
        <v>201803</v>
      </c>
      <c r="B111" s="14" t="s">
        <v>1519</v>
      </c>
      <c r="C111" s="1" t="s">
        <v>71</v>
      </c>
      <c r="D111" s="1" t="s">
        <v>29</v>
      </c>
      <c r="E111" s="18">
        <v>2261</v>
      </c>
      <c r="F111" s="21">
        <v>24</v>
      </c>
    </row>
    <row r="112" spans="1:6" ht="15.75" customHeight="1" x14ac:dyDescent="0.25">
      <c r="A112">
        <v>201803</v>
      </c>
      <c r="B112" s="14" t="s">
        <v>1518</v>
      </c>
      <c r="C112" s="1" t="s">
        <v>38</v>
      </c>
      <c r="D112" s="1" t="s">
        <v>22</v>
      </c>
      <c r="E112" s="18">
        <v>3293</v>
      </c>
      <c r="F112" s="21">
        <v>120</v>
      </c>
    </row>
    <row r="113" spans="1:6" ht="15.75" customHeight="1" x14ac:dyDescent="0.25">
      <c r="A113">
        <v>201803</v>
      </c>
      <c r="B113" s="14" t="s">
        <v>1520</v>
      </c>
      <c r="C113" s="1" t="s">
        <v>74</v>
      </c>
      <c r="D113" s="1" t="s">
        <v>55</v>
      </c>
      <c r="E113" s="18">
        <v>1325</v>
      </c>
      <c r="F113" s="21">
        <v>24</v>
      </c>
    </row>
    <row r="114" spans="1:6" ht="15.75" customHeight="1" x14ac:dyDescent="0.25">
      <c r="A114">
        <v>201803</v>
      </c>
      <c r="B114" s="14" t="s">
        <v>1520</v>
      </c>
      <c r="C114" s="1" t="s">
        <v>69</v>
      </c>
      <c r="D114" s="1" t="s">
        <v>55</v>
      </c>
      <c r="E114" s="18">
        <v>1647</v>
      </c>
      <c r="F114" s="21">
        <v>26</v>
      </c>
    </row>
    <row r="115" spans="1:6" ht="15.75" customHeight="1" x14ac:dyDescent="0.25">
      <c r="A115">
        <v>201803</v>
      </c>
      <c r="B115" s="14" t="s">
        <v>1519</v>
      </c>
      <c r="C115" s="1" t="s">
        <v>61</v>
      </c>
      <c r="D115" s="1" t="s">
        <v>51</v>
      </c>
      <c r="E115" s="18">
        <v>3611</v>
      </c>
      <c r="F115" s="21">
        <v>79</v>
      </c>
    </row>
    <row r="116" spans="1:6" ht="15.75" customHeight="1" x14ac:dyDescent="0.25">
      <c r="A116">
        <v>201803</v>
      </c>
      <c r="B116" s="14" t="s">
        <v>1519</v>
      </c>
      <c r="C116" s="1" t="s">
        <v>72</v>
      </c>
      <c r="D116" s="1" t="s">
        <v>73</v>
      </c>
      <c r="E116" s="18">
        <v>2650</v>
      </c>
      <c r="F116" s="21">
        <v>48</v>
      </c>
    </row>
    <row r="117" spans="1:6" ht="15.75" customHeight="1" x14ac:dyDescent="0.25">
      <c r="A117">
        <v>201803</v>
      </c>
      <c r="B117" s="14" t="s">
        <v>1519</v>
      </c>
      <c r="C117" s="1" t="s">
        <v>77</v>
      </c>
      <c r="D117" s="1" t="s">
        <v>29</v>
      </c>
      <c r="E117" s="18">
        <v>2097</v>
      </c>
      <c r="F117" s="21">
        <v>26</v>
      </c>
    </row>
    <row r="118" spans="1:6" ht="15.75" customHeight="1" x14ac:dyDescent="0.25">
      <c r="A118">
        <v>201803</v>
      </c>
      <c r="B118" s="14" t="s">
        <v>1518</v>
      </c>
      <c r="C118" s="1" t="s">
        <v>79</v>
      </c>
      <c r="D118" s="1" t="s">
        <v>51</v>
      </c>
      <c r="E118" s="18">
        <v>1883</v>
      </c>
      <c r="F118" s="21">
        <v>79</v>
      </c>
    </row>
    <row r="119" spans="1:6" ht="15.75" customHeight="1" x14ac:dyDescent="0.25">
      <c r="A119">
        <v>201803</v>
      </c>
      <c r="B119" s="14" t="s">
        <v>1518</v>
      </c>
      <c r="C119" s="1" t="s">
        <v>39</v>
      </c>
      <c r="D119" s="1" t="s">
        <v>27</v>
      </c>
      <c r="E119" s="18">
        <v>3486</v>
      </c>
      <c r="F119" s="21">
        <v>148</v>
      </c>
    </row>
    <row r="120" spans="1:6" ht="15.75" customHeight="1" x14ac:dyDescent="0.25">
      <c r="A120">
        <v>201803</v>
      </c>
      <c r="B120" s="14" t="s">
        <v>1518</v>
      </c>
      <c r="C120" s="1" t="s">
        <v>31</v>
      </c>
      <c r="D120" s="1" t="s">
        <v>27</v>
      </c>
      <c r="E120" s="18">
        <v>4983</v>
      </c>
      <c r="F120" s="21">
        <v>239</v>
      </c>
    </row>
    <row r="121" spans="1:6" ht="15.75" customHeight="1" x14ac:dyDescent="0.25">
      <c r="A121">
        <v>201803</v>
      </c>
      <c r="B121" s="14" t="s">
        <v>1518</v>
      </c>
      <c r="C121" s="1" t="s">
        <v>54</v>
      </c>
      <c r="D121" s="1" t="s">
        <v>55</v>
      </c>
      <c r="E121" s="18">
        <v>2636</v>
      </c>
      <c r="F121" s="21">
        <v>95</v>
      </c>
    </row>
    <row r="122" spans="1:6" ht="15.75" customHeight="1" x14ac:dyDescent="0.25">
      <c r="A122">
        <v>201803</v>
      </c>
      <c r="B122" s="14" t="s">
        <v>1518</v>
      </c>
      <c r="C122" s="1" t="s">
        <v>75</v>
      </c>
      <c r="D122" s="1" t="s">
        <v>29</v>
      </c>
      <c r="E122" s="18">
        <v>1956</v>
      </c>
      <c r="F122" s="21">
        <v>102</v>
      </c>
    </row>
    <row r="123" spans="1:6" ht="15.75" customHeight="1" x14ac:dyDescent="0.25">
      <c r="A123">
        <v>201803</v>
      </c>
      <c r="B123" s="14" t="s">
        <v>1518</v>
      </c>
      <c r="C123" s="1" t="s">
        <v>67</v>
      </c>
      <c r="D123" s="1" t="s">
        <v>29</v>
      </c>
      <c r="E123" s="18">
        <v>2070</v>
      </c>
      <c r="F123" s="21">
        <v>106</v>
      </c>
    </row>
    <row r="124" spans="1:6" ht="15.75" customHeight="1" x14ac:dyDescent="0.25">
      <c r="A124">
        <v>201803</v>
      </c>
      <c r="B124" s="14" t="s">
        <v>1518</v>
      </c>
      <c r="C124" s="1" t="s">
        <v>37</v>
      </c>
      <c r="D124" s="1" t="s">
        <v>29</v>
      </c>
      <c r="E124" s="18">
        <v>3378</v>
      </c>
      <c r="F124" s="21">
        <v>179</v>
      </c>
    </row>
    <row r="125" spans="1:6" ht="15.75" customHeight="1" x14ac:dyDescent="0.25">
      <c r="A125">
        <v>201803</v>
      </c>
      <c r="B125" s="14" t="s">
        <v>1518</v>
      </c>
      <c r="C125" s="1" t="s">
        <v>37</v>
      </c>
      <c r="D125" s="1" t="s">
        <v>41</v>
      </c>
      <c r="E125" s="18">
        <v>3125</v>
      </c>
      <c r="F125" s="21">
        <v>155</v>
      </c>
    </row>
    <row r="126" spans="1:6" ht="15.75" customHeight="1" x14ac:dyDescent="0.25">
      <c r="A126">
        <v>201803</v>
      </c>
      <c r="B126" s="14" t="s">
        <v>1518</v>
      </c>
      <c r="C126" s="1" t="s">
        <v>34</v>
      </c>
      <c r="D126" s="1" t="s">
        <v>29</v>
      </c>
      <c r="E126" s="18">
        <v>4252</v>
      </c>
      <c r="F126" s="21">
        <v>148</v>
      </c>
    </row>
    <row r="127" spans="1:6" ht="15.75" customHeight="1" x14ac:dyDescent="0.25">
      <c r="A127">
        <v>201803</v>
      </c>
      <c r="B127" s="14" t="s">
        <v>1518</v>
      </c>
      <c r="C127" s="1" t="s">
        <v>34</v>
      </c>
      <c r="D127" s="1" t="s">
        <v>41</v>
      </c>
      <c r="E127" s="18">
        <v>3351</v>
      </c>
      <c r="F127" s="21">
        <v>192</v>
      </c>
    </row>
    <row r="128" spans="1:6" ht="15.75" customHeight="1" x14ac:dyDescent="0.25">
      <c r="A128">
        <v>201803</v>
      </c>
      <c r="B128" s="14" t="s">
        <v>1518</v>
      </c>
      <c r="C128" s="1" t="s">
        <v>57</v>
      </c>
      <c r="D128" s="1" t="s">
        <v>29</v>
      </c>
      <c r="E128" s="18">
        <v>2551</v>
      </c>
      <c r="F128" s="21">
        <v>104</v>
      </c>
    </row>
    <row r="129" spans="1:6" ht="15.75" customHeight="1" x14ac:dyDescent="0.25">
      <c r="A129">
        <v>201803</v>
      </c>
      <c r="B129" s="14" t="s">
        <v>1518</v>
      </c>
      <c r="C129" s="1" t="s">
        <v>28</v>
      </c>
      <c r="D129" s="1" t="s">
        <v>29</v>
      </c>
      <c r="E129" s="18">
        <v>4860</v>
      </c>
      <c r="F129" s="21">
        <v>218</v>
      </c>
    </row>
    <row r="130" spans="1:6" ht="15.75" customHeight="1" x14ac:dyDescent="0.25">
      <c r="A130">
        <v>201803</v>
      </c>
      <c r="B130" s="14" t="s">
        <v>1518</v>
      </c>
      <c r="C130" s="1" t="s">
        <v>30</v>
      </c>
      <c r="D130" s="1" t="s">
        <v>29</v>
      </c>
      <c r="E130" s="18">
        <v>4581</v>
      </c>
      <c r="F130" s="21">
        <v>196</v>
      </c>
    </row>
    <row r="131" spans="1:6" ht="15.75" customHeight="1" x14ac:dyDescent="0.25">
      <c r="A131">
        <v>201803</v>
      </c>
      <c r="B131" s="14" t="s">
        <v>1519</v>
      </c>
      <c r="C131" s="1" t="s">
        <v>78</v>
      </c>
      <c r="D131" s="1" t="s">
        <v>51</v>
      </c>
      <c r="E131" s="18">
        <v>1855</v>
      </c>
      <c r="F131" s="21">
        <v>22</v>
      </c>
    </row>
    <row r="132" spans="1:6" ht="15.75" customHeight="1" x14ac:dyDescent="0.25">
      <c r="A132">
        <v>201803</v>
      </c>
      <c r="B132" s="14" t="s">
        <v>1519</v>
      </c>
      <c r="C132" s="1" t="s">
        <v>45</v>
      </c>
      <c r="D132" s="1" t="s">
        <v>29</v>
      </c>
      <c r="E132" s="18">
        <v>3477</v>
      </c>
      <c r="F132" s="21">
        <v>21</v>
      </c>
    </row>
    <row r="133" spans="1:6" ht="15.75" customHeight="1" x14ac:dyDescent="0.25">
      <c r="A133">
        <v>201803</v>
      </c>
      <c r="B133" s="14" t="s">
        <v>1520</v>
      </c>
      <c r="C133" s="1" t="s">
        <v>58</v>
      </c>
      <c r="D133" s="1" t="s">
        <v>59</v>
      </c>
      <c r="E133" s="18">
        <v>2194</v>
      </c>
      <c r="F133" s="21">
        <v>40</v>
      </c>
    </row>
    <row r="134" spans="1:6" ht="15.75" customHeight="1" x14ac:dyDescent="0.25">
      <c r="A134">
        <v>201803</v>
      </c>
      <c r="B134" s="14" t="s">
        <v>1518</v>
      </c>
      <c r="C134" s="1" t="s">
        <v>26</v>
      </c>
      <c r="D134" s="1" t="s">
        <v>27</v>
      </c>
      <c r="E134" s="18">
        <v>5362</v>
      </c>
      <c r="F134" s="21">
        <v>284</v>
      </c>
    </row>
    <row r="135" spans="1:6" ht="15.75" customHeight="1" x14ac:dyDescent="0.25">
      <c r="A135">
        <v>201803</v>
      </c>
      <c r="B135" s="14" t="s">
        <v>1518</v>
      </c>
      <c r="C135" s="1" t="s">
        <v>33</v>
      </c>
      <c r="D135" s="1" t="s">
        <v>27</v>
      </c>
      <c r="E135" s="18">
        <v>4053</v>
      </c>
      <c r="F135" s="21">
        <v>155</v>
      </c>
    </row>
    <row r="136" spans="1:6" ht="15.75" customHeight="1" x14ac:dyDescent="0.25">
      <c r="A136">
        <v>201803</v>
      </c>
      <c r="B136" s="14" t="s">
        <v>1518</v>
      </c>
      <c r="C136" s="1" t="s">
        <v>49</v>
      </c>
      <c r="D136" s="1" t="s">
        <v>27</v>
      </c>
      <c r="E136" s="18">
        <v>3089</v>
      </c>
      <c r="F136" s="21">
        <v>139</v>
      </c>
    </row>
    <row r="137" spans="1:6" ht="15.75" customHeight="1" x14ac:dyDescent="0.25">
      <c r="A137">
        <v>201803</v>
      </c>
      <c r="B137" s="14" t="s">
        <v>1518</v>
      </c>
      <c r="C137" s="1" t="s">
        <v>70</v>
      </c>
      <c r="D137" s="1" t="s">
        <v>22</v>
      </c>
      <c r="E137" s="18">
        <v>1984</v>
      </c>
      <c r="F137" s="21">
        <v>80</v>
      </c>
    </row>
    <row r="138" spans="1:6" ht="15.75" customHeight="1" x14ac:dyDescent="0.25">
      <c r="A138">
        <v>201803</v>
      </c>
      <c r="B138" s="14" t="s">
        <v>1518</v>
      </c>
      <c r="C138" s="1" t="s">
        <v>66</v>
      </c>
      <c r="D138" s="1" t="s">
        <v>22</v>
      </c>
      <c r="E138" s="18">
        <v>2123</v>
      </c>
      <c r="F138" s="21">
        <v>88</v>
      </c>
    </row>
    <row r="139" spans="1:6" ht="15.75" customHeight="1" x14ac:dyDescent="0.25">
      <c r="A139">
        <v>201803</v>
      </c>
      <c r="B139" s="14" t="s">
        <v>1518</v>
      </c>
      <c r="C139" s="1" t="s">
        <v>23</v>
      </c>
      <c r="D139" s="1" t="s">
        <v>22</v>
      </c>
      <c r="E139" s="18">
        <v>10314</v>
      </c>
      <c r="F139" s="21">
        <v>408</v>
      </c>
    </row>
    <row r="140" spans="1:6" ht="15.75" customHeight="1" x14ac:dyDescent="0.25">
      <c r="A140">
        <v>201803</v>
      </c>
      <c r="B140" s="14" t="s">
        <v>1518</v>
      </c>
      <c r="C140" s="1" t="s">
        <v>32</v>
      </c>
      <c r="D140" s="1" t="s">
        <v>22</v>
      </c>
      <c r="E140" s="18">
        <v>4374</v>
      </c>
      <c r="F140" s="21">
        <v>175</v>
      </c>
    </row>
    <row r="141" spans="1:6" ht="15.75" customHeight="1" x14ac:dyDescent="0.25">
      <c r="A141">
        <v>201803</v>
      </c>
      <c r="B141" s="14" t="s">
        <v>1518</v>
      </c>
      <c r="C141" s="1" t="s">
        <v>21</v>
      </c>
      <c r="D141" s="1" t="s">
        <v>22</v>
      </c>
      <c r="E141" s="18">
        <v>13021</v>
      </c>
      <c r="F141" s="21">
        <v>543</v>
      </c>
    </row>
    <row r="142" spans="1:6" ht="15.75" customHeight="1" x14ac:dyDescent="0.25">
      <c r="A142">
        <v>201803</v>
      </c>
      <c r="B142" s="14" t="s">
        <v>1518</v>
      </c>
      <c r="C142" s="1" t="s">
        <v>40</v>
      </c>
      <c r="D142" s="1" t="s">
        <v>22</v>
      </c>
      <c r="E142" s="18">
        <v>3266</v>
      </c>
      <c r="F142" s="21">
        <v>135</v>
      </c>
    </row>
    <row r="143" spans="1:6" ht="15.75" customHeight="1" x14ac:dyDescent="0.25">
      <c r="A143">
        <v>201803</v>
      </c>
      <c r="B143" s="14" t="s">
        <v>1519</v>
      </c>
      <c r="C143" s="1" t="s">
        <v>44</v>
      </c>
      <c r="D143" s="1" t="s">
        <v>22</v>
      </c>
      <c r="E143" s="18">
        <v>3529</v>
      </c>
      <c r="F143" s="21">
        <v>68</v>
      </c>
    </row>
    <row r="144" spans="1:6" ht="15.75" customHeight="1" x14ac:dyDescent="0.25">
      <c r="A144">
        <v>201803</v>
      </c>
      <c r="B144" s="14" t="s">
        <v>1519</v>
      </c>
      <c r="C144" s="1" t="s">
        <v>56</v>
      </c>
      <c r="D144" s="1" t="s">
        <v>22</v>
      </c>
      <c r="E144" s="18">
        <v>2801</v>
      </c>
      <c r="F144" s="21">
        <v>72</v>
      </c>
    </row>
    <row r="145" spans="1:6" ht="15.75" customHeight="1" x14ac:dyDescent="0.25">
      <c r="A145">
        <v>201803</v>
      </c>
      <c r="B145" s="14" t="s">
        <v>1519</v>
      </c>
      <c r="C145" s="1" t="s">
        <v>42</v>
      </c>
      <c r="D145" s="1" t="s">
        <v>22</v>
      </c>
      <c r="E145" s="18">
        <v>3518</v>
      </c>
      <c r="F145" s="21">
        <v>90</v>
      </c>
    </row>
    <row r="146" spans="1:6" ht="15.75" customHeight="1" x14ac:dyDescent="0.25">
      <c r="A146">
        <v>201803</v>
      </c>
      <c r="B146" s="14" t="s">
        <v>1519</v>
      </c>
      <c r="C146" s="1" t="s">
        <v>46</v>
      </c>
      <c r="D146" s="1" t="s">
        <v>22</v>
      </c>
      <c r="E146" s="18">
        <v>3476</v>
      </c>
      <c r="F146" s="21">
        <v>92</v>
      </c>
    </row>
    <row r="147" spans="1:6" ht="15.75" customHeight="1" x14ac:dyDescent="0.25">
      <c r="A147">
        <v>201803</v>
      </c>
      <c r="B147" s="14" t="s">
        <v>1519</v>
      </c>
      <c r="C147" s="1" t="s">
        <v>50</v>
      </c>
      <c r="D147" s="1" t="s">
        <v>51</v>
      </c>
      <c r="E147" s="18">
        <v>3282</v>
      </c>
      <c r="F147" s="21">
        <v>77</v>
      </c>
    </row>
    <row r="148" spans="1:6" ht="15.75" customHeight="1" x14ac:dyDescent="0.25">
      <c r="A148">
        <v>201803</v>
      </c>
      <c r="B148" s="14" t="s">
        <v>1520</v>
      </c>
      <c r="C148" s="1" t="s">
        <v>68</v>
      </c>
      <c r="D148" s="1" t="s">
        <v>29</v>
      </c>
      <c r="E148" s="18">
        <v>1778</v>
      </c>
      <c r="F148" s="21">
        <v>18</v>
      </c>
    </row>
    <row r="149" spans="1:6" ht="15.75" customHeight="1" x14ac:dyDescent="0.25">
      <c r="A149">
        <v>201803</v>
      </c>
      <c r="B149" s="14" t="s">
        <v>1519</v>
      </c>
      <c r="C149" s="1" t="s">
        <v>76</v>
      </c>
      <c r="D149" s="1" t="s">
        <v>25</v>
      </c>
      <c r="E149" s="18">
        <v>2150</v>
      </c>
      <c r="F149" s="21">
        <v>51</v>
      </c>
    </row>
    <row r="150" spans="1:6" ht="15.75" customHeight="1" x14ac:dyDescent="0.25">
      <c r="A150">
        <v>201803</v>
      </c>
      <c r="B150" s="14" t="s">
        <v>1519</v>
      </c>
      <c r="C150" s="1" t="s">
        <v>52</v>
      </c>
      <c r="D150" s="1" t="s">
        <v>25</v>
      </c>
      <c r="E150" s="18">
        <v>3109</v>
      </c>
      <c r="F150" s="21">
        <v>70</v>
      </c>
    </row>
    <row r="151" spans="1:6" ht="15.75" customHeight="1" x14ac:dyDescent="0.25">
      <c r="A151">
        <v>201803</v>
      </c>
      <c r="B151" s="14" t="s">
        <v>1519</v>
      </c>
      <c r="C151" s="1" t="s">
        <v>24</v>
      </c>
      <c r="D151" s="1" t="s">
        <v>25</v>
      </c>
      <c r="E151" s="18">
        <v>6141</v>
      </c>
      <c r="F151" s="21">
        <v>134</v>
      </c>
    </row>
    <row r="152" spans="1:6" ht="15.75" customHeight="1" x14ac:dyDescent="0.25">
      <c r="A152">
        <v>201803</v>
      </c>
      <c r="B152" s="14" t="s">
        <v>1520</v>
      </c>
      <c r="C152" s="1" t="s">
        <v>43</v>
      </c>
      <c r="D152" s="1" t="s">
        <v>25</v>
      </c>
      <c r="E152" s="18">
        <v>2957</v>
      </c>
      <c r="F152" s="21">
        <v>72</v>
      </c>
    </row>
    <row r="153" spans="1:6" ht="15.75" customHeight="1" x14ac:dyDescent="0.25">
      <c r="A153">
        <v>201803</v>
      </c>
      <c r="B153" s="14" t="s">
        <v>1520</v>
      </c>
      <c r="C153" s="1" t="s">
        <v>64</v>
      </c>
      <c r="D153" s="1" t="s">
        <v>25</v>
      </c>
      <c r="E153" s="18">
        <v>2090</v>
      </c>
      <c r="F153" s="21">
        <v>51</v>
      </c>
    </row>
    <row r="154" spans="1:6" ht="15.75" customHeight="1" x14ac:dyDescent="0.25">
      <c r="A154">
        <v>201804</v>
      </c>
      <c r="B154" s="14" t="s">
        <v>1518</v>
      </c>
      <c r="C154" s="1" t="s">
        <v>62</v>
      </c>
      <c r="D154" s="1" t="s">
        <v>63</v>
      </c>
      <c r="E154" s="18">
        <v>2410</v>
      </c>
      <c r="F154" s="21">
        <v>107</v>
      </c>
    </row>
    <row r="155" spans="1:6" ht="15.75" customHeight="1" x14ac:dyDescent="0.25">
      <c r="A155">
        <v>201804</v>
      </c>
      <c r="B155" s="14" t="s">
        <v>1518</v>
      </c>
      <c r="C155" s="1" t="s">
        <v>60</v>
      </c>
      <c r="D155" s="1" t="s">
        <v>29</v>
      </c>
      <c r="E155" s="18">
        <v>2466</v>
      </c>
      <c r="F155" s="21">
        <v>112</v>
      </c>
    </row>
    <row r="156" spans="1:6" ht="15.75" customHeight="1" x14ac:dyDescent="0.25">
      <c r="A156">
        <v>201804</v>
      </c>
      <c r="B156" s="14" t="s">
        <v>1518</v>
      </c>
      <c r="C156" s="1" t="s">
        <v>47</v>
      </c>
      <c r="D156" s="1" t="s">
        <v>29</v>
      </c>
      <c r="E156" s="18">
        <v>3327</v>
      </c>
      <c r="F156" s="21">
        <v>136</v>
      </c>
    </row>
    <row r="157" spans="1:6" ht="15.75" customHeight="1" x14ac:dyDescent="0.25">
      <c r="A157">
        <v>201804</v>
      </c>
      <c r="B157" s="14" t="s">
        <v>1519</v>
      </c>
      <c r="C157" s="1" t="s">
        <v>35</v>
      </c>
      <c r="D157" s="1" t="s">
        <v>36</v>
      </c>
      <c r="E157" s="18">
        <v>4778</v>
      </c>
      <c r="F157" s="21">
        <v>199</v>
      </c>
    </row>
    <row r="158" spans="1:6" ht="15.75" customHeight="1" x14ac:dyDescent="0.25">
      <c r="A158">
        <v>201804</v>
      </c>
      <c r="B158" s="14" t="s">
        <v>1519</v>
      </c>
      <c r="C158" s="1" t="s">
        <v>48</v>
      </c>
      <c r="D158" s="1" t="s">
        <v>29</v>
      </c>
      <c r="E158" s="18">
        <v>3786</v>
      </c>
      <c r="F158" s="21">
        <v>30</v>
      </c>
    </row>
    <row r="159" spans="1:6" ht="15.75" customHeight="1" x14ac:dyDescent="0.25">
      <c r="A159">
        <v>201804</v>
      </c>
      <c r="B159" s="14" t="s">
        <v>1520</v>
      </c>
      <c r="C159" s="1" t="s">
        <v>53</v>
      </c>
      <c r="D159" s="1" t="s">
        <v>51</v>
      </c>
      <c r="E159" s="18">
        <v>1785</v>
      </c>
      <c r="F159" s="21">
        <v>29</v>
      </c>
    </row>
    <row r="160" spans="1:6" ht="15.75" customHeight="1" x14ac:dyDescent="0.25">
      <c r="A160">
        <v>201804</v>
      </c>
      <c r="B160" s="14" t="s">
        <v>1520</v>
      </c>
      <c r="C160" s="1" t="s">
        <v>65</v>
      </c>
      <c r="D160" s="1" t="s">
        <v>51</v>
      </c>
      <c r="E160" s="18">
        <v>1381</v>
      </c>
      <c r="F160" s="21">
        <v>27</v>
      </c>
    </row>
    <row r="161" spans="1:6" ht="15.75" customHeight="1" x14ac:dyDescent="0.25">
      <c r="A161">
        <v>201804</v>
      </c>
      <c r="B161" s="14" t="s">
        <v>1519</v>
      </c>
      <c r="C161" s="1" t="s">
        <v>71</v>
      </c>
      <c r="D161" s="1" t="s">
        <v>29</v>
      </c>
      <c r="E161" s="18">
        <v>2533</v>
      </c>
      <c r="F161" s="21">
        <v>27</v>
      </c>
    </row>
    <row r="162" spans="1:6" ht="15.75" customHeight="1" x14ac:dyDescent="0.25">
      <c r="A162">
        <v>201804</v>
      </c>
      <c r="B162" s="14" t="s">
        <v>1518</v>
      </c>
      <c r="C162" s="1" t="s">
        <v>38</v>
      </c>
      <c r="D162" s="1" t="s">
        <v>22</v>
      </c>
      <c r="E162" s="18">
        <v>3409</v>
      </c>
      <c r="F162" s="21">
        <v>124</v>
      </c>
    </row>
    <row r="163" spans="1:6" ht="15.75" customHeight="1" x14ac:dyDescent="0.25">
      <c r="A163">
        <v>201804</v>
      </c>
      <c r="B163" s="14" t="s">
        <v>1520</v>
      </c>
      <c r="C163" s="1" t="s">
        <v>74</v>
      </c>
      <c r="D163" s="1" t="s">
        <v>55</v>
      </c>
      <c r="E163" s="18">
        <v>1152</v>
      </c>
      <c r="F163" s="21">
        <v>21</v>
      </c>
    </row>
    <row r="164" spans="1:6" ht="15.75" customHeight="1" x14ac:dyDescent="0.25">
      <c r="A164">
        <v>201804</v>
      </c>
      <c r="B164" s="14" t="s">
        <v>1520</v>
      </c>
      <c r="C164" s="1" t="s">
        <v>69</v>
      </c>
      <c r="D164" s="1" t="s">
        <v>55</v>
      </c>
      <c r="E164" s="18">
        <v>1565</v>
      </c>
      <c r="F164" s="21">
        <v>25</v>
      </c>
    </row>
    <row r="165" spans="1:6" ht="15.75" customHeight="1" x14ac:dyDescent="0.25">
      <c r="A165">
        <v>201804</v>
      </c>
      <c r="B165" s="14" t="s">
        <v>1519</v>
      </c>
      <c r="C165" s="1" t="s">
        <v>61</v>
      </c>
      <c r="D165" s="1" t="s">
        <v>51</v>
      </c>
      <c r="E165" s="18">
        <v>4694</v>
      </c>
      <c r="F165" s="21">
        <v>103</v>
      </c>
    </row>
    <row r="166" spans="1:6" ht="15.75" customHeight="1" x14ac:dyDescent="0.25">
      <c r="A166">
        <v>201804</v>
      </c>
      <c r="B166" s="14" t="s">
        <v>1519</v>
      </c>
      <c r="C166" s="1" t="s">
        <v>72</v>
      </c>
      <c r="D166" s="1" t="s">
        <v>73</v>
      </c>
      <c r="E166" s="18">
        <v>3260</v>
      </c>
      <c r="F166" s="21">
        <v>60</v>
      </c>
    </row>
    <row r="167" spans="1:6" ht="15.75" customHeight="1" x14ac:dyDescent="0.25">
      <c r="A167">
        <v>201804</v>
      </c>
      <c r="B167" s="14" t="s">
        <v>1519</v>
      </c>
      <c r="C167" s="1" t="s">
        <v>77</v>
      </c>
      <c r="D167" s="1" t="s">
        <v>29</v>
      </c>
      <c r="E167" s="18">
        <v>2349</v>
      </c>
      <c r="F167" s="21">
        <v>30</v>
      </c>
    </row>
    <row r="168" spans="1:6" ht="15.75" customHeight="1" x14ac:dyDescent="0.25">
      <c r="A168">
        <v>201804</v>
      </c>
      <c r="B168" s="14" t="s">
        <v>1518</v>
      </c>
      <c r="C168" s="1" t="s">
        <v>79</v>
      </c>
      <c r="D168" s="1" t="s">
        <v>51</v>
      </c>
      <c r="E168" s="18">
        <v>2025</v>
      </c>
      <c r="F168" s="21">
        <v>84</v>
      </c>
    </row>
    <row r="169" spans="1:6" ht="15.75" customHeight="1" x14ac:dyDescent="0.25">
      <c r="A169">
        <v>201804</v>
      </c>
      <c r="B169" s="14" t="s">
        <v>1518</v>
      </c>
      <c r="C169" s="1" t="s">
        <v>39</v>
      </c>
      <c r="D169" s="1" t="s">
        <v>27</v>
      </c>
      <c r="E169" s="18">
        <v>3782</v>
      </c>
      <c r="F169" s="21">
        <v>161</v>
      </c>
    </row>
    <row r="170" spans="1:6" ht="15.75" customHeight="1" x14ac:dyDescent="0.25">
      <c r="A170">
        <v>201804</v>
      </c>
      <c r="B170" s="14" t="s">
        <v>1518</v>
      </c>
      <c r="C170" s="1" t="s">
        <v>31</v>
      </c>
      <c r="D170" s="1" t="s">
        <v>27</v>
      </c>
      <c r="E170" s="18">
        <v>5557</v>
      </c>
      <c r="F170" s="21">
        <v>266</v>
      </c>
    </row>
    <row r="171" spans="1:6" ht="15.75" customHeight="1" x14ac:dyDescent="0.25">
      <c r="A171">
        <v>201804</v>
      </c>
      <c r="B171" s="14" t="s">
        <v>1518</v>
      </c>
      <c r="C171" s="1" t="s">
        <v>54</v>
      </c>
      <c r="D171" s="1" t="s">
        <v>55</v>
      </c>
      <c r="E171" s="18">
        <v>2755</v>
      </c>
      <c r="F171" s="21">
        <v>99</v>
      </c>
    </row>
    <row r="172" spans="1:6" ht="15.75" customHeight="1" x14ac:dyDescent="0.25">
      <c r="A172">
        <v>201804</v>
      </c>
      <c r="B172" s="14" t="s">
        <v>1518</v>
      </c>
      <c r="C172" s="1" t="s">
        <v>75</v>
      </c>
      <c r="D172" s="1" t="s">
        <v>29</v>
      </c>
      <c r="E172" s="18">
        <v>2083</v>
      </c>
      <c r="F172" s="21">
        <v>109</v>
      </c>
    </row>
    <row r="173" spans="1:6" ht="15.75" customHeight="1" x14ac:dyDescent="0.25">
      <c r="A173">
        <v>201804</v>
      </c>
      <c r="B173" s="14" t="s">
        <v>1518</v>
      </c>
      <c r="C173" s="1" t="s">
        <v>67</v>
      </c>
      <c r="D173" s="1" t="s">
        <v>29</v>
      </c>
      <c r="E173" s="18">
        <v>2184</v>
      </c>
      <c r="F173" s="21">
        <v>112</v>
      </c>
    </row>
    <row r="174" spans="1:6" ht="15.75" customHeight="1" x14ac:dyDescent="0.25">
      <c r="A174">
        <v>201804</v>
      </c>
      <c r="B174" s="14" t="s">
        <v>1518</v>
      </c>
      <c r="C174" s="1" t="s">
        <v>37</v>
      </c>
      <c r="D174" s="1" t="s">
        <v>29</v>
      </c>
      <c r="E174" s="18">
        <v>3497</v>
      </c>
      <c r="F174" s="21">
        <v>185</v>
      </c>
    </row>
    <row r="175" spans="1:6" ht="15.75" customHeight="1" x14ac:dyDescent="0.25">
      <c r="A175">
        <v>201804</v>
      </c>
      <c r="B175" s="14" t="s">
        <v>1518</v>
      </c>
      <c r="C175" s="1" t="s">
        <v>37</v>
      </c>
      <c r="D175" s="1" t="s">
        <v>41</v>
      </c>
      <c r="E175" s="18">
        <v>3360</v>
      </c>
      <c r="F175" s="21">
        <v>166</v>
      </c>
    </row>
    <row r="176" spans="1:6" ht="15.75" customHeight="1" x14ac:dyDescent="0.25">
      <c r="A176">
        <v>201804</v>
      </c>
      <c r="B176" s="14" t="s">
        <v>1518</v>
      </c>
      <c r="C176" s="1" t="s">
        <v>34</v>
      </c>
      <c r="D176" s="1" t="s">
        <v>29</v>
      </c>
      <c r="E176" s="18">
        <v>4571</v>
      </c>
      <c r="F176" s="21">
        <v>159</v>
      </c>
    </row>
    <row r="177" spans="1:6" ht="15.75" customHeight="1" x14ac:dyDescent="0.25">
      <c r="A177">
        <v>201804</v>
      </c>
      <c r="B177" s="14" t="s">
        <v>1518</v>
      </c>
      <c r="C177" s="1" t="s">
        <v>34</v>
      </c>
      <c r="D177" s="1" t="s">
        <v>41</v>
      </c>
      <c r="E177" s="18">
        <v>3602</v>
      </c>
      <c r="F177" s="21">
        <v>206</v>
      </c>
    </row>
    <row r="178" spans="1:6" ht="15.75" customHeight="1" x14ac:dyDescent="0.25">
      <c r="A178">
        <v>201804</v>
      </c>
      <c r="B178" s="14" t="s">
        <v>1518</v>
      </c>
      <c r="C178" s="1" t="s">
        <v>57</v>
      </c>
      <c r="D178" s="1" t="s">
        <v>29</v>
      </c>
      <c r="E178" s="18">
        <v>2666</v>
      </c>
      <c r="F178" s="21">
        <v>108</v>
      </c>
    </row>
    <row r="179" spans="1:6" ht="15.75" customHeight="1" x14ac:dyDescent="0.25">
      <c r="A179">
        <v>201804</v>
      </c>
      <c r="B179" s="14" t="s">
        <v>1518</v>
      </c>
      <c r="C179" s="1" t="s">
        <v>28</v>
      </c>
      <c r="D179" s="1" t="s">
        <v>29</v>
      </c>
      <c r="E179" s="18">
        <v>5078</v>
      </c>
      <c r="F179" s="21">
        <v>228</v>
      </c>
    </row>
    <row r="180" spans="1:6" ht="15.75" customHeight="1" x14ac:dyDescent="0.25">
      <c r="A180">
        <v>201804</v>
      </c>
      <c r="B180" s="14" t="s">
        <v>1518</v>
      </c>
      <c r="C180" s="1" t="s">
        <v>30</v>
      </c>
      <c r="D180" s="1" t="s">
        <v>29</v>
      </c>
      <c r="E180" s="18">
        <v>4695</v>
      </c>
      <c r="F180" s="21">
        <v>201</v>
      </c>
    </row>
    <row r="181" spans="1:6" ht="15.75" customHeight="1" x14ac:dyDescent="0.25">
      <c r="A181">
        <v>201804</v>
      </c>
      <c r="B181" s="14" t="s">
        <v>1519</v>
      </c>
      <c r="C181" s="1" t="s">
        <v>78</v>
      </c>
      <c r="D181" s="1" t="s">
        <v>51</v>
      </c>
      <c r="E181" s="18">
        <v>1967</v>
      </c>
      <c r="F181" s="21">
        <v>24</v>
      </c>
    </row>
    <row r="182" spans="1:6" ht="15.75" customHeight="1" x14ac:dyDescent="0.25">
      <c r="A182">
        <v>201804</v>
      </c>
      <c r="B182" s="14" t="s">
        <v>1519</v>
      </c>
      <c r="C182" s="1" t="s">
        <v>45</v>
      </c>
      <c r="D182" s="1" t="s">
        <v>29</v>
      </c>
      <c r="E182" s="18">
        <v>3894</v>
      </c>
      <c r="F182" s="21">
        <v>24</v>
      </c>
    </row>
    <row r="183" spans="1:6" ht="15.75" customHeight="1" x14ac:dyDescent="0.25">
      <c r="A183">
        <v>201804</v>
      </c>
      <c r="B183" s="14" t="s">
        <v>1520</v>
      </c>
      <c r="C183" s="1" t="s">
        <v>58</v>
      </c>
      <c r="D183" s="1" t="s">
        <v>59</v>
      </c>
      <c r="E183" s="18">
        <v>2128</v>
      </c>
      <c r="F183" s="21">
        <v>39</v>
      </c>
    </row>
    <row r="184" spans="1:6" ht="15.75" customHeight="1" x14ac:dyDescent="0.25">
      <c r="A184">
        <v>201804</v>
      </c>
      <c r="B184" s="14" t="s">
        <v>1518</v>
      </c>
      <c r="C184" s="1" t="s">
        <v>26</v>
      </c>
      <c r="D184" s="1" t="s">
        <v>27</v>
      </c>
      <c r="E184" s="18">
        <v>5711</v>
      </c>
      <c r="F184" s="21">
        <v>302</v>
      </c>
    </row>
    <row r="185" spans="1:6" ht="15.75" customHeight="1" x14ac:dyDescent="0.25">
      <c r="A185">
        <v>201804</v>
      </c>
      <c r="B185" s="14" t="s">
        <v>1518</v>
      </c>
      <c r="C185" s="1" t="s">
        <v>33</v>
      </c>
      <c r="D185" s="1" t="s">
        <v>27</v>
      </c>
      <c r="E185" s="18">
        <v>4195</v>
      </c>
      <c r="F185" s="21">
        <v>161</v>
      </c>
    </row>
    <row r="186" spans="1:6" ht="15.75" customHeight="1" x14ac:dyDescent="0.25">
      <c r="A186">
        <v>201804</v>
      </c>
      <c r="B186" s="14" t="s">
        <v>1518</v>
      </c>
      <c r="C186" s="1" t="s">
        <v>49</v>
      </c>
      <c r="D186" s="1" t="s">
        <v>27</v>
      </c>
      <c r="E186" s="18">
        <v>3351</v>
      </c>
      <c r="F186" s="21">
        <v>151</v>
      </c>
    </row>
    <row r="187" spans="1:6" ht="15.75" customHeight="1" x14ac:dyDescent="0.25">
      <c r="A187">
        <v>201804</v>
      </c>
      <c r="B187" s="14" t="s">
        <v>1518</v>
      </c>
      <c r="C187" s="1" t="s">
        <v>70</v>
      </c>
      <c r="D187" s="1" t="s">
        <v>22</v>
      </c>
      <c r="E187" s="18">
        <v>2073</v>
      </c>
      <c r="F187" s="21">
        <v>83</v>
      </c>
    </row>
    <row r="188" spans="1:6" ht="15.75" customHeight="1" x14ac:dyDescent="0.25">
      <c r="A188">
        <v>201804</v>
      </c>
      <c r="B188" s="14" t="s">
        <v>1518</v>
      </c>
      <c r="C188" s="1" t="s">
        <v>66</v>
      </c>
      <c r="D188" s="1" t="s">
        <v>22</v>
      </c>
      <c r="E188" s="18">
        <v>2261</v>
      </c>
      <c r="F188" s="21">
        <v>94</v>
      </c>
    </row>
    <row r="189" spans="1:6" ht="15.75" customHeight="1" x14ac:dyDescent="0.25">
      <c r="A189">
        <v>201804</v>
      </c>
      <c r="B189" s="14" t="s">
        <v>1518</v>
      </c>
      <c r="C189" s="1" t="s">
        <v>23</v>
      </c>
      <c r="D189" s="1" t="s">
        <v>22</v>
      </c>
      <c r="E189" s="18">
        <v>11293</v>
      </c>
      <c r="F189" s="21">
        <v>446</v>
      </c>
    </row>
    <row r="190" spans="1:6" ht="15.75" customHeight="1" x14ac:dyDescent="0.25">
      <c r="A190">
        <v>201804</v>
      </c>
      <c r="B190" s="14" t="s">
        <v>1518</v>
      </c>
      <c r="C190" s="1" t="s">
        <v>32</v>
      </c>
      <c r="D190" s="1" t="s">
        <v>22</v>
      </c>
      <c r="E190" s="18">
        <v>4571</v>
      </c>
      <c r="F190" s="21">
        <v>183</v>
      </c>
    </row>
    <row r="191" spans="1:6" ht="15.75" customHeight="1" x14ac:dyDescent="0.25">
      <c r="A191">
        <v>201804</v>
      </c>
      <c r="B191" s="14" t="s">
        <v>1518</v>
      </c>
      <c r="C191" s="1" t="s">
        <v>21</v>
      </c>
      <c r="D191" s="1" t="s">
        <v>22</v>
      </c>
      <c r="E191" s="18">
        <v>13998</v>
      </c>
      <c r="F191" s="21">
        <v>584</v>
      </c>
    </row>
    <row r="192" spans="1:6" ht="15.75" customHeight="1" x14ac:dyDescent="0.25">
      <c r="A192">
        <v>201804</v>
      </c>
      <c r="B192" s="14" t="s">
        <v>1518</v>
      </c>
      <c r="C192" s="1" t="s">
        <v>40</v>
      </c>
      <c r="D192" s="1" t="s">
        <v>22</v>
      </c>
      <c r="E192" s="18">
        <v>3446</v>
      </c>
      <c r="F192" s="21">
        <v>142</v>
      </c>
    </row>
    <row r="193" spans="1:6" ht="15.75" customHeight="1" x14ac:dyDescent="0.25">
      <c r="A193">
        <v>201804</v>
      </c>
      <c r="B193" s="14" t="s">
        <v>1519</v>
      </c>
      <c r="C193" s="1" t="s">
        <v>44</v>
      </c>
      <c r="D193" s="1" t="s">
        <v>22</v>
      </c>
      <c r="E193" s="18">
        <v>3952</v>
      </c>
      <c r="F193" s="21">
        <v>76</v>
      </c>
    </row>
    <row r="194" spans="1:6" ht="15.75" customHeight="1" x14ac:dyDescent="0.25">
      <c r="A194">
        <v>201804</v>
      </c>
      <c r="B194" s="14" t="s">
        <v>1519</v>
      </c>
      <c r="C194" s="1" t="s">
        <v>56</v>
      </c>
      <c r="D194" s="1" t="s">
        <v>22</v>
      </c>
      <c r="E194" s="18">
        <v>3053</v>
      </c>
      <c r="F194" s="21">
        <v>79</v>
      </c>
    </row>
    <row r="195" spans="1:6" ht="15.75" customHeight="1" x14ac:dyDescent="0.25">
      <c r="A195">
        <v>201804</v>
      </c>
      <c r="B195" s="14" t="s">
        <v>1519</v>
      </c>
      <c r="C195" s="1" t="s">
        <v>42</v>
      </c>
      <c r="D195" s="1" t="s">
        <v>22</v>
      </c>
      <c r="E195" s="18">
        <v>3905</v>
      </c>
      <c r="F195" s="21">
        <v>100</v>
      </c>
    </row>
    <row r="196" spans="1:6" ht="15.75" customHeight="1" x14ac:dyDescent="0.25">
      <c r="A196">
        <v>201804</v>
      </c>
      <c r="B196" s="14" t="s">
        <v>1519</v>
      </c>
      <c r="C196" s="1" t="s">
        <v>46</v>
      </c>
      <c r="D196" s="1" t="s">
        <v>22</v>
      </c>
      <c r="E196" s="18">
        <v>3894</v>
      </c>
      <c r="F196" s="21">
        <v>103</v>
      </c>
    </row>
    <row r="197" spans="1:6" ht="15.75" customHeight="1" x14ac:dyDescent="0.25">
      <c r="A197">
        <v>201804</v>
      </c>
      <c r="B197" s="14" t="s">
        <v>1519</v>
      </c>
      <c r="C197" s="1" t="s">
        <v>50</v>
      </c>
      <c r="D197" s="1" t="s">
        <v>51</v>
      </c>
      <c r="E197" s="18">
        <v>3676</v>
      </c>
      <c r="F197" s="21">
        <v>86</v>
      </c>
    </row>
    <row r="198" spans="1:6" ht="15.75" customHeight="1" x14ac:dyDescent="0.25">
      <c r="A198">
        <v>201804</v>
      </c>
      <c r="B198" s="14" t="s">
        <v>1520</v>
      </c>
      <c r="C198" s="1" t="s">
        <v>68</v>
      </c>
      <c r="D198" s="1" t="s">
        <v>29</v>
      </c>
      <c r="E198" s="18">
        <v>1742</v>
      </c>
      <c r="F198" s="21">
        <v>18</v>
      </c>
    </row>
    <row r="199" spans="1:6" ht="15.75" customHeight="1" x14ac:dyDescent="0.25">
      <c r="A199">
        <v>201804</v>
      </c>
      <c r="B199" s="14" t="s">
        <v>1519</v>
      </c>
      <c r="C199" s="1" t="s">
        <v>76</v>
      </c>
      <c r="D199" s="1" t="s">
        <v>25</v>
      </c>
      <c r="E199" s="18">
        <v>2408</v>
      </c>
      <c r="F199" s="21">
        <v>58</v>
      </c>
    </row>
    <row r="200" spans="1:6" ht="15.75" customHeight="1" x14ac:dyDescent="0.25">
      <c r="A200">
        <v>201804</v>
      </c>
      <c r="B200" s="14" t="s">
        <v>1519</v>
      </c>
      <c r="C200" s="1" t="s">
        <v>52</v>
      </c>
      <c r="D200" s="1" t="s">
        <v>25</v>
      </c>
      <c r="E200" s="18">
        <v>3482</v>
      </c>
      <c r="F200" s="21">
        <v>79</v>
      </c>
    </row>
    <row r="201" spans="1:6" ht="15.75" customHeight="1" x14ac:dyDescent="0.25">
      <c r="A201">
        <v>201804</v>
      </c>
      <c r="B201" s="14" t="s">
        <v>1519</v>
      </c>
      <c r="C201" s="1" t="s">
        <v>24</v>
      </c>
      <c r="D201" s="1" t="s">
        <v>25</v>
      </c>
      <c r="E201" s="18">
        <v>6877</v>
      </c>
      <c r="F201" s="21">
        <v>150</v>
      </c>
    </row>
    <row r="202" spans="1:6" ht="15.75" customHeight="1" x14ac:dyDescent="0.25">
      <c r="A202">
        <v>201804</v>
      </c>
      <c r="B202" s="14" t="s">
        <v>1520</v>
      </c>
      <c r="C202" s="1" t="s">
        <v>43</v>
      </c>
      <c r="D202" s="1" t="s">
        <v>25</v>
      </c>
      <c r="E202" s="18">
        <v>3016</v>
      </c>
      <c r="F202" s="21">
        <v>73</v>
      </c>
    </row>
    <row r="203" spans="1:6" ht="15.75" customHeight="1" x14ac:dyDescent="0.25">
      <c r="A203">
        <v>201804</v>
      </c>
      <c r="B203" s="14" t="s">
        <v>1520</v>
      </c>
      <c r="C203" s="1" t="s">
        <v>64</v>
      </c>
      <c r="D203" s="1" t="s">
        <v>25</v>
      </c>
      <c r="E203" s="18">
        <v>2111</v>
      </c>
      <c r="F203" s="21">
        <v>52</v>
      </c>
    </row>
    <row r="204" spans="1:6" ht="15.75" customHeight="1" x14ac:dyDescent="0.25">
      <c r="A204">
        <v>201805</v>
      </c>
      <c r="B204" s="14" t="s">
        <v>1518</v>
      </c>
      <c r="C204" s="1" t="s">
        <v>62</v>
      </c>
      <c r="D204" s="1" t="s">
        <v>63</v>
      </c>
      <c r="E204" s="18">
        <v>2519</v>
      </c>
      <c r="F204" s="21">
        <v>112</v>
      </c>
    </row>
    <row r="205" spans="1:6" ht="15.75" customHeight="1" x14ac:dyDescent="0.25">
      <c r="A205">
        <v>201805</v>
      </c>
      <c r="B205" s="14" t="s">
        <v>1518</v>
      </c>
      <c r="C205" s="1" t="s">
        <v>60</v>
      </c>
      <c r="D205" s="1" t="s">
        <v>29</v>
      </c>
      <c r="E205" s="18">
        <v>2577</v>
      </c>
      <c r="F205" s="21">
        <v>117</v>
      </c>
    </row>
    <row r="206" spans="1:6" ht="15.75" customHeight="1" x14ac:dyDescent="0.25">
      <c r="A206">
        <v>201805</v>
      </c>
      <c r="B206" s="14" t="s">
        <v>1518</v>
      </c>
      <c r="C206" s="1" t="s">
        <v>47</v>
      </c>
      <c r="D206" s="1" t="s">
        <v>29</v>
      </c>
      <c r="E206" s="18">
        <v>3543</v>
      </c>
      <c r="F206" s="21">
        <v>145</v>
      </c>
    </row>
    <row r="207" spans="1:6" ht="15.75" customHeight="1" x14ac:dyDescent="0.25">
      <c r="A207">
        <v>201805</v>
      </c>
      <c r="B207" s="14" t="s">
        <v>1519</v>
      </c>
      <c r="C207" s="1" t="s">
        <v>35</v>
      </c>
      <c r="D207" s="1" t="s">
        <v>36</v>
      </c>
      <c r="E207" s="18">
        <v>5351</v>
      </c>
      <c r="F207" s="21">
        <v>223</v>
      </c>
    </row>
    <row r="208" spans="1:6" ht="15.75" customHeight="1" x14ac:dyDescent="0.25">
      <c r="A208">
        <v>201805</v>
      </c>
      <c r="B208" s="14" t="s">
        <v>1519</v>
      </c>
      <c r="C208" s="1" t="s">
        <v>48</v>
      </c>
      <c r="D208" s="1" t="s">
        <v>29</v>
      </c>
      <c r="E208" s="18">
        <v>4241</v>
      </c>
      <c r="F208" s="21">
        <v>33</v>
      </c>
    </row>
    <row r="209" spans="1:6" ht="15.75" customHeight="1" x14ac:dyDescent="0.25">
      <c r="A209">
        <v>201805</v>
      </c>
      <c r="B209" s="14" t="s">
        <v>1520</v>
      </c>
      <c r="C209" s="1" t="s">
        <v>53</v>
      </c>
      <c r="D209" s="1" t="s">
        <v>51</v>
      </c>
      <c r="E209" s="18">
        <v>1606</v>
      </c>
      <c r="F209" s="21">
        <v>26</v>
      </c>
    </row>
    <row r="210" spans="1:6" ht="15.75" customHeight="1" x14ac:dyDescent="0.25">
      <c r="A210">
        <v>201805</v>
      </c>
      <c r="B210" s="14" t="s">
        <v>1520</v>
      </c>
      <c r="C210" s="1" t="s">
        <v>65</v>
      </c>
      <c r="D210" s="1" t="s">
        <v>51</v>
      </c>
      <c r="E210" s="18">
        <v>1215</v>
      </c>
      <c r="F210" s="21">
        <v>23</v>
      </c>
    </row>
    <row r="211" spans="1:6" ht="15.75" customHeight="1" x14ac:dyDescent="0.25">
      <c r="A211">
        <v>201805</v>
      </c>
      <c r="B211" s="14" t="s">
        <v>1519</v>
      </c>
      <c r="C211" s="1" t="s">
        <v>71</v>
      </c>
      <c r="D211" s="1" t="s">
        <v>29</v>
      </c>
      <c r="E211" s="18">
        <v>2837</v>
      </c>
      <c r="F211" s="21">
        <v>30</v>
      </c>
    </row>
    <row r="212" spans="1:6" ht="15.75" customHeight="1" x14ac:dyDescent="0.25">
      <c r="A212">
        <v>201805</v>
      </c>
      <c r="B212" s="14" t="s">
        <v>1518</v>
      </c>
      <c r="C212" s="1" t="s">
        <v>38</v>
      </c>
      <c r="D212" s="1" t="s">
        <v>22</v>
      </c>
      <c r="E212" s="18">
        <v>3528</v>
      </c>
      <c r="F212" s="21">
        <v>129</v>
      </c>
    </row>
    <row r="213" spans="1:6" ht="15.75" customHeight="1" x14ac:dyDescent="0.25">
      <c r="A213">
        <v>201805</v>
      </c>
      <c r="B213" s="14" t="s">
        <v>1520</v>
      </c>
      <c r="C213" s="1" t="s">
        <v>74</v>
      </c>
      <c r="D213" s="1" t="s">
        <v>55</v>
      </c>
      <c r="E213" s="18">
        <v>1003</v>
      </c>
      <c r="F213" s="21">
        <v>18</v>
      </c>
    </row>
    <row r="214" spans="1:6" ht="15.75" customHeight="1" x14ac:dyDescent="0.25">
      <c r="A214">
        <v>201805</v>
      </c>
      <c r="B214" s="14" t="s">
        <v>1520</v>
      </c>
      <c r="C214" s="1" t="s">
        <v>69</v>
      </c>
      <c r="D214" s="1" t="s">
        <v>55</v>
      </c>
      <c r="E214" s="18">
        <v>1486</v>
      </c>
      <c r="F214" s="21">
        <v>24</v>
      </c>
    </row>
    <row r="215" spans="1:6" ht="15.75" customHeight="1" x14ac:dyDescent="0.25">
      <c r="A215">
        <v>201805</v>
      </c>
      <c r="B215" s="14" t="s">
        <v>1519</v>
      </c>
      <c r="C215" s="1" t="s">
        <v>61</v>
      </c>
      <c r="D215" s="1" t="s">
        <v>51</v>
      </c>
      <c r="E215" s="18">
        <v>6102</v>
      </c>
      <c r="F215" s="21">
        <v>134</v>
      </c>
    </row>
    <row r="216" spans="1:6" ht="15.75" customHeight="1" x14ac:dyDescent="0.25">
      <c r="A216">
        <v>201805</v>
      </c>
      <c r="B216" s="14" t="s">
        <v>1519</v>
      </c>
      <c r="C216" s="1" t="s">
        <v>72</v>
      </c>
      <c r="D216" s="1" t="s">
        <v>73</v>
      </c>
      <c r="E216" s="18">
        <v>4009</v>
      </c>
      <c r="F216" s="21">
        <v>73</v>
      </c>
    </row>
    <row r="217" spans="1:6" ht="15.75" customHeight="1" x14ac:dyDescent="0.25">
      <c r="A217">
        <v>201805</v>
      </c>
      <c r="B217" s="14" t="s">
        <v>1519</v>
      </c>
      <c r="C217" s="1" t="s">
        <v>77</v>
      </c>
      <c r="D217" s="1" t="s">
        <v>29</v>
      </c>
      <c r="E217" s="18">
        <v>2631</v>
      </c>
      <c r="F217" s="21">
        <v>33</v>
      </c>
    </row>
    <row r="218" spans="1:6" ht="15.75" customHeight="1" x14ac:dyDescent="0.25">
      <c r="A218">
        <v>201805</v>
      </c>
      <c r="B218" s="14" t="s">
        <v>1518</v>
      </c>
      <c r="C218" s="1" t="s">
        <v>79</v>
      </c>
      <c r="D218" s="1" t="s">
        <v>51</v>
      </c>
      <c r="E218" s="18">
        <v>2176</v>
      </c>
      <c r="F218" s="21">
        <v>91</v>
      </c>
    </row>
    <row r="219" spans="1:6" ht="15.75" customHeight="1" x14ac:dyDescent="0.25">
      <c r="A219">
        <v>201805</v>
      </c>
      <c r="B219" s="14" t="s">
        <v>1518</v>
      </c>
      <c r="C219" s="1" t="s">
        <v>39</v>
      </c>
      <c r="D219" s="1" t="s">
        <v>27</v>
      </c>
      <c r="E219" s="18">
        <v>4104</v>
      </c>
      <c r="F219" s="21">
        <v>175</v>
      </c>
    </row>
    <row r="220" spans="1:6" ht="15.75" customHeight="1" x14ac:dyDescent="0.25">
      <c r="A220">
        <v>201805</v>
      </c>
      <c r="B220" s="14" t="s">
        <v>1518</v>
      </c>
      <c r="C220" s="1" t="s">
        <v>31</v>
      </c>
      <c r="D220" s="1" t="s">
        <v>27</v>
      </c>
      <c r="E220" s="18">
        <v>6196</v>
      </c>
      <c r="F220" s="21">
        <v>297</v>
      </c>
    </row>
    <row r="221" spans="1:6" ht="15.75" customHeight="1" x14ac:dyDescent="0.25">
      <c r="A221">
        <v>201805</v>
      </c>
      <c r="B221" s="14" t="s">
        <v>1518</v>
      </c>
      <c r="C221" s="1" t="s">
        <v>54</v>
      </c>
      <c r="D221" s="1" t="s">
        <v>55</v>
      </c>
      <c r="E221" s="18">
        <v>2879</v>
      </c>
      <c r="F221" s="21">
        <v>104</v>
      </c>
    </row>
    <row r="222" spans="1:6" ht="15.75" customHeight="1" x14ac:dyDescent="0.25">
      <c r="A222">
        <v>201805</v>
      </c>
      <c r="B222" s="14" t="s">
        <v>1518</v>
      </c>
      <c r="C222" s="1" t="s">
        <v>75</v>
      </c>
      <c r="D222" s="1" t="s">
        <v>29</v>
      </c>
      <c r="E222" s="18">
        <v>2219</v>
      </c>
      <c r="F222" s="21">
        <v>116</v>
      </c>
    </row>
    <row r="223" spans="1:6" ht="15.75" customHeight="1" x14ac:dyDescent="0.25">
      <c r="A223">
        <v>201805</v>
      </c>
      <c r="B223" s="14" t="s">
        <v>1518</v>
      </c>
      <c r="C223" s="1" t="s">
        <v>67</v>
      </c>
      <c r="D223" s="1" t="s">
        <v>29</v>
      </c>
      <c r="E223" s="18">
        <v>2304</v>
      </c>
      <c r="F223" s="21">
        <v>118</v>
      </c>
    </row>
    <row r="224" spans="1:6" ht="15.75" customHeight="1" x14ac:dyDescent="0.25">
      <c r="A224">
        <v>201805</v>
      </c>
      <c r="B224" s="14" t="s">
        <v>1518</v>
      </c>
      <c r="C224" s="1" t="s">
        <v>37</v>
      </c>
      <c r="D224" s="1" t="s">
        <v>29</v>
      </c>
      <c r="E224" s="18">
        <v>3619</v>
      </c>
      <c r="F224" s="21">
        <v>192</v>
      </c>
    </row>
    <row r="225" spans="1:6" ht="15.75" customHeight="1" x14ac:dyDescent="0.25">
      <c r="A225">
        <v>201805</v>
      </c>
      <c r="B225" s="14" t="s">
        <v>1518</v>
      </c>
      <c r="C225" s="1" t="s">
        <v>37</v>
      </c>
      <c r="D225" s="1" t="s">
        <v>41</v>
      </c>
      <c r="E225" s="18">
        <v>3612</v>
      </c>
      <c r="F225" s="21">
        <v>179</v>
      </c>
    </row>
    <row r="226" spans="1:6" ht="15.75" customHeight="1" x14ac:dyDescent="0.25">
      <c r="A226">
        <v>201805</v>
      </c>
      <c r="B226" s="14" t="s">
        <v>1518</v>
      </c>
      <c r="C226" s="1" t="s">
        <v>34</v>
      </c>
      <c r="D226" s="1" t="s">
        <v>29</v>
      </c>
      <c r="E226" s="18">
        <v>4913</v>
      </c>
      <c r="F226" s="21">
        <v>171</v>
      </c>
    </row>
    <row r="227" spans="1:6" ht="15.75" customHeight="1" x14ac:dyDescent="0.25">
      <c r="A227">
        <v>201805</v>
      </c>
      <c r="B227" s="14" t="s">
        <v>1518</v>
      </c>
      <c r="C227" s="1" t="s">
        <v>34</v>
      </c>
      <c r="D227" s="1" t="s">
        <v>41</v>
      </c>
      <c r="E227" s="18">
        <v>3872</v>
      </c>
      <c r="F227" s="21">
        <v>222</v>
      </c>
    </row>
    <row r="228" spans="1:6" ht="15.75" customHeight="1" x14ac:dyDescent="0.25">
      <c r="A228">
        <v>201805</v>
      </c>
      <c r="B228" s="14" t="s">
        <v>1518</v>
      </c>
      <c r="C228" s="1" t="s">
        <v>57</v>
      </c>
      <c r="D228" s="1" t="s">
        <v>29</v>
      </c>
      <c r="E228" s="18">
        <v>2786</v>
      </c>
      <c r="F228" s="21">
        <v>113</v>
      </c>
    </row>
    <row r="229" spans="1:6" ht="15.75" customHeight="1" x14ac:dyDescent="0.25">
      <c r="A229">
        <v>201805</v>
      </c>
      <c r="B229" s="14" t="s">
        <v>1518</v>
      </c>
      <c r="C229" s="1" t="s">
        <v>28</v>
      </c>
      <c r="D229" s="1" t="s">
        <v>29</v>
      </c>
      <c r="E229" s="18">
        <v>5307</v>
      </c>
      <c r="F229" s="21">
        <v>239</v>
      </c>
    </row>
    <row r="230" spans="1:6" ht="15.75" customHeight="1" x14ac:dyDescent="0.25">
      <c r="A230">
        <v>201805</v>
      </c>
      <c r="B230" s="14" t="s">
        <v>1518</v>
      </c>
      <c r="C230" s="1" t="s">
        <v>30</v>
      </c>
      <c r="D230" s="1" t="s">
        <v>29</v>
      </c>
      <c r="E230" s="18">
        <v>4813</v>
      </c>
      <c r="F230" s="21">
        <v>206</v>
      </c>
    </row>
    <row r="231" spans="1:6" ht="15.75" customHeight="1" x14ac:dyDescent="0.25">
      <c r="A231">
        <v>201805</v>
      </c>
      <c r="B231" s="14" t="s">
        <v>1519</v>
      </c>
      <c r="C231" s="1" t="s">
        <v>78</v>
      </c>
      <c r="D231" s="1" t="s">
        <v>51</v>
      </c>
      <c r="E231" s="18">
        <v>2085</v>
      </c>
      <c r="F231" s="21">
        <v>25</v>
      </c>
    </row>
    <row r="232" spans="1:6" ht="15.75" customHeight="1" x14ac:dyDescent="0.25">
      <c r="A232">
        <v>201805</v>
      </c>
      <c r="B232" s="14" t="s">
        <v>1519</v>
      </c>
      <c r="C232" s="1" t="s">
        <v>45</v>
      </c>
      <c r="D232" s="1" t="s">
        <v>29</v>
      </c>
      <c r="E232" s="18">
        <v>4362</v>
      </c>
      <c r="F232" s="21">
        <v>27</v>
      </c>
    </row>
    <row r="233" spans="1:6" ht="15.75" customHeight="1" x14ac:dyDescent="0.25">
      <c r="A233">
        <v>201805</v>
      </c>
      <c r="B233" s="14" t="s">
        <v>1520</v>
      </c>
      <c r="C233" s="1" t="s">
        <v>58</v>
      </c>
      <c r="D233" s="1" t="s">
        <v>59</v>
      </c>
      <c r="E233" s="18">
        <v>2064</v>
      </c>
      <c r="F233" s="21">
        <v>38</v>
      </c>
    </row>
    <row r="234" spans="1:6" ht="15.75" customHeight="1" x14ac:dyDescent="0.25">
      <c r="A234">
        <v>201805</v>
      </c>
      <c r="B234" s="14" t="s">
        <v>1518</v>
      </c>
      <c r="C234" s="1" t="s">
        <v>26</v>
      </c>
      <c r="D234" s="1" t="s">
        <v>27</v>
      </c>
      <c r="E234" s="18">
        <v>6082</v>
      </c>
      <c r="F234" s="21">
        <v>322</v>
      </c>
    </row>
    <row r="235" spans="1:6" ht="15.75" customHeight="1" x14ac:dyDescent="0.25">
      <c r="A235">
        <v>201805</v>
      </c>
      <c r="B235" s="14" t="s">
        <v>1518</v>
      </c>
      <c r="C235" s="1" t="s">
        <v>33</v>
      </c>
      <c r="D235" s="1" t="s">
        <v>27</v>
      </c>
      <c r="E235" s="18">
        <v>4342</v>
      </c>
      <c r="F235" s="21">
        <v>166</v>
      </c>
    </row>
    <row r="236" spans="1:6" ht="15.75" customHeight="1" x14ac:dyDescent="0.25">
      <c r="A236">
        <v>201805</v>
      </c>
      <c r="B236" s="14" t="s">
        <v>1518</v>
      </c>
      <c r="C236" s="1" t="s">
        <v>49</v>
      </c>
      <c r="D236" s="1" t="s">
        <v>27</v>
      </c>
      <c r="E236" s="18">
        <v>3636</v>
      </c>
      <c r="F236" s="21">
        <v>164</v>
      </c>
    </row>
    <row r="237" spans="1:6" ht="15.75" customHeight="1" x14ac:dyDescent="0.25">
      <c r="A237">
        <v>201805</v>
      </c>
      <c r="B237" s="14" t="s">
        <v>1518</v>
      </c>
      <c r="C237" s="1" t="s">
        <v>70</v>
      </c>
      <c r="D237" s="1" t="s">
        <v>22</v>
      </c>
      <c r="E237" s="18">
        <v>2167</v>
      </c>
      <c r="F237" s="21">
        <v>87</v>
      </c>
    </row>
    <row r="238" spans="1:6" ht="15.75" customHeight="1" x14ac:dyDescent="0.25">
      <c r="A238">
        <v>201805</v>
      </c>
      <c r="B238" s="14" t="s">
        <v>1518</v>
      </c>
      <c r="C238" s="1" t="s">
        <v>66</v>
      </c>
      <c r="D238" s="1" t="s">
        <v>22</v>
      </c>
      <c r="E238" s="18">
        <v>2408</v>
      </c>
      <c r="F238" s="21">
        <v>100</v>
      </c>
    </row>
    <row r="239" spans="1:6" ht="15.75" customHeight="1" x14ac:dyDescent="0.25">
      <c r="A239">
        <v>201805</v>
      </c>
      <c r="B239" s="14" t="s">
        <v>1518</v>
      </c>
      <c r="C239" s="1" t="s">
        <v>23</v>
      </c>
      <c r="D239" s="1" t="s">
        <v>22</v>
      </c>
      <c r="E239" s="18">
        <v>12366</v>
      </c>
      <c r="F239" s="21">
        <v>489</v>
      </c>
    </row>
    <row r="240" spans="1:6" ht="15.75" customHeight="1" x14ac:dyDescent="0.25">
      <c r="A240">
        <v>201805</v>
      </c>
      <c r="B240" s="14" t="s">
        <v>1518</v>
      </c>
      <c r="C240" s="1" t="s">
        <v>32</v>
      </c>
      <c r="D240" s="1" t="s">
        <v>22</v>
      </c>
      <c r="E240" s="18">
        <v>4777</v>
      </c>
      <c r="F240" s="21">
        <v>191</v>
      </c>
    </row>
    <row r="241" spans="1:6" ht="15.75" customHeight="1" x14ac:dyDescent="0.25">
      <c r="A241">
        <v>201805</v>
      </c>
      <c r="B241" s="14" t="s">
        <v>1518</v>
      </c>
      <c r="C241" s="1" t="s">
        <v>21</v>
      </c>
      <c r="D241" s="1" t="s">
        <v>22</v>
      </c>
      <c r="E241" s="18">
        <v>15048</v>
      </c>
      <c r="F241" s="21">
        <v>628</v>
      </c>
    </row>
    <row r="242" spans="1:6" ht="15.75" customHeight="1" x14ac:dyDescent="0.25">
      <c r="A242">
        <v>201805</v>
      </c>
      <c r="B242" s="14" t="s">
        <v>1518</v>
      </c>
      <c r="C242" s="1" t="s">
        <v>40</v>
      </c>
      <c r="D242" s="1" t="s">
        <v>22</v>
      </c>
      <c r="E242" s="18">
        <v>3635</v>
      </c>
      <c r="F242" s="21">
        <v>150</v>
      </c>
    </row>
    <row r="243" spans="1:6" ht="15.75" customHeight="1" x14ac:dyDescent="0.25">
      <c r="A243">
        <v>201805</v>
      </c>
      <c r="B243" s="14" t="s">
        <v>1519</v>
      </c>
      <c r="C243" s="1" t="s">
        <v>44</v>
      </c>
      <c r="D243" s="1" t="s">
        <v>22</v>
      </c>
      <c r="E243" s="18">
        <v>4427</v>
      </c>
      <c r="F243" s="21">
        <v>85</v>
      </c>
    </row>
    <row r="244" spans="1:6" ht="15.75" customHeight="1" x14ac:dyDescent="0.25">
      <c r="A244">
        <v>201805</v>
      </c>
      <c r="B244" s="14" t="s">
        <v>1519</v>
      </c>
      <c r="C244" s="1" t="s">
        <v>56</v>
      </c>
      <c r="D244" s="1" t="s">
        <v>22</v>
      </c>
      <c r="E244" s="18">
        <v>3328</v>
      </c>
      <c r="F244" s="21">
        <v>86</v>
      </c>
    </row>
    <row r="245" spans="1:6" ht="15.75" customHeight="1" x14ac:dyDescent="0.25">
      <c r="A245">
        <v>201805</v>
      </c>
      <c r="B245" s="14" t="s">
        <v>1519</v>
      </c>
      <c r="C245" s="1" t="s">
        <v>42</v>
      </c>
      <c r="D245" s="1" t="s">
        <v>22</v>
      </c>
      <c r="E245" s="18">
        <v>4335</v>
      </c>
      <c r="F245" s="21">
        <v>111</v>
      </c>
    </row>
    <row r="246" spans="1:6" ht="15.75" customHeight="1" x14ac:dyDescent="0.25">
      <c r="A246">
        <v>201805</v>
      </c>
      <c r="B246" s="14" t="s">
        <v>1519</v>
      </c>
      <c r="C246" s="1" t="s">
        <v>46</v>
      </c>
      <c r="D246" s="1" t="s">
        <v>22</v>
      </c>
      <c r="E246" s="18">
        <v>4361</v>
      </c>
      <c r="F246" s="21">
        <v>115</v>
      </c>
    </row>
    <row r="247" spans="1:6" ht="15.75" customHeight="1" x14ac:dyDescent="0.25">
      <c r="A247">
        <v>201805</v>
      </c>
      <c r="B247" s="14" t="s">
        <v>1519</v>
      </c>
      <c r="C247" s="1" t="s">
        <v>50</v>
      </c>
      <c r="D247" s="1" t="s">
        <v>51</v>
      </c>
      <c r="E247" s="18">
        <v>4118</v>
      </c>
      <c r="F247" s="21">
        <v>96</v>
      </c>
    </row>
    <row r="248" spans="1:6" ht="15.75" customHeight="1" x14ac:dyDescent="0.25">
      <c r="A248">
        <v>201805</v>
      </c>
      <c r="B248" s="14" t="s">
        <v>1520</v>
      </c>
      <c r="C248" s="1" t="s">
        <v>68</v>
      </c>
      <c r="D248" s="1" t="s">
        <v>29</v>
      </c>
      <c r="E248" s="18">
        <v>1708</v>
      </c>
      <c r="F248" s="21">
        <v>18</v>
      </c>
    </row>
    <row r="249" spans="1:6" ht="15.75" customHeight="1" x14ac:dyDescent="0.25">
      <c r="A249">
        <v>201805</v>
      </c>
      <c r="B249" s="14" t="s">
        <v>1519</v>
      </c>
      <c r="C249" s="1" t="s">
        <v>76</v>
      </c>
      <c r="D249" s="1" t="s">
        <v>25</v>
      </c>
      <c r="E249" s="18">
        <v>2697</v>
      </c>
      <c r="F249" s="21">
        <v>65</v>
      </c>
    </row>
    <row r="250" spans="1:6" ht="15.75" customHeight="1" x14ac:dyDescent="0.25">
      <c r="A250">
        <v>201805</v>
      </c>
      <c r="B250" s="14" t="s">
        <v>1519</v>
      </c>
      <c r="C250" s="1" t="s">
        <v>52</v>
      </c>
      <c r="D250" s="1" t="s">
        <v>25</v>
      </c>
      <c r="E250" s="18">
        <v>3900</v>
      </c>
      <c r="F250" s="21">
        <v>88</v>
      </c>
    </row>
    <row r="251" spans="1:6" ht="15.75" customHeight="1" x14ac:dyDescent="0.25">
      <c r="A251">
        <v>201805</v>
      </c>
      <c r="B251" s="14" t="s">
        <v>1519</v>
      </c>
      <c r="C251" s="1" t="s">
        <v>24</v>
      </c>
      <c r="D251" s="1" t="s">
        <v>25</v>
      </c>
      <c r="E251" s="18">
        <v>7703</v>
      </c>
      <c r="F251" s="21">
        <v>168</v>
      </c>
    </row>
    <row r="252" spans="1:6" ht="15.75" customHeight="1" x14ac:dyDescent="0.25">
      <c r="A252">
        <v>201805</v>
      </c>
      <c r="B252" s="14" t="s">
        <v>1520</v>
      </c>
      <c r="C252" s="1" t="s">
        <v>43</v>
      </c>
      <c r="D252" s="1" t="s">
        <v>25</v>
      </c>
      <c r="E252" s="18">
        <v>3076</v>
      </c>
      <c r="F252" s="21">
        <v>75</v>
      </c>
    </row>
    <row r="253" spans="1:6" ht="15.75" customHeight="1" x14ac:dyDescent="0.25">
      <c r="A253">
        <v>201805</v>
      </c>
      <c r="B253" s="14" t="s">
        <v>1520</v>
      </c>
      <c r="C253" s="1" t="s">
        <v>64</v>
      </c>
      <c r="D253" s="1" t="s">
        <v>25</v>
      </c>
      <c r="E253" s="18">
        <v>2132</v>
      </c>
      <c r="F253" s="21">
        <v>52</v>
      </c>
    </row>
    <row r="254" spans="1:6" ht="15.75" customHeight="1" x14ac:dyDescent="0.25">
      <c r="A254">
        <v>201806</v>
      </c>
      <c r="B254" s="14" t="s">
        <v>1518</v>
      </c>
      <c r="C254" s="1" t="s">
        <v>62</v>
      </c>
      <c r="D254" s="1" t="s">
        <v>63</v>
      </c>
      <c r="E254" s="18">
        <v>2632</v>
      </c>
      <c r="F254" s="21">
        <v>117</v>
      </c>
    </row>
    <row r="255" spans="1:6" ht="15.75" customHeight="1" x14ac:dyDescent="0.25">
      <c r="A255">
        <v>201806</v>
      </c>
      <c r="B255" s="14" t="s">
        <v>1518</v>
      </c>
      <c r="C255" s="1" t="s">
        <v>60</v>
      </c>
      <c r="D255" s="1" t="s">
        <v>29</v>
      </c>
      <c r="E255" s="18">
        <v>2693</v>
      </c>
      <c r="F255" s="21">
        <v>122</v>
      </c>
    </row>
    <row r="256" spans="1:6" ht="15.75" customHeight="1" x14ac:dyDescent="0.25">
      <c r="A256">
        <v>201806</v>
      </c>
      <c r="B256" s="14" t="s">
        <v>1518</v>
      </c>
      <c r="C256" s="1" t="s">
        <v>47</v>
      </c>
      <c r="D256" s="1" t="s">
        <v>29</v>
      </c>
      <c r="E256" s="18">
        <v>3773</v>
      </c>
      <c r="F256" s="21">
        <v>155</v>
      </c>
    </row>
    <row r="257" spans="1:6" ht="15.75" customHeight="1" x14ac:dyDescent="0.25">
      <c r="A257">
        <v>201806</v>
      </c>
      <c r="B257" s="14" t="s">
        <v>1519</v>
      </c>
      <c r="C257" s="1" t="s">
        <v>35</v>
      </c>
      <c r="D257" s="1" t="s">
        <v>36</v>
      </c>
      <c r="E257" s="18">
        <v>5993</v>
      </c>
      <c r="F257" s="21">
        <v>250</v>
      </c>
    </row>
    <row r="258" spans="1:6" ht="15.75" customHeight="1" x14ac:dyDescent="0.25">
      <c r="A258">
        <v>201806</v>
      </c>
      <c r="B258" s="14" t="s">
        <v>1519</v>
      </c>
      <c r="C258" s="1" t="s">
        <v>48</v>
      </c>
      <c r="D258" s="1" t="s">
        <v>29</v>
      </c>
      <c r="E258" s="18">
        <v>4750</v>
      </c>
      <c r="F258" s="21">
        <v>37</v>
      </c>
    </row>
    <row r="259" spans="1:6" ht="15.75" customHeight="1" x14ac:dyDescent="0.25">
      <c r="A259">
        <v>201806</v>
      </c>
      <c r="B259" s="14" t="s">
        <v>1520</v>
      </c>
      <c r="C259" s="1" t="s">
        <v>53</v>
      </c>
      <c r="D259" s="1" t="s">
        <v>51</v>
      </c>
      <c r="E259" s="18">
        <v>1446</v>
      </c>
      <c r="F259" s="21">
        <v>24</v>
      </c>
    </row>
    <row r="260" spans="1:6" ht="15.75" customHeight="1" x14ac:dyDescent="0.25">
      <c r="A260">
        <v>201806</v>
      </c>
      <c r="B260" s="14" t="s">
        <v>1520</v>
      </c>
      <c r="C260" s="1" t="s">
        <v>65</v>
      </c>
      <c r="D260" s="1" t="s">
        <v>51</v>
      </c>
      <c r="E260" s="18">
        <v>1070</v>
      </c>
      <c r="F260" s="21">
        <v>21</v>
      </c>
    </row>
    <row r="261" spans="1:6" ht="15.75" customHeight="1" x14ac:dyDescent="0.25">
      <c r="A261">
        <v>201806</v>
      </c>
      <c r="B261" s="14" t="s">
        <v>1519</v>
      </c>
      <c r="C261" s="1" t="s">
        <v>71</v>
      </c>
      <c r="D261" s="1" t="s">
        <v>29</v>
      </c>
      <c r="E261" s="18">
        <v>3177</v>
      </c>
      <c r="F261" s="21">
        <v>33</v>
      </c>
    </row>
    <row r="262" spans="1:6" ht="15.75" customHeight="1" x14ac:dyDescent="0.25">
      <c r="A262">
        <v>201806</v>
      </c>
      <c r="B262" s="14" t="s">
        <v>1518</v>
      </c>
      <c r="C262" s="1" t="s">
        <v>38</v>
      </c>
      <c r="D262" s="1" t="s">
        <v>22</v>
      </c>
      <c r="E262" s="18">
        <v>3651</v>
      </c>
      <c r="F262" s="21">
        <v>133</v>
      </c>
    </row>
    <row r="263" spans="1:6" ht="15.75" customHeight="1" x14ac:dyDescent="0.25">
      <c r="A263">
        <v>201806</v>
      </c>
      <c r="B263" s="14" t="s">
        <v>1520</v>
      </c>
      <c r="C263" s="1" t="s">
        <v>74</v>
      </c>
      <c r="D263" s="1" t="s">
        <v>55</v>
      </c>
      <c r="E263" s="18">
        <v>872</v>
      </c>
      <c r="F263" s="21">
        <v>16</v>
      </c>
    </row>
    <row r="264" spans="1:6" ht="15.75" customHeight="1" x14ac:dyDescent="0.25">
      <c r="A264">
        <v>201806</v>
      </c>
      <c r="B264" s="14" t="s">
        <v>1520</v>
      </c>
      <c r="C264" s="1" t="s">
        <v>69</v>
      </c>
      <c r="D264" s="1" t="s">
        <v>55</v>
      </c>
      <c r="E264" s="18">
        <v>1412</v>
      </c>
      <c r="F264" s="21">
        <v>22</v>
      </c>
    </row>
    <row r="265" spans="1:6" ht="15.75" customHeight="1" x14ac:dyDescent="0.25">
      <c r="A265">
        <v>201806</v>
      </c>
      <c r="B265" s="14" t="s">
        <v>1519</v>
      </c>
      <c r="C265" s="1" t="s">
        <v>61</v>
      </c>
      <c r="D265" s="1" t="s">
        <v>51</v>
      </c>
      <c r="E265" s="18">
        <v>7933</v>
      </c>
      <c r="F265" s="21">
        <v>175</v>
      </c>
    </row>
    <row r="266" spans="1:6" ht="15.75" customHeight="1" x14ac:dyDescent="0.25">
      <c r="A266">
        <v>201806</v>
      </c>
      <c r="B266" s="14" t="s">
        <v>1519</v>
      </c>
      <c r="C266" s="1" t="s">
        <v>72</v>
      </c>
      <c r="D266" s="1" t="s">
        <v>73</v>
      </c>
      <c r="E266" s="18">
        <v>4932</v>
      </c>
      <c r="F266" s="21">
        <v>90</v>
      </c>
    </row>
    <row r="267" spans="1:6" ht="15.75" customHeight="1" x14ac:dyDescent="0.25">
      <c r="A267">
        <v>201806</v>
      </c>
      <c r="B267" s="14" t="s">
        <v>1519</v>
      </c>
      <c r="C267" s="1" t="s">
        <v>77</v>
      </c>
      <c r="D267" s="1" t="s">
        <v>29</v>
      </c>
      <c r="E267" s="18">
        <v>2946</v>
      </c>
      <c r="F267" s="21">
        <v>37</v>
      </c>
    </row>
    <row r="268" spans="1:6" ht="15.75" customHeight="1" x14ac:dyDescent="0.25">
      <c r="A268">
        <v>201806</v>
      </c>
      <c r="B268" s="14" t="s">
        <v>1518</v>
      </c>
      <c r="C268" s="1" t="s">
        <v>79</v>
      </c>
      <c r="D268" s="1" t="s">
        <v>51</v>
      </c>
      <c r="E268" s="18">
        <v>2340</v>
      </c>
      <c r="F268" s="21">
        <v>98</v>
      </c>
    </row>
    <row r="269" spans="1:6" ht="15.75" customHeight="1" x14ac:dyDescent="0.25">
      <c r="A269">
        <v>201806</v>
      </c>
      <c r="B269" s="14" t="s">
        <v>1518</v>
      </c>
      <c r="C269" s="1" t="s">
        <v>39</v>
      </c>
      <c r="D269" s="1" t="s">
        <v>27</v>
      </c>
      <c r="E269" s="18">
        <v>4452</v>
      </c>
      <c r="F269" s="21">
        <v>189</v>
      </c>
    </row>
    <row r="270" spans="1:6" ht="15.75" customHeight="1" x14ac:dyDescent="0.25">
      <c r="A270">
        <v>201806</v>
      </c>
      <c r="B270" s="14" t="s">
        <v>1518</v>
      </c>
      <c r="C270" s="1" t="s">
        <v>31</v>
      </c>
      <c r="D270" s="1" t="s">
        <v>27</v>
      </c>
      <c r="E270" s="18">
        <v>6908</v>
      </c>
      <c r="F270" s="21">
        <v>331</v>
      </c>
    </row>
    <row r="271" spans="1:6" ht="15.75" customHeight="1" x14ac:dyDescent="0.25">
      <c r="A271">
        <v>201806</v>
      </c>
      <c r="B271" s="14" t="s">
        <v>1518</v>
      </c>
      <c r="C271" s="1" t="s">
        <v>54</v>
      </c>
      <c r="D271" s="1" t="s">
        <v>55</v>
      </c>
      <c r="E271" s="18">
        <v>3009</v>
      </c>
      <c r="F271" s="21">
        <v>108</v>
      </c>
    </row>
    <row r="272" spans="1:6" ht="15.75" customHeight="1" x14ac:dyDescent="0.25">
      <c r="A272">
        <v>201806</v>
      </c>
      <c r="B272" s="14" t="s">
        <v>1518</v>
      </c>
      <c r="C272" s="1" t="s">
        <v>75</v>
      </c>
      <c r="D272" s="1" t="s">
        <v>29</v>
      </c>
      <c r="E272" s="18">
        <v>2363</v>
      </c>
      <c r="F272" s="21">
        <v>123</v>
      </c>
    </row>
    <row r="273" spans="1:6" ht="15.75" customHeight="1" x14ac:dyDescent="0.25">
      <c r="A273">
        <v>201806</v>
      </c>
      <c r="B273" s="14" t="s">
        <v>1518</v>
      </c>
      <c r="C273" s="1" t="s">
        <v>67</v>
      </c>
      <c r="D273" s="1" t="s">
        <v>29</v>
      </c>
      <c r="E273" s="18">
        <v>2431</v>
      </c>
      <c r="F273" s="21">
        <v>124</v>
      </c>
    </row>
    <row r="274" spans="1:6" ht="15.75" customHeight="1" x14ac:dyDescent="0.25">
      <c r="A274">
        <v>201806</v>
      </c>
      <c r="B274" s="14" t="s">
        <v>1518</v>
      </c>
      <c r="C274" s="1" t="s">
        <v>37</v>
      </c>
      <c r="D274" s="1" t="s">
        <v>29</v>
      </c>
      <c r="E274" s="18">
        <v>3746</v>
      </c>
      <c r="F274" s="21">
        <v>198</v>
      </c>
    </row>
    <row r="275" spans="1:6" ht="15.75" customHeight="1" x14ac:dyDescent="0.25">
      <c r="A275">
        <v>201806</v>
      </c>
      <c r="B275" s="14" t="s">
        <v>1518</v>
      </c>
      <c r="C275" s="1" t="s">
        <v>37</v>
      </c>
      <c r="D275" s="1" t="s">
        <v>41</v>
      </c>
      <c r="E275" s="18">
        <v>3883</v>
      </c>
      <c r="F275" s="21">
        <v>192</v>
      </c>
    </row>
    <row r="276" spans="1:6" ht="15.75" customHeight="1" x14ac:dyDescent="0.25">
      <c r="A276">
        <v>201806</v>
      </c>
      <c r="B276" s="14" t="s">
        <v>1518</v>
      </c>
      <c r="C276" s="1" t="s">
        <v>34</v>
      </c>
      <c r="D276" s="1" t="s">
        <v>29</v>
      </c>
      <c r="E276" s="18">
        <v>5282</v>
      </c>
      <c r="F276" s="21">
        <v>184</v>
      </c>
    </row>
    <row r="277" spans="1:6" ht="15.75" customHeight="1" x14ac:dyDescent="0.25">
      <c r="A277">
        <v>201806</v>
      </c>
      <c r="B277" s="14" t="s">
        <v>1518</v>
      </c>
      <c r="C277" s="1" t="s">
        <v>34</v>
      </c>
      <c r="D277" s="1" t="s">
        <v>41</v>
      </c>
      <c r="E277" s="18">
        <v>4162</v>
      </c>
      <c r="F277" s="21">
        <v>238</v>
      </c>
    </row>
    <row r="278" spans="1:6" ht="15.75" customHeight="1" x14ac:dyDescent="0.25">
      <c r="A278">
        <v>201806</v>
      </c>
      <c r="B278" s="14" t="s">
        <v>1518</v>
      </c>
      <c r="C278" s="1" t="s">
        <v>57</v>
      </c>
      <c r="D278" s="1" t="s">
        <v>29</v>
      </c>
      <c r="E278" s="18">
        <v>2911</v>
      </c>
      <c r="F278" s="21">
        <v>118</v>
      </c>
    </row>
    <row r="279" spans="1:6" ht="15.75" customHeight="1" x14ac:dyDescent="0.25">
      <c r="A279">
        <v>201806</v>
      </c>
      <c r="B279" s="14" t="s">
        <v>1518</v>
      </c>
      <c r="C279" s="1" t="s">
        <v>28</v>
      </c>
      <c r="D279" s="1" t="s">
        <v>29</v>
      </c>
      <c r="E279" s="18">
        <v>5546</v>
      </c>
      <c r="F279" s="21">
        <v>249</v>
      </c>
    </row>
    <row r="280" spans="1:6" ht="15.75" customHeight="1" x14ac:dyDescent="0.25">
      <c r="A280">
        <v>201806</v>
      </c>
      <c r="B280" s="14" t="s">
        <v>1518</v>
      </c>
      <c r="C280" s="1" t="s">
        <v>30</v>
      </c>
      <c r="D280" s="1" t="s">
        <v>29</v>
      </c>
      <c r="E280" s="18">
        <v>4933</v>
      </c>
      <c r="F280" s="21">
        <v>212</v>
      </c>
    </row>
    <row r="281" spans="1:6" ht="15.75" customHeight="1" x14ac:dyDescent="0.25">
      <c r="A281">
        <v>201806</v>
      </c>
      <c r="B281" s="14" t="s">
        <v>1519</v>
      </c>
      <c r="C281" s="1" t="s">
        <v>78</v>
      </c>
      <c r="D281" s="1" t="s">
        <v>51</v>
      </c>
      <c r="E281" s="18">
        <v>2210</v>
      </c>
      <c r="F281" s="21">
        <v>27</v>
      </c>
    </row>
    <row r="282" spans="1:6" ht="15.75" customHeight="1" x14ac:dyDescent="0.25">
      <c r="A282">
        <v>201806</v>
      </c>
      <c r="B282" s="14" t="s">
        <v>1519</v>
      </c>
      <c r="C282" s="1" t="s">
        <v>45</v>
      </c>
      <c r="D282" s="1" t="s">
        <v>29</v>
      </c>
      <c r="E282" s="18">
        <v>4885</v>
      </c>
      <c r="F282" s="21">
        <v>30</v>
      </c>
    </row>
    <row r="283" spans="1:6" ht="15.75" customHeight="1" x14ac:dyDescent="0.25">
      <c r="A283">
        <v>201806</v>
      </c>
      <c r="B283" s="14" t="s">
        <v>1520</v>
      </c>
      <c r="C283" s="1" t="s">
        <v>58</v>
      </c>
      <c r="D283" s="1" t="s">
        <v>59</v>
      </c>
      <c r="E283" s="18">
        <v>2002</v>
      </c>
      <c r="F283" s="21">
        <v>37</v>
      </c>
    </row>
    <row r="284" spans="1:6" ht="15.75" customHeight="1" x14ac:dyDescent="0.25">
      <c r="A284">
        <v>201806</v>
      </c>
      <c r="B284" s="14" t="s">
        <v>1518</v>
      </c>
      <c r="C284" s="1" t="s">
        <v>26</v>
      </c>
      <c r="D284" s="1" t="s">
        <v>27</v>
      </c>
      <c r="E284" s="18">
        <v>6477</v>
      </c>
      <c r="F284" s="21">
        <v>343</v>
      </c>
    </row>
    <row r="285" spans="1:6" ht="15.75" customHeight="1" x14ac:dyDescent="0.25">
      <c r="A285">
        <v>201806</v>
      </c>
      <c r="B285" s="14" t="s">
        <v>1518</v>
      </c>
      <c r="C285" s="1" t="s">
        <v>33</v>
      </c>
      <c r="D285" s="1" t="s">
        <v>27</v>
      </c>
      <c r="E285" s="18">
        <v>4494</v>
      </c>
      <c r="F285" s="21">
        <v>172</v>
      </c>
    </row>
    <row r="286" spans="1:6" ht="15.75" customHeight="1" x14ac:dyDescent="0.25">
      <c r="A286">
        <v>201806</v>
      </c>
      <c r="B286" s="14" t="s">
        <v>1518</v>
      </c>
      <c r="C286" s="1" t="s">
        <v>49</v>
      </c>
      <c r="D286" s="1" t="s">
        <v>27</v>
      </c>
      <c r="E286" s="18">
        <v>3945</v>
      </c>
      <c r="F286" s="21">
        <v>177</v>
      </c>
    </row>
    <row r="287" spans="1:6" ht="15.75" customHeight="1" x14ac:dyDescent="0.25">
      <c r="A287">
        <v>201806</v>
      </c>
      <c r="B287" s="14" t="s">
        <v>1518</v>
      </c>
      <c r="C287" s="1" t="s">
        <v>70</v>
      </c>
      <c r="D287" s="1" t="s">
        <v>22</v>
      </c>
      <c r="E287" s="18">
        <v>2264</v>
      </c>
      <c r="F287" s="21">
        <v>91</v>
      </c>
    </row>
    <row r="288" spans="1:6" ht="15.75" customHeight="1" x14ac:dyDescent="0.25">
      <c r="A288">
        <v>201806</v>
      </c>
      <c r="B288" s="14" t="s">
        <v>1518</v>
      </c>
      <c r="C288" s="1" t="s">
        <v>66</v>
      </c>
      <c r="D288" s="1" t="s">
        <v>22</v>
      </c>
      <c r="E288" s="18">
        <v>2565</v>
      </c>
      <c r="F288" s="21">
        <v>107</v>
      </c>
    </row>
    <row r="289" spans="1:6" ht="15.75" customHeight="1" x14ac:dyDescent="0.25">
      <c r="A289">
        <v>201806</v>
      </c>
      <c r="B289" s="14" t="s">
        <v>1518</v>
      </c>
      <c r="C289" s="1" t="s">
        <v>23</v>
      </c>
      <c r="D289" s="1" t="s">
        <v>22</v>
      </c>
      <c r="E289" s="18">
        <v>13541</v>
      </c>
      <c r="F289" s="21">
        <v>535</v>
      </c>
    </row>
    <row r="290" spans="1:6" ht="15.75" customHeight="1" x14ac:dyDescent="0.25">
      <c r="A290">
        <v>201806</v>
      </c>
      <c r="B290" s="14" t="s">
        <v>1518</v>
      </c>
      <c r="C290" s="1" t="s">
        <v>32</v>
      </c>
      <c r="D290" s="1" t="s">
        <v>22</v>
      </c>
      <c r="E290" s="18">
        <v>4991</v>
      </c>
      <c r="F290" s="21">
        <v>199</v>
      </c>
    </row>
    <row r="291" spans="1:6" ht="15.75" customHeight="1" x14ac:dyDescent="0.25">
      <c r="A291">
        <v>201806</v>
      </c>
      <c r="B291" s="14" t="s">
        <v>1518</v>
      </c>
      <c r="C291" s="1" t="s">
        <v>21</v>
      </c>
      <c r="D291" s="1" t="s">
        <v>22</v>
      </c>
      <c r="E291" s="18">
        <v>16176</v>
      </c>
      <c r="F291" s="21">
        <v>675</v>
      </c>
    </row>
    <row r="292" spans="1:6" ht="15.75" customHeight="1" x14ac:dyDescent="0.25">
      <c r="A292">
        <v>201806</v>
      </c>
      <c r="B292" s="14" t="s">
        <v>1518</v>
      </c>
      <c r="C292" s="1" t="s">
        <v>40</v>
      </c>
      <c r="D292" s="1" t="s">
        <v>22</v>
      </c>
      <c r="E292" s="18">
        <v>3835</v>
      </c>
      <c r="F292" s="21">
        <v>158</v>
      </c>
    </row>
    <row r="293" spans="1:6" ht="15.75" customHeight="1" x14ac:dyDescent="0.25">
      <c r="A293">
        <v>201806</v>
      </c>
      <c r="B293" s="14" t="s">
        <v>1519</v>
      </c>
      <c r="C293" s="1" t="s">
        <v>44</v>
      </c>
      <c r="D293" s="1" t="s">
        <v>22</v>
      </c>
      <c r="E293" s="18">
        <v>4958</v>
      </c>
      <c r="F293" s="21">
        <v>95</v>
      </c>
    </row>
    <row r="294" spans="1:6" ht="15.75" customHeight="1" x14ac:dyDescent="0.25">
      <c r="A294">
        <v>201806</v>
      </c>
      <c r="B294" s="14" t="s">
        <v>1519</v>
      </c>
      <c r="C294" s="1" t="s">
        <v>56</v>
      </c>
      <c r="D294" s="1" t="s">
        <v>22</v>
      </c>
      <c r="E294" s="18">
        <v>3627</v>
      </c>
      <c r="F294" s="21">
        <v>94</v>
      </c>
    </row>
    <row r="295" spans="1:6" ht="15.75" customHeight="1" x14ac:dyDescent="0.25">
      <c r="A295">
        <v>201806</v>
      </c>
      <c r="B295" s="14" t="s">
        <v>1519</v>
      </c>
      <c r="C295" s="1" t="s">
        <v>42</v>
      </c>
      <c r="D295" s="1" t="s">
        <v>22</v>
      </c>
      <c r="E295" s="18">
        <v>4811</v>
      </c>
      <c r="F295" s="21">
        <v>123</v>
      </c>
    </row>
    <row r="296" spans="1:6" ht="15.75" customHeight="1" x14ac:dyDescent="0.25">
      <c r="A296">
        <v>201806</v>
      </c>
      <c r="B296" s="14" t="s">
        <v>1519</v>
      </c>
      <c r="C296" s="1" t="s">
        <v>46</v>
      </c>
      <c r="D296" s="1" t="s">
        <v>22</v>
      </c>
      <c r="E296" s="18">
        <v>4884</v>
      </c>
      <c r="F296" s="21">
        <v>129</v>
      </c>
    </row>
    <row r="297" spans="1:6" ht="15.75" customHeight="1" x14ac:dyDescent="0.25">
      <c r="A297">
        <v>201806</v>
      </c>
      <c r="B297" s="14" t="s">
        <v>1519</v>
      </c>
      <c r="C297" s="1" t="s">
        <v>50</v>
      </c>
      <c r="D297" s="1" t="s">
        <v>51</v>
      </c>
      <c r="E297" s="18">
        <v>4612</v>
      </c>
      <c r="F297" s="21">
        <v>108</v>
      </c>
    </row>
    <row r="298" spans="1:6" ht="15.75" customHeight="1" x14ac:dyDescent="0.25">
      <c r="A298">
        <v>201806</v>
      </c>
      <c r="B298" s="14" t="s">
        <v>1520</v>
      </c>
      <c r="C298" s="1" t="s">
        <v>68</v>
      </c>
      <c r="D298" s="1" t="s">
        <v>29</v>
      </c>
      <c r="E298" s="18">
        <v>1673</v>
      </c>
      <c r="F298" s="21">
        <v>17</v>
      </c>
    </row>
    <row r="299" spans="1:6" ht="15.75" customHeight="1" x14ac:dyDescent="0.25">
      <c r="A299">
        <v>201806</v>
      </c>
      <c r="B299" s="14" t="s">
        <v>1519</v>
      </c>
      <c r="C299" s="1" t="s">
        <v>76</v>
      </c>
      <c r="D299" s="1" t="s">
        <v>25</v>
      </c>
      <c r="E299" s="18">
        <v>3020</v>
      </c>
      <c r="F299" s="21">
        <v>72</v>
      </c>
    </row>
    <row r="300" spans="1:6" ht="15.75" customHeight="1" x14ac:dyDescent="0.25">
      <c r="A300">
        <v>201806</v>
      </c>
      <c r="B300" s="14" t="s">
        <v>1519</v>
      </c>
      <c r="C300" s="1" t="s">
        <v>52</v>
      </c>
      <c r="D300" s="1" t="s">
        <v>25</v>
      </c>
      <c r="E300" s="18">
        <v>4368</v>
      </c>
      <c r="F300" s="21">
        <v>99</v>
      </c>
    </row>
    <row r="301" spans="1:6" ht="15.75" customHeight="1" x14ac:dyDescent="0.25">
      <c r="A301">
        <v>201806</v>
      </c>
      <c r="B301" s="14" t="s">
        <v>1519</v>
      </c>
      <c r="C301" s="1" t="s">
        <v>24</v>
      </c>
      <c r="D301" s="1" t="s">
        <v>25</v>
      </c>
      <c r="E301" s="18">
        <v>8627</v>
      </c>
      <c r="F301" s="21">
        <v>189</v>
      </c>
    </row>
    <row r="302" spans="1:6" ht="15.75" customHeight="1" x14ac:dyDescent="0.25">
      <c r="A302">
        <v>201806</v>
      </c>
      <c r="B302" s="14" t="s">
        <v>1520</v>
      </c>
      <c r="C302" s="1" t="s">
        <v>43</v>
      </c>
      <c r="D302" s="1" t="s">
        <v>25</v>
      </c>
      <c r="E302" s="18">
        <v>3138</v>
      </c>
      <c r="F302" s="21">
        <v>76</v>
      </c>
    </row>
    <row r="303" spans="1:6" ht="15.75" customHeight="1" x14ac:dyDescent="0.25">
      <c r="A303">
        <v>201806</v>
      </c>
      <c r="B303" s="14" t="s">
        <v>1520</v>
      </c>
      <c r="C303" s="1" t="s">
        <v>64</v>
      </c>
      <c r="D303" s="1" t="s">
        <v>25</v>
      </c>
      <c r="E303" s="18">
        <v>2153</v>
      </c>
      <c r="F303" s="21">
        <v>53</v>
      </c>
    </row>
    <row r="304" spans="1:6" ht="15.75" customHeight="1" x14ac:dyDescent="0.25">
      <c r="A304">
        <v>201807</v>
      </c>
      <c r="B304" s="14" t="s">
        <v>1518</v>
      </c>
      <c r="C304" s="1" t="s">
        <v>62</v>
      </c>
      <c r="D304" s="1" t="s">
        <v>63</v>
      </c>
      <c r="E304" s="18">
        <v>2750</v>
      </c>
      <c r="F304" s="21">
        <v>122</v>
      </c>
    </row>
    <row r="305" spans="1:6" ht="15.75" customHeight="1" x14ac:dyDescent="0.25">
      <c r="A305">
        <v>201807</v>
      </c>
      <c r="B305" s="14" t="s">
        <v>1518</v>
      </c>
      <c r="C305" s="1" t="s">
        <v>60</v>
      </c>
      <c r="D305" s="1" t="s">
        <v>29</v>
      </c>
      <c r="E305" s="18">
        <v>2814</v>
      </c>
      <c r="F305" s="21">
        <v>128</v>
      </c>
    </row>
    <row r="306" spans="1:6" ht="15.75" customHeight="1" x14ac:dyDescent="0.25">
      <c r="A306">
        <v>201807</v>
      </c>
      <c r="B306" s="14" t="s">
        <v>1518</v>
      </c>
      <c r="C306" s="1" t="s">
        <v>47</v>
      </c>
      <c r="D306" s="1" t="s">
        <v>29</v>
      </c>
      <c r="E306" s="18">
        <v>4018</v>
      </c>
      <c r="F306" s="21">
        <v>165</v>
      </c>
    </row>
    <row r="307" spans="1:6" ht="15.75" customHeight="1" x14ac:dyDescent="0.25">
      <c r="A307">
        <v>201807</v>
      </c>
      <c r="B307" s="14" t="s">
        <v>1519</v>
      </c>
      <c r="C307" s="1" t="s">
        <v>35</v>
      </c>
      <c r="D307" s="1" t="s">
        <v>36</v>
      </c>
      <c r="E307" s="18">
        <v>6712</v>
      </c>
      <c r="F307" s="21">
        <v>280</v>
      </c>
    </row>
    <row r="308" spans="1:6" ht="15.75" customHeight="1" x14ac:dyDescent="0.25">
      <c r="A308">
        <v>201807</v>
      </c>
      <c r="B308" s="14" t="s">
        <v>1519</v>
      </c>
      <c r="C308" s="1" t="s">
        <v>48</v>
      </c>
      <c r="D308" s="1" t="s">
        <v>29</v>
      </c>
      <c r="E308" s="18">
        <v>5319</v>
      </c>
      <c r="F308" s="21">
        <v>41</v>
      </c>
    </row>
    <row r="309" spans="1:6" ht="15.75" customHeight="1" x14ac:dyDescent="0.25">
      <c r="A309">
        <v>201807</v>
      </c>
      <c r="B309" s="14" t="s">
        <v>1520</v>
      </c>
      <c r="C309" s="1" t="s">
        <v>53</v>
      </c>
      <c r="D309" s="1" t="s">
        <v>51</v>
      </c>
      <c r="E309" s="18">
        <v>1301</v>
      </c>
      <c r="F309" s="21">
        <v>21</v>
      </c>
    </row>
    <row r="310" spans="1:6" ht="15.75" customHeight="1" x14ac:dyDescent="0.25">
      <c r="A310">
        <v>201807</v>
      </c>
      <c r="B310" s="14" t="s">
        <v>1520</v>
      </c>
      <c r="C310" s="1" t="s">
        <v>65</v>
      </c>
      <c r="D310" s="1" t="s">
        <v>51</v>
      </c>
      <c r="E310" s="18">
        <v>941</v>
      </c>
      <c r="F310" s="21">
        <v>18</v>
      </c>
    </row>
    <row r="311" spans="1:6" ht="15.75" customHeight="1" x14ac:dyDescent="0.25">
      <c r="A311">
        <v>201807</v>
      </c>
      <c r="B311" s="14" t="s">
        <v>1519</v>
      </c>
      <c r="C311" s="1" t="s">
        <v>71</v>
      </c>
      <c r="D311" s="1" t="s">
        <v>29</v>
      </c>
      <c r="E311" s="18">
        <v>3558</v>
      </c>
      <c r="F311" s="21">
        <v>38</v>
      </c>
    </row>
    <row r="312" spans="1:6" ht="15.75" customHeight="1" x14ac:dyDescent="0.25">
      <c r="A312">
        <v>201807</v>
      </c>
      <c r="B312" s="14" t="s">
        <v>1518</v>
      </c>
      <c r="C312" s="1" t="s">
        <v>38</v>
      </c>
      <c r="D312" s="1" t="s">
        <v>22</v>
      </c>
      <c r="E312" s="18">
        <v>3779</v>
      </c>
      <c r="F312" s="21">
        <v>138</v>
      </c>
    </row>
    <row r="313" spans="1:6" ht="15.75" customHeight="1" x14ac:dyDescent="0.25">
      <c r="A313">
        <v>201807</v>
      </c>
      <c r="B313" s="14" t="s">
        <v>1520</v>
      </c>
      <c r="C313" s="1" t="s">
        <v>74</v>
      </c>
      <c r="D313" s="1" t="s">
        <v>55</v>
      </c>
      <c r="E313" s="18">
        <v>759</v>
      </c>
      <c r="F313" s="21">
        <v>14</v>
      </c>
    </row>
    <row r="314" spans="1:6" ht="15.75" customHeight="1" x14ac:dyDescent="0.25">
      <c r="A314">
        <v>201807</v>
      </c>
      <c r="B314" s="14" t="s">
        <v>1520</v>
      </c>
      <c r="C314" s="1" t="s">
        <v>69</v>
      </c>
      <c r="D314" s="1" t="s">
        <v>55</v>
      </c>
      <c r="E314" s="18">
        <v>1342</v>
      </c>
      <c r="F314" s="21">
        <v>21</v>
      </c>
    </row>
    <row r="315" spans="1:6" ht="15.75" customHeight="1" x14ac:dyDescent="0.25">
      <c r="A315">
        <v>201807</v>
      </c>
      <c r="B315" s="14" t="s">
        <v>1519</v>
      </c>
      <c r="C315" s="1" t="s">
        <v>61</v>
      </c>
      <c r="D315" s="1" t="s">
        <v>51</v>
      </c>
      <c r="E315" s="18">
        <v>10312</v>
      </c>
      <c r="F315" s="21">
        <v>227</v>
      </c>
    </row>
    <row r="316" spans="1:6" ht="15.75" customHeight="1" x14ac:dyDescent="0.25">
      <c r="A316">
        <v>201807</v>
      </c>
      <c r="B316" s="14" t="s">
        <v>1519</v>
      </c>
      <c r="C316" s="1" t="s">
        <v>72</v>
      </c>
      <c r="D316" s="1" t="s">
        <v>73</v>
      </c>
      <c r="E316" s="18">
        <v>6066</v>
      </c>
      <c r="F316" s="21">
        <v>111</v>
      </c>
    </row>
    <row r="317" spans="1:6" ht="15.75" customHeight="1" x14ac:dyDescent="0.25">
      <c r="A317">
        <v>201807</v>
      </c>
      <c r="B317" s="14" t="s">
        <v>1519</v>
      </c>
      <c r="C317" s="1" t="s">
        <v>77</v>
      </c>
      <c r="D317" s="1" t="s">
        <v>29</v>
      </c>
      <c r="E317" s="18">
        <v>3300</v>
      </c>
      <c r="F317" s="21">
        <v>41</v>
      </c>
    </row>
    <row r="318" spans="1:6" ht="15.75" customHeight="1" x14ac:dyDescent="0.25">
      <c r="A318">
        <v>201807</v>
      </c>
      <c r="B318" s="14" t="s">
        <v>1518</v>
      </c>
      <c r="C318" s="1" t="s">
        <v>79</v>
      </c>
      <c r="D318" s="1" t="s">
        <v>51</v>
      </c>
      <c r="E318" s="18">
        <v>2515</v>
      </c>
      <c r="F318" s="21">
        <v>105</v>
      </c>
    </row>
    <row r="319" spans="1:6" ht="15.75" customHeight="1" x14ac:dyDescent="0.25">
      <c r="A319">
        <v>201807</v>
      </c>
      <c r="B319" s="14" t="s">
        <v>1518</v>
      </c>
      <c r="C319" s="1" t="s">
        <v>39</v>
      </c>
      <c r="D319" s="1" t="s">
        <v>27</v>
      </c>
      <c r="E319" s="18">
        <v>4831</v>
      </c>
      <c r="F319" s="21">
        <v>206</v>
      </c>
    </row>
    <row r="320" spans="1:6" ht="15.75" customHeight="1" x14ac:dyDescent="0.25">
      <c r="A320">
        <v>201807</v>
      </c>
      <c r="B320" s="14" t="s">
        <v>1518</v>
      </c>
      <c r="C320" s="1" t="s">
        <v>31</v>
      </c>
      <c r="D320" s="1" t="s">
        <v>27</v>
      </c>
      <c r="E320" s="18">
        <v>7702</v>
      </c>
      <c r="F320" s="21">
        <v>369</v>
      </c>
    </row>
    <row r="321" spans="1:6" ht="15.75" customHeight="1" x14ac:dyDescent="0.25">
      <c r="A321">
        <v>201807</v>
      </c>
      <c r="B321" s="14" t="s">
        <v>1518</v>
      </c>
      <c r="C321" s="1" t="s">
        <v>54</v>
      </c>
      <c r="D321" s="1" t="s">
        <v>55</v>
      </c>
      <c r="E321" s="18">
        <v>3144</v>
      </c>
      <c r="F321" s="21">
        <v>113</v>
      </c>
    </row>
    <row r="322" spans="1:6" ht="15.75" customHeight="1" x14ac:dyDescent="0.25">
      <c r="A322">
        <v>201807</v>
      </c>
      <c r="B322" s="14" t="s">
        <v>1518</v>
      </c>
      <c r="C322" s="1" t="s">
        <v>75</v>
      </c>
      <c r="D322" s="1" t="s">
        <v>29</v>
      </c>
      <c r="E322" s="18">
        <v>2516</v>
      </c>
      <c r="F322" s="21">
        <v>131</v>
      </c>
    </row>
    <row r="323" spans="1:6" ht="15.75" customHeight="1" x14ac:dyDescent="0.25">
      <c r="A323">
        <v>201807</v>
      </c>
      <c r="B323" s="14" t="s">
        <v>1518</v>
      </c>
      <c r="C323" s="1" t="s">
        <v>67</v>
      </c>
      <c r="D323" s="1" t="s">
        <v>29</v>
      </c>
      <c r="E323" s="18">
        <v>2565</v>
      </c>
      <c r="F323" s="21">
        <v>131</v>
      </c>
    </row>
    <row r="324" spans="1:6" ht="15.75" customHeight="1" x14ac:dyDescent="0.25">
      <c r="A324">
        <v>201807</v>
      </c>
      <c r="B324" s="14" t="s">
        <v>1518</v>
      </c>
      <c r="C324" s="1" t="s">
        <v>37</v>
      </c>
      <c r="D324" s="1" t="s">
        <v>29</v>
      </c>
      <c r="E324" s="18">
        <v>3877</v>
      </c>
      <c r="F324" s="21">
        <v>205</v>
      </c>
    </row>
    <row r="325" spans="1:6" ht="15.75" customHeight="1" x14ac:dyDescent="0.25">
      <c r="A325">
        <v>201807</v>
      </c>
      <c r="B325" s="14" t="s">
        <v>1518</v>
      </c>
      <c r="C325" s="1" t="s">
        <v>37</v>
      </c>
      <c r="D325" s="1" t="s">
        <v>41</v>
      </c>
      <c r="E325" s="18">
        <v>4174</v>
      </c>
      <c r="F325" s="21">
        <v>207</v>
      </c>
    </row>
    <row r="326" spans="1:6" ht="15.75" customHeight="1" x14ac:dyDescent="0.25">
      <c r="A326">
        <v>201807</v>
      </c>
      <c r="B326" s="14" t="s">
        <v>1518</v>
      </c>
      <c r="C326" s="1" t="s">
        <v>34</v>
      </c>
      <c r="D326" s="1" t="s">
        <v>29</v>
      </c>
      <c r="E326" s="18">
        <v>5678</v>
      </c>
      <c r="F326" s="21">
        <v>198</v>
      </c>
    </row>
    <row r="327" spans="1:6" ht="15.75" customHeight="1" x14ac:dyDescent="0.25">
      <c r="A327">
        <v>201807</v>
      </c>
      <c r="B327" s="14" t="s">
        <v>1518</v>
      </c>
      <c r="C327" s="1" t="s">
        <v>34</v>
      </c>
      <c r="D327" s="1" t="s">
        <v>41</v>
      </c>
      <c r="E327" s="18">
        <v>4475</v>
      </c>
      <c r="F327" s="21">
        <v>256</v>
      </c>
    </row>
    <row r="328" spans="1:6" ht="15.75" customHeight="1" x14ac:dyDescent="0.25">
      <c r="A328">
        <v>201807</v>
      </c>
      <c r="B328" s="14" t="s">
        <v>1518</v>
      </c>
      <c r="C328" s="1" t="s">
        <v>57</v>
      </c>
      <c r="D328" s="1" t="s">
        <v>29</v>
      </c>
      <c r="E328" s="18">
        <v>3042</v>
      </c>
      <c r="F328" s="21">
        <v>124</v>
      </c>
    </row>
    <row r="329" spans="1:6" ht="15.75" customHeight="1" x14ac:dyDescent="0.25">
      <c r="A329">
        <v>201807</v>
      </c>
      <c r="B329" s="14" t="s">
        <v>1518</v>
      </c>
      <c r="C329" s="1" t="s">
        <v>28</v>
      </c>
      <c r="D329" s="1" t="s">
        <v>29</v>
      </c>
      <c r="E329" s="18">
        <v>5795</v>
      </c>
      <c r="F329" s="21">
        <v>260</v>
      </c>
    </row>
    <row r="330" spans="1:6" ht="15.75" customHeight="1" x14ac:dyDescent="0.25">
      <c r="A330">
        <v>201807</v>
      </c>
      <c r="B330" s="14" t="s">
        <v>1518</v>
      </c>
      <c r="C330" s="1" t="s">
        <v>30</v>
      </c>
      <c r="D330" s="1" t="s">
        <v>29</v>
      </c>
      <c r="E330" s="18">
        <v>5056</v>
      </c>
      <c r="F330" s="21">
        <v>217</v>
      </c>
    </row>
    <row r="331" spans="1:6" ht="15.75" customHeight="1" x14ac:dyDescent="0.25">
      <c r="A331">
        <v>201807</v>
      </c>
      <c r="B331" s="14" t="s">
        <v>1519</v>
      </c>
      <c r="C331" s="1" t="s">
        <v>78</v>
      </c>
      <c r="D331" s="1" t="s">
        <v>51</v>
      </c>
      <c r="E331" s="18">
        <v>2342</v>
      </c>
      <c r="F331" s="21">
        <v>28</v>
      </c>
    </row>
    <row r="332" spans="1:6" ht="15.75" customHeight="1" x14ac:dyDescent="0.25">
      <c r="A332">
        <v>201807</v>
      </c>
      <c r="B332" s="14" t="s">
        <v>1519</v>
      </c>
      <c r="C332" s="1" t="s">
        <v>45</v>
      </c>
      <c r="D332" s="1" t="s">
        <v>29</v>
      </c>
      <c r="E332" s="18">
        <v>5471</v>
      </c>
      <c r="F332" s="21">
        <v>34</v>
      </c>
    </row>
    <row r="333" spans="1:6" ht="15.75" customHeight="1" x14ac:dyDescent="0.25">
      <c r="A333">
        <v>201807</v>
      </c>
      <c r="B333" s="14" t="s">
        <v>1520</v>
      </c>
      <c r="C333" s="1" t="s">
        <v>58</v>
      </c>
      <c r="D333" s="1" t="s">
        <v>59</v>
      </c>
      <c r="E333" s="18">
        <v>1942</v>
      </c>
      <c r="F333" s="21">
        <v>36</v>
      </c>
    </row>
    <row r="334" spans="1:6" ht="15.75" customHeight="1" x14ac:dyDescent="0.25">
      <c r="A334">
        <v>201807</v>
      </c>
      <c r="B334" s="14" t="s">
        <v>1518</v>
      </c>
      <c r="C334" s="1" t="s">
        <v>26</v>
      </c>
      <c r="D334" s="1" t="s">
        <v>27</v>
      </c>
      <c r="E334" s="18">
        <v>6898</v>
      </c>
      <c r="F334" s="21">
        <v>365</v>
      </c>
    </row>
    <row r="335" spans="1:6" ht="15.75" customHeight="1" x14ac:dyDescent="0.25">
      <c r="A335">
        <v>201807</v>
      </c>
      <c r="B335" s="14" t="s">
        <v>1518</v>
      </c>
      <c r="C335" s="1" t="s">
        <v>33</v>
      </c>
      <c r="D335" s="1" t="s">
        <v>27</v>
      </c>
      <c r="E335" s="18">
        <v>4651</v>
      </c>
      <c r="F335" s="21">
        <v>178</v>
      </c>
    </row>
    <row r="336" spans="1:6" ht="15.75" customHeight="1" x14ac:dyDescent="0.25">
      <c r="A336">
        <v>201807</v>
      </c>
      <c r="B336" s="14" t="s">
        <v>1518</v>
      </c>
      <c r="C336" s="1" t="s">
        <v>49</v>
      </c>
      <c r="D336" s="1" t="s">
        <v>27</v>
      </c>
      <c r="E336" s="18">
        <v>4280</v>
      </c>
      <c r="F336" s="21">
        <v>193</v>
      </c>
    </row>
    <row r="337" spans="1:6" ht="15.75" customHeight="1" x14ac:dyDescent="0.25">
      <c r="A337">
        <v>201807</v>
      </c>
      <c r="B337" s="14" t="s">
        <v>1518</v>
      </c>
      <c r="C337" s="1" t="s">
        <v>70</v>
      </c>
      <c r="D337" s="1" t="s">
        <v>22</v>
      </c>
      <c r="E337" s="18">
        <v>2366</v>
      </c>
      <c r="F337" s="21">
        <v>95</v>
      </c>
    </row>
    <row r="338" spans="1:6" ht="15.75" customHeight="1" x14ac:dyDescent="0.25">
      <c r="A338">
        <v>201807</v>
      </c>
      <c r="B338" s="14" t="s">
        <v>1518</v>
      </c>
      <c r="C338" s="1" t="s">
        <v>66</v>
      </c>
      <c r="D338" s="1" t="s">
        <v>22</v>
      </c>
      <c r="E338" s="18">
        <v>2732</v>
      </c>
      <c r="F338" s="21">
        <v>114</v>
      </c>
    </row>
    <row r="339" spans="1:6" ht="15.75" customHeight="1" x14ac:dyDescent="0.25">
      <c r="A339">
        <v>201807</v>
      </c>
      <c r="B339" s="14" t="s">
        <v>1518</v>
      </c>
      <c r="C339" s="1" t="s">
        <v>23</v>
      </c>
      <c r="D339" s="1" t="s">
        <v>22</v>
      </c>
      <c r="E339" s="18">
        <v>14827</v>
      </c>
      <c r="F339" s="21">
        <v>586</v>
      </c>
    </row>
    <row r="340" spans="1:6" ht="15.75" customHeight="1" x14ac:dyDescent="0.25">
      <c r="A340">
        <v>201807</v>
      </c>
      <c r="B340" s="14" t="s">
        <v>1518</v>
      </c>
      <c r="C340" s="1" t="s">
        <v>32</v>
      </c>
      <c r="D340" s="1" t="s">
        <v>22</v>
      </c>
      <c r="E340" s="18">
        <v>5216</v>
      </c>
      <c r="F340" s="21">
        <v>208</v>
      </c>
    </row>
    <row r="341" spans="1:6" ht="15.75" customHeight="1" x14ac:dyDescent="0.25">
      <c r="A341">
        <v>201807</v>
      </c>
      <c r="B341" s="14" t="s">
        <v>1518</v>
      </c>
      <c r="C341" s="1" t="s">
        <v>21</v>
      </c>
      <c r="D341" s="1" t="s">
        <v>22</v>
      </c>
      <c r="E341" s="18">
        <v>17389</v>
      </c>
      <c r="F341" s="21">
        <v>725</v>
      </c>
    </row>
    <row r="342" spans="1:6" ht="15.75" customHeight="1" x14ac:dyDescent="0.25">
      <c r="A342">
        <v>201807</v>
      </c>
      <c r="B342" s="14" t="s">
        <v>1518</v>
      </c>
      <c r="C342" s="1" t="s">
        <v>40</v>
      </c>
      <c r="D342" s="1" t="s">
        <v>22</v>
      </c>
      <c r="E342" s="18">
        <v>4046</v>
      </c>
      <c r="F342" s="21">
        <v>167</v>
      </c>
    </row>
    <row r="343" spans="1:6" ht="15.75" customHeight="1" x14ac:dyDescent="0.25">
      <c r="A343">
        <v>201807</v>
      </c>
      <c r="B343" s="14" t="s">
        <v>1519</v>
      </c>
      <c r="C343" s="1" t="s">
        <v>44</v>
      </c>
      <c r="D343" s="1" t="s">
        <v>22</v>
      </c>
      <c r="E343" s="18">
        <v>5553</v>
      </c>
      <c r="F343" s="21">
        <v>107</v>
      </c>
    </row>
    <row r="344" spans="1:6" ht="15.75" customHeight="1" x14ac:dyDescent="0.25">
      <c r="A344">
        <v>201807</v>
      </c>
      <c r="B344" s="14" t="s">
        <v>1519</v>
      </c>
      <c r="C344" s="1" t="s">
        <v>56</v>
      </c>
      <c r="D344" s="1" t="s">
        <v>22</v>
      </c>
      <c r="E344" s="18">
        <v>3954</v>
      </c>
      <c r="F344" s="21">
        <v>102</v>
      </c>
    </row>
    <row r="345" spans="1:6" ht="15.75" customHeight="1" x14ac:dyDescent="0.25">
      <c r="A345">
        <v>201807</v>
      </c>
      <c r="B345" s="14" t="s">
        <v>1519</v>
      </c>
      <c r="C345" s="1" t="s">
        <v>42</v>
      </c>
      <c r="D345" s="1" t="s">
        <v>22</v>
      </c>
      <c r="E345" s="18">
        <v>5341</v>
      </c>
      <c r="F345" s="21">
        <v>137</v>
      </c>
    </row>
    <row r="346" spans="1:6" ht="15.75" customHeight="1" x14ac:dyDescent="0.25">
      <c r="A346">
        <v>201807</v>
      </c>
      <c r="B346" s="14" t="s">
        <v>1519</v>
      </c>
      <c r="C346" s="1" t="s">
        <v>46</v>
      </c>
      <c r="D346" s="1" t="s">
        <v>22</v>
      </c>
      <c r="E346" s="18">
        <v>5470</v>
      </c>
      <c r="F346" s="21">
        <v>144</v>
      </c>
    </row>
    <row r="347" spans="1:6" ht="15.75" customHeight="1" x14ac:dyDescent="0.25">
      <c r="A347">
        <v>201807</v>
      </c>
      <c r="B347" s="14" t="s">
        <v>1519</v>
      </c>
      <c r="C347" s="1" t="s">
        <v>50</v>
      </c>
      <c r="D347" s="1" t="s">
        <v>51</v>
      </c>
      <c r="E347" s="18">
        <v>5165</v>
      </c>
      <c r="F347" s="21">
        <v>120</v>
      </c>
    </row>
    <row r="348" spans="1:6" ht="15.75" customHeight="1" x14ac:dyDescent="0.25">
      <c r="A348">
        <v>201807</v>
      </c>
      <c r="B348" s="14" t="s">
        <v>1520</v>
      </c>
      <c r="C348" s="1" t="s">
        <v>68</v>
      </c>
      <c r="D348" s="1" t="s">
        <v>29</v>
      </c>
      <c r="E348" s="18">
        <v>1640</v>
      </c>
      <c r="F348" s="21">
        <v>17</v>
      </c>
    </row>
    <row r="349" spans="1:6" ht="15.75" customHeight="1" x14ac:dyDescent="0.25">
      <c r="A349">
        <v>201807</v>
      </c>
      <c r="B349" s="14" t="s">
        <v>1519</v>
      </c>
      <c r="C349" s="1" t="s">
        <v>76</v>
      </c>
      <c r="D349" s="1" t="s">
        <v>25</v>
      </c>
      <c r="E349" s="18">
        <v>3383</v>
      </c>
      <c r="F349" s="21">
        <v>81</v>
      </c>
    </row>
    <row r="350" spans="1:6" ht="15.75" customHeight="1" x14ac:dyDescent="0.25">
      <c r="A350">
        <v>201807</v>
      </c>
      <c r="B350" s="14" t="s">
        <v>1519</v>
      </c>
      <c r="C350" s="1" t="s">
        <v>52</v>
      </c>
      <c r="D350" s="1" t="s">
        <v>25</v>
      </c>
      <c r="E350" s="18">
        <v>4893</v>
      </c>
      <c r="F350" s="21">
        <v>111</v>
      </c>
    </row>
    <row r="351" spans="1:6" ht="15.75" customHeight="1" x14ac:dyDescent="0.25">
      <c r="A351">
        <v>201807</v>
      </c>
      <c r="B351" s="14" t="s">
        <v>1519</v>
      </c>
      <c r="C351" s="1" t="s">
        <v>24</v>
      </c>
      <c r="D351" s="1" t="s">
        <v>25</v>
      </c>
      <c r="E351" s="18">
        <v>9662</v>
      </c>
      <c r="F351" s="21">
        <v>211</v>
      </c>
    </row>
    <row r="352" spans="1:6" ht="15.75" customHeight="1" x14ac:dyDescent="0.25">
      <c r="A352">
        <v>201807</v>
      </c>
      <c r="B352" s="14" t="s">
        <v>1520</v>
      </c>
      <c r="C352" s="1" t="s">
        <v>43</v>
      </c>
      <c r="D352" s="1" t="s">
        <v>25</v>
      </c>
      <c r="E352" s="18">
        <v>3200</v>
      </c>
      <c r="F352" s="21">
        <v>78</v>
      </c>
    </row>
    <row r="353" spans="1:6" ht="15.75" customHeight="1" x14ac:dyDescent="0.25">
      <c r="A353">
        <v>201807</v>
      </c>
      <c r="B353" s="14" t="s">
        <v>1520</v>
      </c>
      <c r="C353" s="1" t="s">
        <v>64</v>
      </c>
      <c r="D353" s="1" t="s">
        <v>25</v>
      </c>
      <c r="E353" s="18">
        <v>2175</v>
      </c>
      <c r="F353" s="21">
        <v>53</v>
      </c>
    </row>
    <row r="354" spans="1:6" ht="15.75" customHeight="1" x14ac:dyDescent="0.25">
      <c r="A354">
        <v>201808</v>
      </c>
      <c r="B354" s="14" t="s">
        <v>1518</v>
      </c>
      <c r="C354" s="1" t="s">
        <v>62</v>
      </c>
      <c r="D354" s="1" t="s">
        <v>63</v>
      </c>
      <c r="E354" s="18">
        <v>2874</v>
      </c>
      <c r="F354" s="21">
        <v>128</v>
      </c>
    </row>
    <row r="355" spans="1:6" ht="15.75" customHeight="1" x14ac:dyDescent="0.25">
      <c r="A355">
        <v>201808</v>
      </c>
      <c r="B355" s="14" t="s">
        <v>1518</v>
      </c>
      <c r="C355" s="1" t="s">
        <v>60</v>
      </c>
      <c r="D355" s="1" t="s">
        <v>29</v>
      </c>
      <c r="E355" s="18">
        <v>2941</v>
      </c>
      <c r="F355" s="21">
        <v>133</v>
      </c>
    </row>
    <row r="356" spans="1:6" ht="15.75" customHeight="1" x14ac:dyDescent="0.25">
      <c r="A356">
        <v>201808</v>
      </c>
      <c r="B356" s="14" t="s">
        <v>1518</v>
      </c>
      <c r="C356" s="1" t="s">
        <v>47</v>
      </c>
      <c r="D356" s="1" t="s">
        <v>29</v>
      </c>
      <c r="E356" s="18">
        <v>4280</v>
      </c>
      <c r="F356" s="21">
        <v>176</v>
      </c>
    </row>
    <row r="357" spans="1:6" ht="15.75" customHeight="1" x14ac:dyDescent="0.25">
      <c r="A357">
        <v>201808</v>
      </c>
      <c r="B357" s="14" t="s">
        <v>1519</v>
      </c>
      <c r="C357" s="1" t="s">
        <v>35</v>
      </c>
      <c r="D357" s="1" t="s">
        <v>36</v>
      </c>
      <c r="E357" s="18">
        <v>7518</v>
      </c>
      <c r="F357" s="21">
        <v>314</v>
      </c>
    </row>
    <row r="358" spans="1:6" ht="15.75" customHeight="1" x14ac:dyDescent="0.25">
      <c r="A358">
        <v>201808</v>
      </c>
      <c r="B358" s="14" t="s">
        <v>1519</v>
      </c>
      <c r="C358" s="1" t="s">
        <v>48</v>
      </c>
      <c r="D358" s="1" t="s">
        <v>29</v>
      </c>
      <c r="E358" s="18">
        <v>5958</v>
      </c>
      <c r="F358" s="21">
        <v>46</v>
      </c>
    </row>
    <row r="359" spans="1:6" ht="15.75" customHeight="1" x14ac:dyDescent="0.25">
      <c r="A359">
        <v>201808</v>
      </c>
      <c r="B359" s="14" t="s">
        <v>1520</v>
      </c>
      <c r="C359" s="1" t="s">
        <v>53</v>
      </c>
      <c r="D359" s="1" t="s">
        <v>51</v>
      </c>
      <c r="E359" s="18">
        <v>1171</v>
      </c>
      <c r="F359" s="21">
        <v>19</v>
      </c>
    </row>
    <row r="360" spans="1:6" ht="15.75" customHeight="1" x14ac:dyDescent="0.25">
      <c r="A360">
        <v>201808</v>
      </c>
      <c r="B360" s="14" t="s">
        <v>1520</v>
      </c>
      <c r="C360" s="1" t="s">
        <v>65</v>
      </c>
      <c r="D360" s="1" t="s">
        <v>51</v>
      </c>
      <c r="E360" s="18">
        <v>828</v>
      </c>
      <c r="F360" s="21">
        <v>16</v>
      </c>
    </row>
    <row r="361" spans="1:6" ht="15.75" customHeight="1" x14ac:dyDescent="0.25">
      <c r="A361">
        <v>201808</v>
      </c>
      <c r="B361" s="14" t="s">
        <v>1519</v>
      </c>
      <c r="C361" s="1" t="s">
        <v>71</v>
      </c>
      <c r="D361" s="1" t="s">
        <v>29</v>
      </c>
      <c r="E361" s="18">
        <v>3985</v>
      </c>
      <c r="F361" s="21">
        <v>42</v>
      </c>
    </row>
    <row r="362" spans="1:6" ht="15.75" customHeight="1" x14ac:dyDescent="0.25">
      <c r="A362">
        <v>201808</v>
      </c>
      <c r="B362" s="14" t="s">
        <v>1518</v>
      </c>
      <c r="C362" s="1" t="s">
        <v>38</v>
      </c>
      <c r="D362" s="1" t="s">
        <v>22</v>
      </c>
      <c r="E362" s="18">
        <v>3912</v>
      </c>
      <c r="F362" s="21">
        <v>142</v>
      </c>
    </row>
    <row r="363" spans="1:6" ht="15.75" customHeight="1" x14ac:dyDescent="0.25">
      <c r="A363">
        <v>201808</v>
      </c>
      <c r="B363" s="14" t="s">
        <v>1520</v>
      </c>
      <c r="C363" s="1" t="s">
        <v>74</v>
      </c>
      <c r="D363" s="1" t="s">
        <v>55</v>
      </c>
      <c r="E363" s="18">
        <v>660</v>
      </c>
      <c r="F363" s="21">
        <v>12</v>
      </c>
    </row>
    <row r="364" spans="1:6" ht="15.75" customHeight="1" x14ac:dyDescent="0.25">
      <c r="A364">
        <v>201808</v>
      </c>
      <c r="B364" s="14" t="s">
        <v>1520</v>
      </c>
      <c r="C364" s="1" t="s">
        <v>69</v>
      </c>
      <c r="D364" s="1" t="s">
        <v>55</v>
      </c>
      <c r="E364" s="18">
        <v>1274</v>
      </c>
      <c r="F364" s="21">
        <v>20</v>
      </c>
    </row>
    <row r="365" spans="1:6" ht="15.75" customHeight="1" x14ac:dyDescent="0.25">
      <c r="A365">
        <v>201808</v>
      </c>
      <c r="B365" s="14" t="s">
        <v>1519</v>
      </c>
      <c r="C365" s="1" t="s">
        <v>61</v>
      </c>
      <c r="D365" s="1" t="s">
        <v>51</v>
      </c>
      <c r="E365" s="18">
        <v>13406</v>
      </c>
      <c r="F365" s="21">
        <v>295</v>
      </c>
    </row>
    <row r="366" spans="1:6" ht="15.75" customHeight="1" x14ac:dyDescent="0.25">
      <c r="A366">
        <v>201808</v>
      </c>
      <c r="B366" s="14" t="s">
        <v>1519</v>
      </c>
      <c r="C366" s="1" t="s">
        <v>72</v>
      </c>
      <c r="D366" s="1" t="s">
        <v>73</v>
      </c>
      <c r="E366" s="18">
        <v>7461</v>
      </c>
      <c r="F366" s="21">
        <v>136</v>
      </c>
    </row>
    <row r="367" spans="1:6" ht="15.75" customHeight="1" x14ac:dyDescent="0.25">
      <c r="A367">
        <v>201808</v>
      </c>
      <c r="B367" s="14" t="s">
        <v>1519</v>
      </c>
      <c r="C367" s="1" t="s">
        <v>77</v>
      </c>
      <c r="D367" s="1" t="s">
        <v>29</v>
      </c>
      <c r="E367" s="18">
        <v>3696</v>
      </c>
      <c r="F367" s="21">
        <v>46</v>
      </c>
    </row>
    <row r="368" spans="1:6" ht="15.75" customHeight="1" x14ac:dyDescent="0.25">
      <c r="A368">
        <v>201808</v>
      </c>
      <c r="B368" s="14" t="s">
        <v>1518</v>
      </c>
      <c r="C368" s="1" t="s">
        <v>79</v>
      </c>
      <c r="D368" s="1" t="s">
        <v>51</v>
      </c>
      <c r="E368" s="18">
        <v>2704</v>
      </c>
      <c r="F368" s="21">
        <v>113</v>
      </c>
    </row>
    <row r="369" spans="1:6" ht="15.75" customHeight="1" x14ac:dyDescent="0.25">
      <c r="A369">
        <v>201808</v>
      </c>
      <c r="B369" s="14" t="s">
        <v>1518</v>
      </c>
      <c r="C369" s="1" t="s">
        <v>39</v>
      </c>
      <c r="D369" s="1" t="s">
        <v>27</v>
      </c>
      <c r="E369" s="18">
        <v>5241</v>
      </c>
      <c r="F369" s="21">
        <v>223</v>
      </c>
    </row>
    <row r="370" spans="1:6" ht="15.75" customHeight="1" x14ac:dyDescent="0.25">
      <c r="A370">
        <v>201808</v>
      </c>
      <c r="B370" s="14" t="s">
        <v>1518</v>
      </c>
      <c r="C370" s="1" t="s">
        <v>31</v>
      </c>
      <c r="D370" s="1" t="s">
        <v>27</v>
      </c>
      <c r="E370" s="18">
        <v>8588</v>
      </c>
      <c r="F370" s="21">
        <v>411</v>
      </c>
    </row>
    <row r="371" spans="1:6" ht="15.75" customHeight="1" x14ac:dyDescent="0.25">
      <c r="A371">
        <v>201808</v>
      </c>
      <c r="B371" s="14" t="s">
        <v>1518</v>
      </c>
      <c r="C371" s="1" t="s">
        <v>54</v>
      </c>
      <c r="D371" s="1" t="s">
        <v>55</v>
      </c>
      <c r="E371" s="18">
        <v>3285</v>
      </c>
      <c r="F371" s="21">
        <v>118</v>
      </c>
    </row>
    <row r="372" spans="1:6" ht="15.75" customHeight="1" x14ac:dyDescent="0.25">
      <c r="A372">
        <v>201808</v>
      </c>
      <c r="B372" s="14" t="s">
        <v>1518</v>
      </c>
      <c r="C372" s="1" t="s">
        <v>75</v>
      </c>
      <c r="D372" s="1" t="s">
        <v>29</v>
      </c>
      <c r="E372" s="18">
        <v>2680</v>
      </c>
      <c r="F372" s="21">
        <v>140</v>
      </c>
    </row>
    <row r="373" spans="1:6" ht="15.75" customHeight="1" x14ac:dyDescent="0.25">
      <c r="A373">
        <v>201808</v>
      </c>
      <c r="B373" s="14" t="s">
        <v>1518</v>
      </c>
      <c r="C373" s="1" t="s">
        <v>67</v>
      </c>
      <c r="D373" s="1" t="s">
        <v>29</v>
      </c>
      <c r="E373" s="18">
        <v>2706</v>
      </c>
      <c r="F373" s="21">
        <v>138</v>
      </c>
    </row>
    <row r="374" spans="1:6" ht="15.75" customHeight="1" x14ac:dyDescent="0.25">
      <c r="A374">
        <v>201808</v>
      </c>
      <c r="B374" s="14" t="s">
        <v>1518</v>
      </c>
      <c r="C374" s="1" t="s">
        <v>37</v>
      </c>
      <c r="D374" s="1" t="s">
        <v>29</v>
      </c>
      <c r="E374" s="18">
        <v>4012</v>
      </c>
      <c r="F374" s="21">
        <v>212</v>
      </c>
    </row>
    <row r="375" spans="1:6" ht="15.75" customHeight="1" x14ac:dyDescent="0.25">
      <c r="A375">
        <v>201808</v>
      </c>
      <c r="B375" s="14" t="s">
        <v>1518</v>
      </c>
      <c r="C375" s="1" t="s">
        <v>37</v>
      </c>
      <c r="D375" s="1" t="s">
        <v>41</v>
      </c>
      <c r="E375" s="18">
        <v>4487</v>
      </c>
      <c r="F375" s="21">
        <v>222</v>
      </c>
    </row>
    <row r="376" spans="1:6" ht="15.75" customHeight="1" x14ac:dyDescent="0.25">
      <c r="A376">
        <v>201808</v>
      </c>
      <c r="B376" s="14" t="s">
        <v>1518</v>
      </c>
      <c r="C376" s="1" t="s">
        <v>34</v>
      </c>
      <c r="D376" s="1" t="s">
        <v>29</v>
      </c>
      <c r="E376" s="18">
        <v>6104</v>
      </c>
      <c r="F376" s="21">
        <v>212</v>
      </c>
    </row>
    <row r="377" spans="1:6" ht="15.75" customHeight="1" x14ac:dyDescent="0.25">
      <c r="A377">
        <v>201808</v>
      </c>
      <c r="B377" s="14" t="s">
        <v>1518</v>
      </c>
      <c r="C377" s="1" t="s">
        <v>34</v>
      </c>
      <c r="D377" s="1" t="s">
        <v>41</v>
      </c>
      <c r="E377" s="18">
        <v>4810</v>
      </c>
      <c r="F377" s="21">
        <v>275</v>
      </c>
    </row>
    <row r="378" spans="1:6" ht="15.75" customHeight="1" x14ac:dyDescent="0.25">
      <c r="A378">
        <v>201808</v>
      </c>
      <c r="B378" s="14" t="s">
        <v>1518</v>
      </c>
      <c r="C378" s="1" t="s">
        <v>57</v>
      </c>
      <c r="D378" s="1" t="s">
        <v>29</v>
      </c>
      <c r="E378" s="18">
        <v>3179</v>
      </c>
      <c r="F378" s="21">
        <v>129</v>
      </c>
    </row>
    <row r="379" spans="1:6" ht="15.75" customHeight="1" x14ac:dyDescent="0.25">
      <c r="A379">
        <v>201808</v>
      </c>
      <c r="B379" s="14" t="s">
        <v>1518</v>
      </c>
      <c r="C379" s="1" t="s">
        <v>28</v>
      </c>
      <c r="D379" s="1" t="s">
        <v>29</v>
      </c>
      <c r="E379" s="18">
        <v>6056</v>
      </c>
      <c r="F379" s="21">
        <v>272</v>
      </c>
    </row>
    <row r="380" spans="1:6" ht="15.75" customHeight="1" x14ac:dyDescent="0.25">
      <c r="A380">
        <v>201808</v>
      </c>
      <c r="B380" s="14" t="s">
        <v>1518</v>
      </c>
      <c r="C380" s="1" t="s">
        <v>30</v>
      </c>
      <c r="D380" s="1" t="s">
        <v>29</v>
      </c>
      <c r="E380" s="18">
        <v>5183</v>
      </c>
      <c r="F380" s="21">
        <v>222</v>
      </c>
    </row>
    <row r="381" spans="1:6" ht="15.75" customHeight="1" x14ac:dyDescent="0.25">
      <c r="A381">
        <v>201808</v>
      </c>
      <c r="B381" s="14" t="s">
        <v>1519</v>
      </c>
      <c r="C381" s="1" t="s">
        <v>78</v>
      </c>
      <c r="D381" s="1" t="s">
        <v>51</v>
      </c>
      <c r="E381" s="18">
        <v>2483</v>
      </c>
      <c r="F381" s="21">
        <v>30</v>
      </c>
    </row>
    <row r="382" spans="1:6" ht="15.75" customHeight="1" x14ac:dyDescent="0.25">
      <c r="A382">
        <v>201808</v>
      </c>
      <c r="B382" s="14" t="s">
        <v>1519</v>
      </c>
      <c r="C382" s="1" t="s">
        <v>45</v>
      </c>
      <c r="D382" s="1" t="s">
        <v>29</v>
      </c>
      <c r="E382" s="18">
        <v>6128</v>
      </c>
      <c r="F382" s="21">
        <v>38</v>
      </c>
    </row>
    <row r="383" spans="1:6" ht="15.75" customHeight="1" x14ac:dyDescent="0.25">
      <c r="A383">
        <v>201808</v>
      </c>
      <c r="B383" s="14" t="s">
        <v>1520</v>
      </c>
      <c r="C383" s="1" t="s">
        <v>58</v>
      </c>
      <c r="D383" s="1" t="s">
        <v>59</v>
      </c>
      <c r="E383" s="18">
        <v>1884</v>
      </c>
      <c r="F383" s="21">
        <v>35</v>
      </c>
    </row>
    <row r="384" spans="1:6" ht="15.75" customHeight="1" x14ac:dyDescent="0.25">
      <c r="A384">
        <v>201808</v>
      </c>
      <c r="B384" s="14" t="s">
        <v>1518</v>
      </c>
      <c r="C384" s="1" t="s">
        <v>26</v>
      </c>
      <c r="D384" s="1" t="s">
        <v>27</v>
      </c>
      <c r="E384" s="18">
        <v>7347</v>
      </c>
      <c r="F384" s="21">
        <v>388</v>
      </c>
    </row>
    <row r="385" spans="1:6" ht="15.75" customHeight="1" x14ac:dyDescent="0.25">
      <c r="A385">
        <v>201808</v>
      </c>
      <c r="B385" s="14" t="s">
        <v>1518</v>
      </c>
      <c r="C385" s="1" t="s">
        <v>33</v>
      </c>
      <c r="D385" s="1" t="s">
        <v>27</v>
      </c>
      <c r="E385" s="18">
        <v>4814</v>
      </c>
      <c r="F385" s="21">
        <v>184</v>
      </c>
    </row>
    <row r="386" spans="1:6" ht="15.75" customHeight="1" x14ac:dyDescent="0.25">
      <c r="A386">
        <v>201808</v>
      </c>
      <c r="B386" s="14" t="s">
        <v>1518</v>
      </c>
      <c r="C386" s="1" t="s">
        <v>49</v>
      </c>
      <c r="D386" s="1" t="s">
        <v>27</v>
      </c>
      <c r="E386" s="18">
        <v>4644</v>
      </c>
      <c r="F386" s="21">
        <v>209</v>
      </c>
    </row>
    <row r="387" spans="1:6" ht="15.75" customHeight="1" x14ac:dyDescent="0.25">
      <c r="A387">
        <v>201808</v>
      </c>
      <c r="B387" s="14" t="s">
        <v>1518</v>
      </c>
      <c r="C387" s="1" t="s">
        <v>70</v>
      </c>
      <c r="D387" s="1" t="s">
        <v>22</v>
      </c>
      <c r="E387" s="18">
        <v>2472</v>
      </c>
      <c r="F387" s="21">
        <v>99</v>
      </c>
    </row>
    <row r="388" spans="1:6" ht="15.75" customHeight="1" x14ac:dyDescent="0.25">
      <c r="A388">
        <v>201808</v>
      </c>
      <c r="B388" s="14" t="s">
        <v>1518</v>
      </c>
      <c r="C388" s="1" t="s">
        <v>66</v>
      </c>
      <c r="D388" s="1" t="s">
        <v>22</v>
      </c>
      <c r="E388" s="18">
        <v>2909</v>
      </c>
      <c r="F388" s="21">
        <v>121</v>
      </c>
    </row>
    <row r="389" spans="1:6" ht="15.75" customHeight="1" x14ac:dyDescent="0.25">
      <c r="A389">
        <v>201808</v>
      </c>
      <c r="B389" s="14" t="s">
        <v>1518</v>
      </c>
      <c r="C389" s="1" t="s">
        <v>23</v>
      </c>
      <c r="D389" s="1" t="s">
        <v>22</v>
      </c>
      <c r="E389" s="18">
        <v>16236</v>
      </c>
      <c r="F389" s="21">
        <v>642</v>
      </c>
    </row>
    <row r="390" spans="1:6" ht="15.75" customHeight="1" x14ac:dyDescent="0.25">
      <c r="A390">
        <v>201808</v>
      </c>
      <c r="B390" s="14" t="s">
        <v>1518</v>
      </c>
      <c r="C390" s="1" t="s">
        <v>32</v>
      </c>
      <c r="D390" s="1" t="s">
        <v>22</v>
      </c>
      <c r="E390" s="18">
        <v>5451</v>
      </c>
      <c r="F390" s="21">
        <v>218</v>
      </c>
    </row>
    <row r="391" spans="1:6" ht="15.75" customHeight="1" x14ac:dyDescent="0.25">
      <c r="A391">
        <v>201808</v>
      </c>
      <c r="B391" s="14" t="s">
        <v>1518</v>
      </c>
      <c r="C391" s="1" t="s">
        <v>21</v>
      </c>
      <c r="D391" s="1" t="s">
        <v>22</v>
      </c>
      <c r="E391" s="18">
        <v>18694</v>
      </c>
      <c r="F391" s="21">
        <v>780</v>
      </c>
    </row>
    <row r="392" spans="1:6" ht="15.75" customHeight="1" x14ac:dyDescent="0.25">
      <c r="A392">
        <v>201808</v>
      </c>
      <c r="B392" s="14" t="s">
        <v>1518</v>
      </c>
      <c r="C392" s="1" t="s">
        <v>40</v>
      </c>
      <c r="D392" s="1" t="s">
        <v>22</v>
      </c>
      <c r="E392" s="18">
        <v>4269</v>
      </c>
      <c r="F392" s="21">
        <v>176</v>
      </c>
    </row>
    <row r="393" spans="1:6" ht="15.75" customHeight="1" x14ac:dyDescent="0.25">
      <c r="A393">
        <v>201808</v>
      </c>
      <c r="B393" s="14" t="s">
        <v>1519</v>
      </c>
      <c r="C393" s="1" t="s">
        <v>44</v>
      </c>
      <c r="D393" s="1" t="s">
        <v>22</v>
      </c>
      <c r="E393" s="18">
        <v>6219</v>
      </c>
      <c r="F393" s="21">
        <v>119</v>
      </c>
    </row>
    <row r="394" spans="1:6" ht="15.75" customHeight="1" x14ac:dyDescent="0.25">
      <c r="A394">
        <v>201808</v>
      </c>
      <c r="B394" s="14" t="s">
        <v>1519</v>
      </c>
      <c r="C394" s="1" t="s">
        <v>56</v>
      </c>
      <c r="D394" s="1" t="s">
        <v>22</v>
      </c>
      <c r="E394" s="18">
        <v>4309</v>
      </c>
      <c r="F394" s="21">
        <v>112</v>
      </c>
    </row>
    <row r="395" spans="1:6" ht="15.75" customHeight="1" x14ac:dyDescent="0.25">
      <c r="A395">
        <v>201808</v>
      </c>
      <c r="B395" s="14" t="s">
        <v>1519</v>
      </c>
      <c r="C395" s="1" t="s">
        <v>42</v>
      </c>
      <c r="D395" s="1" t="s">
        <v>22</v>
      </c>
      <c r="E395" s="18">
        <v>5928</v>
      </c>
      <c r="F395" s="21">
        <v>152</v>
      </c>
    </row>
    <row r="396" spans="1:6" ht="15.75" customHeight="1" x14ac:dyDescent="0.25">
      <c r="A396">
        <v>201808</v>
      </c>
      <c r="B396" s="14" t="s">
        <v>1519</v>
      </c>
      <c r="C396" s="1" t="s">
        <v>46</v>
      </c>
      <c r="D396" s="1" t="s">
        <v>22</v>
      </c>
      <c r="E396" s="18">
        <v>6127</v>
      </c>
      <c r="F396" s="21">
        <v>161</v>
      </c>
    </row>
    <row r="397" spans="1:6" ht="15.75" customHeight="1" x14ac:dyDescent="0.25">
      <c r="A397">
        <v>201808</v>
      </c>
      <c r="B397" s="14" t="s">
        <v>1519</v>
      </c>
      <c r="C397" s="1" t="s">
        <v>50</v>
      </c>
      <c r="D397" s="1" t="s">
        <v>51</v>
      </c>
      <c r="E397" s="18">
        <v>5785</v>
      </c>
      <c r="F397" s="21">
        <v>135</v>
      </c>
    </row>
    <row r="398" spans="1:6" ht="15.75" customHeight="1" x14ac:dyDescent="0.25">
      <c r="A398">
        <v>201808</v>
      </c>
      <c r="B398" s="14" t="s">
        <v>1520</v>
      </c>
      <c r="C398" s="1" t="s">
        <v>68</v>
      </c>
      <c r="D398" s="1" t="s">
        <v>29</v>
      </c>
      <c r="E398" s="18">
        <v>1607</v>
      </c>
      <c r="F398" s="21">
        <v>16</v>
      </c>
    </row>
    <row r="399" spans="1:6" ht="15.75" customHeight="1" x14ac:dyDescent="0.25">
      <c r="A399">
        <v>201808</v>
      </c>
      <c r="B399" s="14" t="s">
        <v>1519</v>
      </c>
      <c r="C399" s="1" t="s">
        <v>76</v>
      </c>
      <c r="D399" s="1" t="s">
        <v>25</v>
      </c>
      <c r="E399" s="18">
        <v>3789</v>
      </c>
      <c r="F399" s="21">
        <v>91</v>
      </c>
    </row>
    <row r="400" spans="1:6" ht="15.75" customHeight="1" x14ac:dyDescent="0.25">
      <c r="A400">
        <v>201808</v>
      </c>
      <c r="B400" s="14" t="s">
        <v>1519</v>
      </c>
      <c r="C400" s="1" t="s">
        <v>52</v>
      </c>
      <c r="D400" s="1" t="s">
        <v>25</v>
      </c>
      <c r="E400" s="18">
        <v>5480</v>
      </c>
      <c r="F400" s="21">
        <v>124</v>
      </c>
    </row>
    <row r="401" spans="1:6" ht="15.75" customHeight="1" x14ac:dyDescent="0.25">
      <c r="A401">
        <v>201808</v>
      </c>
      <c r="B401" s="14" t="s">
        <v>1519</v>
      </c>
      <c r="C401" s="1" t="s">
        <v>24</v>
      </c>
      <c r="D401" s="1" t="s">
        <v>25</v>
      </c>
      <c r="E401" s="18">
        <v>10822</v>
      </c>
      <c r="F401" s="21">
        <v>237</v>
      </c>
    </row>
    <row r="402" spans="1:6" ht="15.75" customHeight="1" x14ac:dyDescent="0.25">
      <c r="A402">
        <v>201808</v>
      </c>
      <c r="B402" s="14" t="s">
        <v>1520</v>
      </c>
      <c r="C402" s="1" t="s">
        <v>43</v>
      </c>
      <c r="D402" s="1" t="s">
        <v>25</v>
      </c>
      <c r="E402" s="18">
        <v>3265</v>
      </c>
      <c r="F402" s="21">
        <v>79</v>
      </c>
    </row>
    <row r="403" spans="1:6" ht="15.75" customHeight="1" x14ac:dyDescent="0.25">
      <c r="A403">
        <v>201808</v>
      </c>
      <c r="B403" s="14" t="s">
        <v>1520</v>
      </c>
      <c r="C403" s="1" t="s">
        <v>64</v>
      </c>
      <c r="D403" s="1" t="s">
        <v>25</v>
      </c>
      <c r="E403" s="18">
        <v>2196</v>
      </c>
      <c r="F403" s="21">
        <v>54</v>
      </c>
    </row>
    <row r="404" spans="1:6" ht="15.75" customHeight="1" x14ac:dyDescent="0.25">
      <c r="A404">
        <v>201809</v>
      </c>
      <c r="B404" s="14" t="s">
        <v>1518</v>
      </c>
      <c r="C404" s="1" t="s">
        <v>62</v>
      </c>
      <c r="D404" s="1" t="s">
        <v>63</v>
      </c>
      <c r="E404" s="18">
        <v>3003</v>
      </c>
      <c r="F404" s="21">
        <v>134</v>
      </c>
    </row>
    <row r="405" spans="1:6" ht="15.75" customHeight="1" x14ac:dyDescent="0.25">
      <c r="A405">
        <v>201809</v>
      </c>
      <c r="B405" s="14" t="s">
        <v>1518</v>
      </c>
      <c r="C405" s="1" t="s">
        <v>60</v>
      </c>
      <c r="D405" s="1" t="s">
        <v>29</v>
      </c>
      <c r="E405" s="18">
        <v>3073</v>
      </c>
      <c r="F405" s="21">
        <v>139</v>
      </c>
    </row>
    <row r="406" spans="1:6" ht="15.75" customHeight="1" x14ac:dyDescent="0.25">
      <c r="A406">
        <v>201809</v>
      </c>
      <c r="B406" s="14" t="s">
        <v>1518</v>
      </c>
      <c r="C406" s="1" t="s">
        <v>47</v>
      </c>
      <c r="D406" s="1" t="s">
        <v>29</v>
      </c>
      <c r="E406" s="18">
        <v>4558</v>
      </c>
      <c r="F406" s="21">
        <v>187</v>
      </c>
    </row>
    <row r="407" spans="1:6" ht="15.75" customHeight="1" x14ac:dyDescent="0.25">
      <c r="A407">
        <v>201809</v>
      </c>
      <c r="B407" s="14" t="s">
        <v>1519</v>
      </c>
      <c r="C407" s="1" t="s">
        <v>35</v>
      </c>
      <c r="D407" s="1" t="s">
        <v>36</v>
      </c>
      <c r="E407" s="18">
        <v>8420</v>
      </c>
      <c r="F407" s="21">
        <v>352</v>
      </c>
    </row>
    <row r="408" spans="1:6" ht="15.75" customHeight="1" x14ac:dyDescent="0.25">
      <c r="A408">
        <v>201809</v>
      </c>
      <c r="B408" s="14" t="s">
        <v>1519</v>
      </c>
      <c r="C408" s="1" t="s">
        <v>48</v>
      </c>
      <c r="D408" s="1" t="s">
        <v>29</v>
      </c>
      <c r="E408" s="18">
        <v>6673</v>
      </c>
      <c r="F408" s="21">
        <v>52</v>
      </c>
    </row>
    <row r="409" spans="1:6" ht="15.75" customHeight="1" x14ac:dyDescent="0.25">
      <c r="A409">
        <v>201809</v>
      </c>
      <c r="B409" s="14" t="s">
        <v>1520</v>
      </c>
      <c r="C409" s="1" t="s">
        <v>53</v>
      </c>
      <c r="D409" s="1" t="s">
        <v>51</v>
      </c>
      <c r="E409" s="18">
        <v>1054</v>
      </c>
      <c r="F409" s="21">
        <v>17</v>
      </c>
    </row>
    <row r="410" spans="1:6" ht="15.75" customHeight="1" x14ac:dyDescent="0.25">
      <c r="A410">
        <v>201809</v>
      </c>
      <c r="B410" s="14" t="s">
        <v>1520</v>
      </c>
      <c r="C410" s="1" t="s">
        <v>65</v>
      </c>
      <c r="D410" s="1" t="s">
        <v>51</v>
      </c>
      <c r="E410" s="18">
        <v>729</v>
      </c>
      <c r="F410" s="21">
        <v>14</v>
      </c>
    </row>
    <row r="411" spans="1:6" ht="15.75" customHeight="1" x14ac:dyDescent="0.25">
      <c r="A411">
        <v>201809</v>
      </c>
      <c r="B411" s="14" t="s">
        <v>1519</v>
      </c>
      <c r="C411" s="1" t="s">
        <v>71</v>
      </c>
      <c r="D411" s="1" t="s">
        <v>29</v>
      </c>
      <c r="E411" s="18">
        <v>4463</v>
      </c>
      <c r="F411" s="21">
        <v>47</v>
      </c>
    </row>
    <row r="412" spans="1:6" ht="15.75" customHeight="1" x14ac:dyDescent="0.25">
      <c r="A412">
        <v>201809</v>
      </c>
      <c r="B412" s="14" t="s">
        <v>1518</v>
      </c>
      <c r="C412" s="1" t="s">
        <v>38</v>
      </c>
      <c r="D412" s="1" t="s">
        <v>22</v>
      </c>
      <c r="E412" s="18">
        <v>4048</v>
      </c>
      <c r="F412" s="21">
        <v>147</v>
      </c>
    </row>
    <row r="413" spans="1:6" ht="15.75" customHeight="1" x14ac:dyDescent="0.25">
      <c r="A413">
        <v>201809</v>
      </c>
      <c r="B413" s="14" t="s">
        <v>1520</v>
      </c>
      <c r="C413" s="1" t="s">
        <v>74</v>
      </c>
      <c r="D413" s="1" t="s">
        <v>55</v>
      </c>
      <c r="E413" s="18">
        <v>574</v>
      </c>
      <c r="F413" s="21">
        <v>11</v>
      </c>
    </row>
    <row r="414" spans="1:6" ht="15.75" customHeight="1" x14ac:dyDescent="0.25">
      <c r="A414">
        <v>201809</v>
      </c>
      <c r="B414" s="14" t="s">
        <v>1520</v>
      </c>
      <c r="C414" s="1" t="s">
        <v>69</v>
      </c>
      <c r="D414" s="1" t="s">
        <v>55</v>
      </c>
      <c r="E414" s="18">
        <v>1211</v>
      </c>
      <c r="F414" s="21">
        <v>19</v>
      </c>
    </row>
    <row r="415" spans="1:6" ht="15.75" customHeight="1" x14ac:dyDescent="0.25">
      <c r="A415">
        <v>201809</v>
      </c>
      <c r="B415" s="14" t="s">
        <v>1519</v>
      </c>
      <c r="C415" s="1" t="s">
        <v>61</v>
      </c>
      <c r="D415" s="1" t="s">
        <v>51</v>
      </c>
      <c r="E415" s="18">
        <v>17428</v>
      </c>
      <c r="F415" s="21">
        <v>383</v>
      </c>
    </row>
    <row r="416" spans="1:6" ht="15.75" customHeight="1" x14ac:dyDescent="0.25">
      <c r="A416">
        <v>201809</v>
      </c>
      <c r="B416" s="14" t="s">
        <v>1519</v>
      </c>
      <c r="C416" s="1" t="s">
        <v>72</v>
      </c>
      <c r="D416" s="1" t="s">
        <v>73</v>
      </c>
      <c r="E416" s="18">
        <v>9177</v>
      </c>
      <c r="F416" s="21">
        <v>168</v>
      </c>
    </row>
    <row r="417" spans="1:6" ht="15.75" customHeight="1" x14ac:dyDescent="0.25">
      <c r="A417">
        <v>201809</v>
      </c>
      <c r="B417" s="14" t="s">
        <v>1519</v>
      </c>
      <c r="C417" s="1" t="s">
        <v>77</v>
      </c>
      <c r="D417" s="1" t="s">
        <v>29</v>
      </c>
      <c r="E417" s="18">
        <v>4140</v>
      </c>
      <c r="F417" s="21">
        <v>52</v>
      </c>
    </row>
    <row r="418" spans="1:6" ht="15.75" customHeight="1" x14ac:dyDescent="0.25">
      <c r="A418">
        <v>201809</v>
      </c>
      <c r="B418" s="14" t="s">
        <v>1518</v>
      </c>
      <c r="C418" s="1" t="s">
        <v>79</v>
      </c>
      <c r="D418" s="1" t="s">
        <v>51</v>
      </c>
      <c r="E418" s="18">
        <v>2906</v>
      </c>
      <c r="F418" s="21">
        <v>121</v>
      </c>
    </row>
    <row r="419" spans="1:6" ht="15.75" customHeight="1" x14ac:dyDescent="0.25">
      <c r="A419">
        <v>201809</v>
      </c>
      <c r="B419" s="14" t="s">
        <v>1518</v>
      </c>
      <c r="C419" s="1" t="s">
        <v>39</v>
      </c>
      <c r="D419" s="1" t="s">
        <v>27</v>
      </c>
      <c r="E419" s="18">
        <v>5687</v>
      </c>
      <c r="F419" s="21">
        <v>242</v>
      </c>
    </row>
    <row r="420" spans="1:6" ht="15.75" customHeight="1" x14ac:dyDescent="0.25">
      <c r="A420">
        <v>201809</v>
      </c>
      <c r="B420" s="14" t="s">
        <v>1518</v>
      </c>
      <c r="C420" s="1" t="s">
        <v>31</v>
      </c>
      <c r="D420" s="1" t="s">
        <v>27</v>
      </c>
      <c r="E420" s="18">
        <v>9576</v>
      </c>
      <c r="F420" s="21">
        <v>459</v>
      </c>
    </row>
    <row r="421" spans="1:6" ht="15.75" customHeight="1" x14ac:dyDescent="0.25">
      <c r="A421">
        <v>201809</v>
      </c>
      <c r="B421" s="14" t="s">
        <v>1518</v>
      </c>
      <c r="C421" s="1" t="s">
        <v>54</v>
      </c>
      <c r="D421" s="1" t="s">
        <v>55</v>
      </c>
      <c r="E421" s="18">
        <v>3433</v>
      </c>
      <c r="F421" s="21">
        <v>124</v>
      </c>
    </row>
    <row r="422" spans="1:6" ht="15.75" customHeight="1" x14ac:dyDescent="0.25">
      <c r="A422">
        <v>201809</v>
      </c>
      <c r="B422" s="14" t="s">
        <v>1518</v>
      </c>
      <c r="C422" s="1" t="s">
        <v>75</v>
      </c>
      <c r="D422" s="1" t="s">
        <v>29</v>
      </c>
      <c r="E422" s="18">
        <v>2854</v>
      </c>
      <c r="F422" s="21">
        <v>149</v>
      </c>
    </row>
    <row r="423" spans="1:6" ht="15.75" customHeight="1" x14ac:dyDescent="0.25">
      <c r="A423">
        <v>201809</v>
      </c>
      <c r="B423" s="14" t="s">
        <v>1518</v>
      </c>
      <c r="C423" s="1" t="s">
        <v>67</v>
      </c>
      <c r="D423" s="1" t="s">
        <v>29</v>
      </c>
      <c r="E423" s="18">
        <v>2855</v>
      </c>
      <c r="F423" s="21">
        <v>146</v>
      </c>
    </row>
    <row r="424" spans="1:6" ht="15.75" customHeight="1" x14ac:dyDescent="0.25">
      <c r="A424">
        <v>201809</v>
      </c>
      <c r="B424" s="14" t="s">
        <v>1518</v>
      </c>
      <c r="C424" s="1" t="s">
        <v>37</v>
      </c>
      <c r="D424" s="1" t="s">
        <v>29</v>
      </c>
      <c r="E424" s="18">
        <v>4153</v>
      </c>
      <c r="F424" s="21">
        <v>220</v>
      </c>
    </row>
    <row r="425" spans="1:6" ht="15.75" customHeight="1" x14ac:dyDescent="0.25">
      <c r="A425">
        <v>201809</v>
      </c>
      <c r="B425" s="14" t="s">
        <v>1518</v>
      </c>
      <c r="C425" s="1" t="s">
        <v>37</v>
      </c>
      <c r="D425" s="1" t="s">
        <v>41</v>
      </c>
      <c r="E425" s="18">
        <v>4823</v>
      </c>
      <c r="F425" s="21">
        <v>239</v>
      </c>
    </row>
    <row r="426" spans="1:6" ht="15.75" customHeight="1" x14ac:dyDescent="0.25">
      <c r="A426">
        <v>201809</v>
      </c>
      <c r="B426" s="14" t="s">
        <v>1518</v>
      </c>
      <c r="C426" s="1" t="s">
        <v>34</v>
      </c>
      <c r="D426" s="1" t="s">
        <v>29</v>
      </c>
      <c r="E426" s="18">
        <v>6562</v>
      </c>
      <c r="F426" s="21">
        <v>228</v>
      </c>
    </row>
    <row r="427" spans="1:6" ht="15.75" customHeight="1" x14ac:dyDescent="0.25">
      <c r="A427">
        <v>201809</v>
      </c>
      <c r="B427" s="14" t="s">
        <v>1518</v>
      </c>
      <c r="C427" s="1" t="s">
        <v>34</v>
      </c>
      <c r="D427" s="1" t="s">
        <v>41</v>
      </c>
      <c r="E427" s="18">
        <v>5171</v>
      </c>
      <c r="F427" s="21">
        <v>296</v>
      </c>
    </row>
    <row r="428" spans="1:6" ht="15.75" customHeight="1" x14ac:dyDescent="0.25">
      <c r="A428">
        <v>201809</v>
      </c>
      <c r="B428" s="14" t="s">
        <v>1518</v>
      </c>
      <c r="C428" s="1" t="s">
        <v>57</v>
      </c>
      <c r="D428" s="1" t="s">
        <v>29</v>
      </c>
      <c r="E428" s="18">
        <v>3322</v>
      </c>
      <c r="F428" s="21">
        <v>135</v>
      </c>
    </row>
    <row r="429" spans="1:6" ht="15.75" customHeight="1" x14ac:dyDescent="0.25">
      <c r="A429">
        <v>201809</v>
      </c>
      <c r="B429" s="14" t="s">
        <v>1518</v>
      </c>
      <c r="C429" s="1" t="s">
        <v>28</v>
      </c>
      <c r="D429" s="1" t="s">
        <v>29</v>
      </c>
      <c r="E429" s="18">
        <v>6328</v>
      </c>
      <c r="F429" s="21">
        <v>284</v>
      </c>
    </row>
    <row r="430" spans="1:6" ht="15.75" customHeight="1" x14ac:dyDescent="0.25">
      <c r="A430">
        <v>201809</v>
      </c>
      <c r="B430" s="14" t="s">
        <v>1518</v>
      </c>
      <c r="C430" s="1" t="s">
        <v>30</v>
      </c>
      <c r="D430" s="1" t="s">
        <v>29</v>
      </c>
      <c r="E430" s="18">
        <v>5312</v>
      </c>
      <c r="F430" s="21">
        <v>228</v>
      </c>
    </row>
    <row r="431" spans="1:6" ht="15.75" customHeight="1" x14ac:dyDescent="0.25">
      <c r="A431">
        <v>201809</v>
      </c>
      <c r="B431" s="14" t="s">
        <v>1519</v>
      </c>
      <c r="C431" s="1" t="s">
        <v>78</v>
      </c>
      <c r="D431" s="1" t="s">
        <v>51</v>
      </c>
      <c r="E431" s="18">
        <v>2632</v>
      </c>
      <c r="F431" s="21">
        <v>32</v>
      </c>
    </row>
    <row r="432" spans="1:6" ht="15.75" customHeight="1" x14ac:dyDescent="0.25">
      <c r="A432">
        <v>201809</v>
      </c>
      <c r="B432" s="14" t="s">
        <v>1519</v>
      </c>
      <c r="C432" s="1" t="s">
        <v>45</v>
      </c>
      <c r="D432" s="1" t="s">
        <v>29</v>
      </c>
      <c r="E432" s="18">
        <v>6863</v>
      </c>
      <c r="F432" s="21">
        <v>42</v>
      </c>
    </row>
    <row r="433" spans="1:6" ht="15.75" customHeight="1" x14ac:dyDescent="0.25">
      <c r="A433">
        <v>201809</v>
      </c>
      <c r="B433" s="14" t="s">
        <v>1520</v>
      </c>
      <c r="C433" s="1" t="s">
        <v>58</v>
      </c>
      <c r="D433" s="1" t="s">
        <v>59</v>
      </c>
      <c r="E433" s="18">
        <v>1827</v>
      </c>
      <c r="F433" s="21">
        <v>34</v>
      </c>
    </row>
    <row r="434" spans="1:6" ht="15.75" customHeight="1" x14ac:dyDescent="0.25">
      <c r="A434">
        <v>201809</v>
      </c>
      <c r="B434" s="14" t="s">
        <v>1518</v>
      </c>
      <c r="C434" s="1" t="s">
        <v>26</v>
      </c>
      <c r="D434" s="1" t="s">
        <v>27</v>
      </c>
      <c r="E434" s="18">
        <v>7824</v>
      </c>
      <c r="F434" s="21">
        <v>414</v>
      </c>
    </row>
    <row r="435" spans="1:6" ht="15.75" customHeight="1" x14ac:dyDescent="0.25">
      <c r="A435">
        <v>201809</v>
      </c>
      <c r="B435" s="14" t="s">
        <v>1518</v>
      </c>
      <c r="C435" s="1" t="s">
        <v>33</v>
      </c>
      <c r="D435" s="1" t="s">
        <v>27</v>
      </c>
      <c r="E435" s="18">
        <v>4982</v>
      </c>
      <c r="F435" s="21">
        <v>191</v>
      </c>
    </row>
    <row r="436" spans="1:6" ht="15.75" customHeight="1" x14ac:dyDescent="0.25">
      <c r="A436">
        <v>201809</v>
      </c>
      <c r="B436" s="14" t="s">
        <v>1518</v>
      </c>
      <c r="C436" s="1" t="s">
        <v>49</v>
      </c>
      <c r="D436" s="1" t="s">
        <v>27</v>
      </c>
      <c r="E436" s="18">
        <v>5039</v>
      </c>
      <c r="F436" s="21">
        <v>227</v>
      </c>
    </row>
    <row r="437" spans="1:6" ht="15.75" customHeight="1" x14ac:dyDescent="0.25">
      <c r="A437">
        <v>201809</v>
      </c>
      <c r="B437" s="14" t="s">
        <v>1518</v>
      </c>
      <c r="C437" s="1" t="s">
        <v>70</v>
      </c>
      <c r="D437" s="1" t="s">
        <v>22</v>
      </c>
      <c r="E437" s="18">
        <v>2584</v>
      </c>
      <c r="F437" s="21">
        <v>104</v>
      </c>
    </row>
    <row r="438" spans="1:6" ht="15.75" customHeight="1" x14ac:dyDescent="0.25">
      <c r="A438">
        <v>201809</v>
      </c>
      <c r="B438" s="14" t="s">
        <v>1518</v>
      </c>
      <c r="C438" s="1" t="s">
        <v>66</v>
      </c>
      <c r="D438" s="1" t="s">
        <v>22</v>
      </c>
      <c r="E438" s="18">
        <v>3098</v>
      </c>
      <c r="F438" s="21">
        <v>129</v>
      </c>
    </row>
    <row r="439" spans="1:6" ht="15.75" customHeight="1" x14ac:dyDescent="0.25">
      <c r="A439">
        <v>201809</v>
      </c>
      <c r="B439" s="14" t="s">
        <v>1518</v>
      </c>
      <c r="C439" s="1" t="s">
        <v>23</v>
      </c>
      <c r="D439" s="1" t="s">
        <v>22</v>
      </c>
      <c r="E439" s="18">
        <v>17778</v>
      </c>
      <c r="F439" s="21">
        <v>703</v>
      </c>
    </row>
    <row r="440" spans="1:6" ht="15.75" customHeight="1" x14ac:dyDescent="0.25">
      <c r="A440">
        <v>201809</v>
      </c>
      <c r="B440" s="14" t="s">
        <v>1518</v>
      </c>
      <c r="C440" s="1" t="s">
        <v>32</v>
      </c>
      <c r="D440" s="1" t="s">
        <v>22</v>
      </c>
      <c r="E440" s="18">
        <v>5696</v>
      </c>
      <c r="F440" s="21">
        <v>228</v>
      </c>
    </row>
    <row r="441" spans="1:6" ht="15.75" customHeight="1" x14ac:dyDescent="0.25">
      <c r="A441">
        <v>201809</v>
      </c>
      <c r="B441" s="14" t="s">
        <v>1518</v>
      </c>
      <c r="C441" s="1" t="s">
        <v>21</v>
      </c>
      <c r="D441" s="1" t="s">
        <v>22</v>
      </c>
      <c r="E441" s="18">
        <v>20096</v>
      </c>
      <c r="F441" s="21">
        <v>838</v>
      </c>
    </row>
    <row r="442" spans="1:6" ht="15.75" customHeight="1" x14ac:dyDescent="0.25">
      <c r="A442">
        <v>201809</v>
      </c>
      <c r="B442" s="14" t="s">
        <v>1518</v>
      </c>
      <c r="C442" s="1" t="s">
        <v>40</v>
      </c>
      <c r="D442" s="1" t="s">
        <v>22</v>
      </c>
      <c r="E442" s="18">
        <v>4503</v>
      </c>
      <c r="F442" s="21">
        <v>186</v>
      </c>
    </row>
    <row r="443" spans="1:6" ht="15.75" customHeight="1" x14ac:dyDescent="0.25">
      <c r="A443">
        <v>201809</v>
      </c>
      <c r="B443" s="14" t="s">
        <v>1519</v>
      </c>
      <c r="C443" s="1" t="s">
        <v>44</v>
      </c>
      <c r="D443" s="1" t="s">
        <v>22</v>
      </c>
      <c r="E443" s="18">
        <v>6966</v>
      </c>
      <c r="F443" s="21">
        <v>134</v>
      </c>
    </row>
    <row r="444" spans="1:6" ht="15.75" customHeight="1" x14ac:dyDescent="0.25">
      <c r="A444">
        <v>201809</v>
      </c>
      <c r="B444" s="14" t="s">
        <v>1519</v>
      </c>
      <c r="C444" s="1" t="s">
        <v>56</v>
      </c>
      <c r="D444" s="1" t="s">
        <v>22</v>
      </c>
      <c r="E444" s="18">
        <v>4697</v>
      </c>
      <c r="F444" s="21">
        <v>122</v>
      </c>
    </row>
    <row r="445" spans="1:6" ht="15.75" customHeight="1" x14ac:dyDescent="0.25">
      <c r="A445">
        <v>201809</v>
      </c>
      <c r="B445" s="14" t="s">
        <v>1519</v>
      </c>
      <c r="C445" s="1" t="s">
        <v>42</v>
      </c>
      <c r="D445" s="1" t="s">
        <v>22</v>
      </c>
      <c r="E445" s="18">
        <v>6580</v>
      </c>
      <c r="F445" s="21">
        <v>168</v>
      </c>
    </row>
    <row r="446" spans="1:6" ht="15.75" customHeight="1" x14ac:dyDescent="0.25">
      <c r="A446">
        <v>201809</v>
      </c>
      <c r="B446" s="14" t="s">
        <v>1519</v>
      </c>
      <c r="C446" s="1" t="s">
        <v>46</v>
      </c>
      <c r="D446" s="1" t="s">
        <v>22</v>
      </c>
      <c r="E446" s="18">
        <v>6862</v>
      </c>
      <c r="F446" s="21">
        <v>181</v>
      </c>
    </row>
    <row r="447" spans="1:6" ht="15.75" customHeight="1" x14ac:dyDescent="0.25">
      <c r="A447">
        <v>201809</v>
      </c>
      <c r="B447" s="14" t="s">
        <v>1519</v>
      </c>
      <c r="C447" s="1" t="s">
        <v>50</v>
      </c>
      <c r="D447" s="1" t="s">
        <v>51</v>
      </c>
      <c r="E447" s="18">
        <v>6479</v>
      </c>
      <c r="F447" s="21">
        <v>151</v>
      </c>
    </row>
    <row r="448" spans="1:6" ht="15.75" customHeight="1" x14ac:dyDescent="0.25">
      <c r="A448">
        <v>201809</v>
      </c>
      <c r="B448" s="14" t="s">
        <v>1520</v>
      </c>
      <c r="C448" s="1" t="s">
        <v>68</v>
      </c>
      <c r="D448" s="1" t="s">
        <v>29</v>
      </c>
      <c r="E448" s="18">
        <v>1575</v>
      </c>
      <c r="F448" s="21">
        <v>16</v>
      </c>
    </row>
    <row r="449" spans="1:6" ht="15.75" customHeight="1" x14ac:dyDescent="0.25">
      <c r="A449">
        <v>201809</v>
      </c>
      <c r="B449" s="14" t="s">
        <v>1519</v>
      </c>
      <c r="C449" s="1" t="s">
        <v>76</v>
      </c>
      <c r="D449" s="1" t="s">
        <v>25</v>
      </c>
      <c r="E449" s="18">
        <v>4243</v>
      </c>
      <c r="F449" s="21">
        <v>102</v>
      </c>
    </row>
    <row r="450" spans="1:6" ht="15.75" customHeight="1" x14ac:dyDescent="0.25">
      <c r="A450">
        <v>201809</v>
      </c>
      <c r="B450" s="14" t="s">
        <v>1519</v>
      </c>
      <c r="C450" s="1" t="s">
        <v>52</v>
      </c>
      <c r="D450" s="1" t="s">
        <v>25</v>
      </c>
      <c r="E450" s="18">
        <v>6137</v>
      </c>
      <c r="F450" s="21">
        <v>139</v>
      </c>
    </row>
    <row r="451" spans="1:6" ht="15.75" customHeight="1" x14ac:dyDescent="0.25">
      <c r="A451">
        <v>201809</v>
      </c>
      <c r="B451" s="14" t="s">
        <v>1519</v>
      </c>
      <c r="C451" s="1" t="s">
        <v>24</v>
      </c>
      <c r="D451" s="1" t="s">
        <v>25</v>
      </c>
      <c r="E451" s="18">
        <v>12120</v>
      </c>
      <c r="F451" s="21">
        <v>265</v>
      </c>
    </row>
    <row r="452" spans="1:6" ht="15.75" customHeight="1" x14ac:dyDescent="0.25">
      <c r="A452">
        <v>201809</v>
      </c>
      <c r="B452" s="14" t="s">
        <v>1520</v>
      </c>
      <c r="C452" s="1" t="s">
        <v>43</v>
      </c>
      <c r="D452" s="1" t="s">
        <v>25</v>
      </c>
      <c r="E452" s="18">
        <v>3330</v>
      </c>
      <c r="F452" s="21">
        <v>81</v>
      </c>
    </row>
    <row r="453" spans="1:6" ht="15.75" customHeight="1" x14ac:dyDescent="0.25">
      <c r="A453">
        <v>201809</v>
      </c>
      <c r="B453" s="14" t="s">
        <v>1520</v>
      </c>
      <c r="C453" s="1" t="s">
        <v>64</v>
      </c>
      <c r="D453" s="1" t="s">
        <v>25</v>
      </c>
      <c r="E453" s="18">
        <v>2218</v>
      </c>
      <c r="F453" s="21">
        <v>54</v>
      </c>
    </row>
    <row r="454" spans="1:6" ht="15.75" customHeight="1" x14ac:dyDescent="0.25">
      <c r="A454">
        <v>201810</v>
      </c>
      <c r="B454" s="14" t="s">
        <v>1518</v>
      </c>
      <c r="C454" s="1" t="s">
        <v>62</v>
      </c>
      <c r="D454" s="1" t="s">
        <v>63</v>
      </c>
      <c r="E454" s="18">
        <v>3139</v>
      </c>
      <c r="F454" s="21">
        <v>140</v>
      </c>
    </row>
    <row r="455" spans="1:6" ht="15.75" customHeight="1" x14ac:dyDescent="0.25">
      <c r="A455">
        <v>201810</v>
      </c>
      <c r="B455" s="14" t="s">
        <v>1518</v>
      </c>
      <c r="C455" s="1" t="s">
        <v>60</v>
      </c>
      <c r="D455" s="1" t="s">
        <v>29</v>
      </c>
      <c r="E455" s="18">
        <v>3211</v>
      </c>
      <c r="F455" s="21">
        <v>146</v>
      </c>
    </row>
    <row r="456" spans="1:6" ht="15.75" customHeight="1" x14ac:dyDescent="0.25">
      <c r="A456">
        <v>201810</v>
      </c>
      <c r="B456" s="14" t="s">
        <v>1518</v>
      </c>
      <c r="C456" s="1" t="s">
        <v>47</v>
      </c>
      <c r="D456" s="1" t="s">
        <v>29</v>
      </c>
      <c r="E456" s="18">
        <v>4854</v>
      </c>
      <c r="F456" s="21">
        <v>199</v>
      </c>
    </row>
    <row r="457" spans="1:6" ht="15.75" customHeight="1" x14ac:dyDescent="0.25">
      <c r="A457">
        <v>201810</v>
      </c>
      <c r="B457" s="14" t="s">
        <v>1519</v>
      </c>
      <c r="C457" s="1" t="s">
        <v>35</v>
      </c>
      <c r="D457" s="1" t="s">
        <v>36</v>
      </c>
      <c r="E457" s="18">
        <v>9430</v>
      </c>
      <c r="F457" s="21">
        <v>394</v>
      </c>
    </row>
    <row r="458" spans="1:6" ht="15.75" customHeight="1" x14ac:dyDescent="0.25">
      <c r="A458">
        <v>201810</v>
      </c>
      <c r="B458" s="14" t="s">
        <v>1519</v>
      </c>
      <c r="C458" s="1" t="s">
        <v>48</v>
      </c>
      <c r="D458" s="1" t="s">
        <v>29</v>
      </c>
      <c r="E458" s="18">
        <v>7473</v>
      </c>
      <c r="F458" s="21">
        <v>58</v>
      </c>
    </row>
    <row r="459" spans="1:6" ht="15.75" customHeight="1" x14ac:dyDescent="0.25">
      <c r="A459">
        <v>201810</v>
      </c>
      <c r="B459" s="14" t="s">
        <v>1520</v>
      </c>
      <c r="C459" s="1" t="s">
        <v>53</v>
      </c>
      <c r="D459" s="1" t="s">
        <v>51</v>
      </c>
      <c r="E459" s="18">
        <v>948</v>
      </c>
      <c r="F459" s="21">
        <v>15</v>
      </c>
    </row>
    <row r="460" spans="1:6" ht="15.75" customHeight="1" x14ac:dyDescent="0.25">
      <c r="A460">
        <v>201810</v>
      </c>
      <c r="B460" s="14" t="s">
        <v>1520</v>
      </c>
      <c r="C460" s="1" t="s">
        <v>65</v>
      </c>
      <c r="D460" s="1" t="s">
        <v>51</v>
      </c>
      <c r="E460" s="18">
        <v>641</v>
      </c>
      <c r="F460" s="21">
        <v>12</v>
      </c>
    </row>
    <row r="461" spans="1:6" ht="15.75" customHeight="1" x14ac:dyDescent="0.25">
      <c r="A461">
        <v>201810</v>
      </c>
      <c r="B461" s="14" t="s">
        <v>1519</v>
      </c>
      <c r="C461" s="1" t="s">
        <v>71</v>
      </c>
      <c r="D461" s="1" t="s">
        <v>29</v>
      </c>
      <c r="E461" s="18">
        <v>4999</v>
      </c>
      <c r="F461" s="21">
        <v>53</v>
      </c>
    </row>
    <row r="462" spans="1:6" ht="15.75" customHeight="1" x14ac:dyDescent="0.25">
      <c r="A462">
        <v>201810</v>
      </c>
      <c r="B462" s="14" t="s">
        <v>1518</v>
      </c>
      <c r="C462" s="1" t="s">
        <v>38</v>
      </c>
      <c r="D462" s="1" t="s">
        <v>22</v>
      </c>
      <c r="E462" s="18">
        <v>4190</v>
      </c>
      <c r="F462" s="21">
        <v>153</v>
      </c>
    </row>
    <row r="463" spans="1:6" ht="15.75" customHeight="1" x14ac:dyDescent="0.25">
      <c r="A463">
        <v>201810</v>
      </c>
      <c r="B463" s="14" t="s">
        <v>1520</v>
      </c>
      <c r="C463" s="1" t="s">
        <v>74</v>
      </c>
      <c r="D463" s="1" t="s">
        <v>55</v>
      </c>
      <c r="E463" s="18">
        <v>500</v>
      </c>
      <c r="F463" s="21">
        <v>9</v>
      </c>
    </row>
    <row r="464" spans="1:6" ht="15.75" customHeight="1" x14ac:dyDescent="0.25">
      <c r="A464">
        <v>201810</v>
      </c>
      <c r="B464" s="14" t="s">
        <v>1520</v>
      </c>
      <c r="C464" s="1" t="s">
        <v>69</v>
      </c>
      <c r="D464" s="1" t="s">
        <v>55</v>
      </c>
      <c r="E464" s="18">
        <v>1150</v>
      </c>
      <c r="F464" s="21">
        <v>18</v>
      </c>
    </row>
    <row r="465" spans="1:6" ht="15.75" customHeight="1" x14ac:dyDescent="0.25">
      <c r="A465">
        <v>201810</v>
      </c>
      <c r="B465" s="14" t="s">
        <v>1519</v>
      </c>
      <c r="C465" s="1" t="s">
        <v>61</v>
      </c>
      <c r="D465" s="1" t="s">
        <v>51</v>
      </c>
      <c r="E465" s="18">
        <v>22657</v>
      </c>
      <c r="F465" s="21">
        <v>498</v>
      </c>
    </row>
    <row r="466" spans="1:6" ht="15.75" customHeight="1" x14ac:dyDescent="0.25">
      <c r="A466">
        <v>201810</v>
      </c>
      <c r="B466" s="14" t="s">
        <v>1519</v>
      </c>
      <c r="C466" s="1" t="s">
        <v>72</v>
      </c>
      <c r="D466" s="1" t="s">
        <v>73</v>
      </c>
      <c r="E466" s="18">
        <v>11288</v>
      </c>
      <c r="F466" s="21">
        <v>206</v>
      </c>
    </row>
    <row r="467" spans="1:6" ht="15.75" customHeight="1" x14ac:dyDescent="0.25">
      <c r="A467">
        <v>201810</v>
      </c>
      <c r="B467" s="14" t="s">
        <v>1519</v>
      </c>
      <c r="C467" s="1" t="s">
        <v>77</v>
      </c>
      <c r="D467" s="1" t="s">
        <v>29</v>
      </c>
      <c r="E467" s="18">
        <v>4636</v>
      </c>
      <c r="F467" s="21">
        <v>58</v>
      </c>
    </row>
    <row r="468" spans="1:6" ht="15.75" customHeight="1" x14ac:dyDescent="0.25">
      <c r="A468">
        <v>201810</v>
      </c>
      <c r="B468" s="14" t="s">
        <v>1518</v>
      </c>
      <c r="C468" s="1" t="s">
        <v>79</v>
      </c>
      <c r="D468" s="1" t="s">
        <v>51</v>
      </c>
      <c r="E468" s="18">
        <v>3124</v>
      </c>
      <c r="F468" s="21">
        <v>130</v>
      </c>
    </row>
    <row r="469" spans="1:6" ht="15.75" customHeight="1" x14ac:dyDescent="0.25">
      <c r="A469">
        <v>201810</v>
      </c>
      <c r="B469" s="14" t="s">
        <v>1518</v>
      </c>
      <c r="C469" s="1" t="s">
        <v>39</v>
      </c>
      <c r="D469" s="1" t="s">
        <v>27</v>
      </c>
      <c r="E469" s="18">
        <v>6170</v>
      </c>
      <c r="F469" s="21">
        <v>263</v>
      </c>
    </row>
    <row r="470" spans="1:6" ht="15.75" customHeight="1" x14ac:dyDescent="0.25">
      <c r="A470">
        <v>201810</v>
      </c>
      <c r="B470" s="14" t="s">
        <v>1518</v>
      </c>
      <c r="C470" s="1" t="s">
        <v>31</v>
      </c>
      <c r="D470" s="1" t="s">
        <v>27</v>
      </c>
      <c r="E470" s="18">
        <v>10677</v>
      </c>
      <c r="F470" s="21">
        <v>511</v>
      </c>
    </row>
    <row r="471" spans="1:6" ht="15.75" customHeight="1" x14ac:dyDescent="0.25">
      <c r="A471">
        <v>201810</v>
      </c>
      <c r="B471" s="14" t="s">
        <v>1518</v>
      </c>
      <c r="C471" s="1" t="s">
        <v>54</v>
      </c>
      <c r="D471" s="1" t="s">
        <v>55</v>
      </c>
      <c r="E471" s="18">
        <v>3588</v>
      </c>
      <c r="F471" s="21">
        <v>129</v>
      </c>
    </row>
    <row r="472" spans="1:6" ht="15.75" customHeight="1" x14ac:dyDescent="0.25">
      <c r="A472">
        <v>201810</v>
      </c>
      <c r="B472" s="14" t="s">
        <v>1518</v>
      </c>
      <c r="C472" s="1" t="s">
        <v>75</v>
      </c>
      <c r="D472" s="1" t="s">
        <v>29</v>
      </c>
      <c r="E472" s="18">
        <v>3040</v>
      </c>
      <c r="F472" s="21">
        <v>159</v>
      </c>
    </row>
    <row r="473" spans="1:6" ht="15.75" customHeight="1" x14ac:dyDescent="0.25">
      <c r="A473">
        <v>201810</v>
      </c>
      <c r="B473" s="14" t="s">
        <v>1518</v>
      </c>
      <c r="C473" s="1" t="s">
        <v>67</v>
      </c>
      <c r="D473" s="1" t="s">
        <v>29</v>
      </c>
      <c r="E473" s="18">
        <v>3012</v>
      </c>
      <c r="F473" s="21">
        <v>154</v>
      </c>
    </row>
    <row r="474" spans="1:6" ht="15.75" customHeight="1" x14ac:dyDescent="0.25">
      <c r="A474">
        <v>201810</v>
      </c>
      <c r="B474" s="14" t="s">
        <v>1518</v>
      </c>
      <c r="C474" s="1" t="s">
        <v>37</v>
      </c>
      <c r="D474" s="1" t="s">
        <v>29</v>
      </c>
      <c r="E474" s="18">
        <v>4298</v>
      </c>
      <c r="F474" s="21">
        <v>228</v>
      </c>
    </row>
    <row r="475" spans="1:6" ht="15.75" customHeight="1" x14ac:dyDescent="0.25">
      <c r="A475">
        <v>201810</v>
      </c>
      <c r="B475" s="14" t="s">
        <v>1518</v>
      </c>
      <c r="C475" s="1" t="s">
        <v>37</v>
      </c>
      <c r="D475" s="1" t="s">
        <v>41</v>
      </c>
      <c r="E475" s="18">
        <v>5185</v>
      </c>
      <c r="F475" s="21">
        <v>257</v>
      </c>
    </row>
    <row r="476" spans="1:6" ht="15.75" customHeight="1" x14ac:dyDescent="0.25">
      <c r="A476">
        <v>201810</v>
      </c>
      <c r="B476" s="14" t="s">
        <v>1518</v>
      </c>
      <c r="C476" s="1" t="s">
        <v>34</v>
      </c>
      <c r="D476" s="1" t="s">
        <v>29</v>
      </c>
      <c r="E476" s="18">
        <v>7054</v>
      </c>
      <c r="F476" s="21">
        <v>245</v>
      </c>
    </row>
    <row r="477" spans="1:6" ht="15.75" customHeight="1" x14ac:dyDescent="0.25">
      <c r="A477">
        <v>201810</v>
      </c>
      <c r="B477" s="14" t="s">
        <v>1518</v>
      </c>
      <c r="C477" s="1" t="s">
        <v>34</v>
      </c>
      <c r="D477" s="1" t="s">
        <v>41</v>
      </c>
      <c r="E477" s="18">
        <v>5559</v>
      </c>
      <c r="F477" s="21">
        <v>318</v>
      </c>
    </row>
    <row r="478" spans="1:6" ht="15.75" customHeight="1" x14ac:dyDescent="0.25">
      <c r="A478">
        <v>201810</v>
      </c>
      <c r="B478" s="14" t="s">
        <v>1518</v>
      </c>
      <c r="C478" s="1" t="s">
        <v>57</v>
      </c>
      <c r="D478" s="1" t="s">
        <v>29</v>
      </c>
      <c r="E478" s="18">
        <v>3471</v>
      </c>
      <c r="F478" s="21">
        <v>141</v>
      </c>
    </row>
    <row r="479" spans="1:6" ht="15.75" customHeight="1" x14ac:dyDescent="0.25">
      <c r="A479">
        <v>201810</v>
      </c>
      <c r="B479" s="14" t="s">
        <v>1518</v>
      </c>
      <c r="C479" s="1" t="s">
        <v>28</v>
      </c>
      <c r="D479" s="1" t="s">
        <v>29</v>
      </c>
      <c r="E479" s="18">
        <v>6613</v>
      </c>
      <c r="F479" s="21">
        <v>297</v>
      </c>
    </row>
    <row r="480" spans="1:6" ht="15.75" customHeight="1" x14ac:dyDescent="0.25">
      <c r="A480">
        <v>201810</v>
      </c>
      <c r="B480" s="14" t="s">
        <v>1518</v>
      </c>
      <c r="C480" s="1" t="s">
        <v>30</v>
      </c>
      <c r="D480" s="1" t="s">
        <v>29</v>
      </c>
      <c r="E480" s="18">
        <v>5445</v>
      </c>
      <c r="F480" s="21">
        <v>234</v>
      </c>
    </row>
    <row r="481" spans="1:6" ht="15.75" customHeight="1" x14ac:dyDescent="0.25">
      <c r="A481">
        <v>201810</v>
      </c>
      <c r="B481" s="14" t="s">
        <v>1519</v>
      </c>
      <c r="C481" s="1" t="s">
        <v>78</v>
      </c>
      <c r="D481" s="1" t="s">
        <v>51</v>
      </c>
      <c r="E481" s="18">
        <v>2790</v>
      </c>
      <c r="F481" s="21">
        <v>34</v>
      </c>
    </row>
    <row r="482" spans="1:6" ht="15.75" customHeight="1" x14ac:dyDescent="0.25">
      <c r="A482">
        <v>201810</v>
      </c>
      <c r="B482" s="14" t="s">
        <v>1519</v>
      </c>
      <c r="C482" s="1" t="s">
        <v>45</v>
      </c>
      <c r="D482" s="1" t="s">
        <v>29</v>
      </c>
      <c r="E482" s="18">
        <v>7687</v>
      </c>
      <c r="F482" s="21">
        <v>47</v>
      </c>
    </row>
    <row r="483" spans="1:6" ht="15.75" customHeight="1" x14ac:dyDescent="0.25">
      <c r="A483">
        <v>201810</v>
      </c>
      <c r="B483" s="14" t="s">
        <v>1520</v>
      </c>
      <c r="C483" s="1" t="s">
        <v>58</v>
      </c>
      <c r="D483" s="1" t="s">
        <v>59</v>
      </c>
      <c r="E483" s="18">
        <v>1773</v>
      </c>
      <c r="F483" s="21">
        <v>33</v>
      </c>
    </row>
    <row r="484" spans="1:6" ht="15.75" customHeight="1" x14ac:dyDescent="0.25">
      <c r="A484">
        <v>201810</v>
      </c>
      <c r="B484" s="14" t="s">
        <v>1518</v>
      </c>
      <c r="C484" s="1" t="s">
        <v>26</v>
      </c>
      <c r="D484" s="1" t="s">
        <v>27</v>
      </c>
      <c r="E484" s="18">
        <v>8333</v>
      </c>
      <c r="F484" s="21">
        <v>441</v>
      </c>
    </row>
    <row r="485" spans="1:6" ht="15.75" customHeight="1" x14ac:dyDescent="0.25">
      <c r="A485">
        <v>201810</v>
      </c>
      <c r="B485" s="14" t="s">
        <v>1518</v>
      </c>
      <c r="C485" s="1" t="s">
        <v>33</v>
      </c>
      <c r="D485" s="1" t="s">
        <v>27</v>
      </c>
      <c r="E485" s="18">
        <v>5157</v>
      </c>
      <c r="F485" s="21">
        <v>198</v>
      </c>
    </row>
    <row r="486" spans="1:6" ht="15.75" customHeight="1" x14ac:dyDescent="0.25">
      <c r="A486">
        <v>201810</v>
      </c>
      <c r="B486" s="14" t="s">
        <v>1518</v>
      </c>
      <c r="C486" s="1" t="s">
        <v>49</v>
      </c>
      <c r="D486" s="1" t="s">
        <v>27</v>
      </c>
      <c r="E486" s="18">
        <v>5467</v>
      </c>
      <c r="F486" s="21">
        <v>246</v>
      </c>
    </row>
    <row r="487" spans="1:6" ht="15.75" customHeight="1" x14ac:dyDescent="0.25">
      <c r="A487">
        <v>201810</v>
      </c>
      <c r="B487" s="14" t="s">
        <v>1518</v>
      </c>
      <c r="C487" s="1" t="s">
        <v>70</v>
      </c>
      <c r="D487" s="1" t="s">
        <v>22</v>
      </c>
      <c r="E487" s="18">
        <v>2700</v>
      </c>
      <c r="F487" s="21">
        <v>108</v>
      </c>
    </row>
    <row r="488" spans="1:6" ht="15.75" customHeight="1" x14ac:dyDescent="0.25">
      <c r="A488">
        <v>201810</v>
      </c>
      <c r="B488" s="14" t="s">
        <v>1518</v>
      </c>
      <c r="C488" s="1" t="s">
        <v>66</v>
      </c>
      <c r="D488" s="1" t="s">
        <v>22</v>
      </c>
      <c r="E488" s="18">
        <v>3300</v>
      </c>
      <c r="F488" s="21">
        <v>137</v>
      </c>
    </row>
    <row r="489" spans="1:6" ht="15.75" customHeight="1" x14ac:dyDescent="0.25">
      <c r="A489">
        <v>201810</v>
      </c>
      <c r="B489" s="14" t="s">
        <v>1518</v>
      </c>
      <c r="C489" s="1" t="s">
        <v>23</v>
      </c>
      <c r="D489" s="1" t="s">
        <v>22</v>
      </c>
      <c r="E489" s="18">
        <v>19467</v>
      </c>
      <c r="F489" s="21">
        <v>769</v>
      </c>
    </row>
    <row r="490" spans="1:6" ht="15.75" customHeight="1" x14ac:dyDescent="0.25">
      <c r="A490">
        <v>201810</v>
      </c>
      <c r="B490" s="14" t="s">
        <v>1518</v>
      </c>
      <c r="C490" s="1" t="s">
        <v>32</v>
      </c>
      <c r="D490" s="1" t="s">
        <v>22</v>
      </c>
      <c r="E490" s="18">
        <v>5952</v>
      </c>
      <c r="F490" s="21">
        <v>238</v>
      </c>
    </row>
    <row r="491" spans="1:6" ht="15.75" customHeight="1" x14ac:dyDescent="0.25">
      <c r="A491">
        <v>201810</v>
      </c>
      <c r="B491" s="14" t="s">
        <v>1518</v>
      </c>
      <c r="C491" s="1" t="s">
        <v>21</v>
      </c>
      <c r="D491" s="1" t="s">
        <v>22</v>
      </c>
      <c r="E491" s="18">
        <v>21603</v>
      </c>
      <c r="F491" s="21">
        <v>901</v>
      </c>
    </row>
    <row r="492" spans="1:6" ht="15.75" customHeight="1" x14ac:dyDescent="0.25">
      <c r="A492">
        <v>201810</v>
      </c>
      <c r="B492" s="14" t="s">
        <v>1518</v>
      </c>
      <c r="C492" s="1" t="s">
        <v>40</v>
      </c>
      <c r="D492" s="1" t="s">
        <v>22</v>
      </c>
      <c r="E492" s="18">
        <v>4751</v>
      </c>
      <c r="F492" s="21">
        <v>196</v>
      </c>
    </row>
    <row r="493" spans="1:6" ht="15.75" customHeight="1" x14ac:dyDescent="0.25">
      <c r="A493">
        <v>201810</v>
      </c>
      <c r="B493" s="14" t="s">
        <v>1519</v>
      </c>
      <c r="C493" s="1" t="s">
        <v>44</v>
      </c>
      <c r="D493" s="1" t="s">
        <v>22</v>
      </c>
      <c r="E493" s="18">
        <v>7801</v>
      </c>
      <c r="F493" s="21">
        <v>150</v>
      </c>
    </row>
    <row r="494" spans="1:6" ht="15.75" customHeight="1" x14ac:dyDescent="0.25">
      <c r="A494">
        <v>201810</v>
      </c>
      <c r="B494" s="14" t="s">
        <v>1519</v>
      </c>
      <c r="C494" s="1" t="s">
        <v>56</v>
      </c>
      <c r="D494" s="1" t="s">
        <v>22</v>
      </c>
      <c r="E494" s="18">
        <v>5120</v>
      </c>
      <c r="F494" s="21">
        <v>132</v>
      </c>
    </row>
    <row r="495" spans="1:6" ht="15.75" customHeight="1" x14ac:dyDescent="0.25">
      <c r="A495">
        <v>201810</v>
      </c>
      <c r="B495" s="14" t="s">
        <v>1519</v>
      </c>
      <c r="C495" s="1" t="s">
        <v>42</v>
      </c>
      <c r="D495" s="1" t="s">
        <v>22</v>
      </c>
      <c r="E495" s="18">
        <v>7304</v>
      </c>
      <c r="F495" s="21">
        <v>187</v>
      </c>
    </row>
    <row r="496" spans="1:6" ht="15.75" customHeight="1" x14ac:dyDescent="0.25">
      <c r="A496">
        <v>201810</v>
      </c>
      <c r="B496" s="14" t="s">
        <v>1519</v>
      </c>
      <c r="C496" s="1" t="s">
        <v>46</v>
      </c>
      <c r="D496" s="1" t="s">
        <v>22</v>
      </c>
      <c r="E496" s="18">
        <v>7685</v>
      </c>
      <c r="F496" s="21">
        <v>202</v>
      </c>
    </row>
    <row r="497" spans="1:6" ht="15.75" customHeight="1" x14ac:dyDescent="0.25">
      <c r="A497">
        <v>201810</v>
      </c>
      <c r="B497" s="14" t="s">
        <v>1519</v>
      </c>
      <c r="C497" s="1" t="s">
        <v>50</v>
      </c>
      <c r="D497" s="1" t="s">
        <v>51</v>
      </c>
      <c r="E497" s="18">
        <v>7256</v>
      </c>
      <c r="F497" s="21">
        <v>169</v>
      </c>
    </row>
    <row r="498" spans="1:6" ht="15.75" customHeight="1" x14ac:dyDescent="0.25">
      <c r="A498">
        <v>201810</v>
      </c>
      <c r="B498" s="14" t="s">
        <v>1520</v>
      </c>
      <c r="C498" s="1" t="s">
        <v>68</v>
      </c>
      <c r="D498" s="1" t="s">
        <v>29</v>
      </c>
      <c r="E498" s="18">
        <v>1544</v>
      </c>
      <c r="F498" s="21">
        <v>16</v>
      </c>
    </row>
    <row r="499" spans="1:6" ht="15.75" customHeight="1" x14ac:dyDescent="0.25">
      <c r="A499">
        <v>201810</v>
      </c>
      <c r="B499" s="14" t="s">
        <v>1519</v>
      </c>
      <c r="C499" s="1" t="s">
        <v>76</v>
      </c>
      <c r="D499" s="1" t="s">
        <v>25</v>
      </c>
      <c r="E499" s="18">
        <v>4753</v>
      </c>
      <c r="F499" s="21">
        <v>114</v>
      </c>
    </row>
    <row r="500" spans="1:6" ht="15.75" customHeight="1" x14ac:dyDescent="0.25">
      <c r="A500">
        <v>201810</v>
      </c>
      <c r="B500" s="14" t="s">
        <v>1519</v>
      </c>
      <c r="C500" s="1" t="s">
        <v>52</v>
      </c>
      <c r="D500" s="1" t="s">
        <v>25</v>
      </c>
      <c r="E500" s="18">
        <v>6874</v>
      </c>
      <c r="F500" s="21">
        <v>155</v>
      </c>
    </row>
    <row r="501" spans="1:6" ht="15.75" customHeight="1" x14ac:dyDescent="0.25">
      <c r="A501">
        <v>201810</v>
      </c>
      <c r="B501" s="14" t="s">
        <v>1519</v>
      </c>
      <c r="C501" s="1" t="s">
        <v>24</v>
      </c>
      <c r="D501" s="1" t="s">
        <v>25</v>
      </c>
      <c r="E501" s="18">
        <v>13575</v>
      </c>
      <c r="F501" s="21">
        <v>297</v>
      </c>
    </row>
    <row r="502" spans="1:6" ht="15.75" customHeight="1" x14ac:dyDescent="0.25">
      <c r="A502">
        <v>201810</v>
      </c>
      <c r="B502" s="14" t="s">
        <v>1520</v>
      </c>
      <c r="C502" s="1" t="s">
        <v>43</v>
      </c>
      <c r="D502" s="1" t="s">
        <v>25</v>
      </c>
      <c r="E502" s="18">
        <v>3396</v>
      </c>
      <c r="F502" s="21">
        <v>82</v>
      </c>
    </row>
    <row r="503" spans="1:6" ht="15.75" customHeight="1" x14ac:dyDescent="0.25">
      <c r="A503">
        <v>201810</v>
      </c>
      <c r="B503" s="14" t="s">
        <v>1520</v>
      </c>
      <c r="C503" s="1" t="s">
        <v>64</v>
      </c>
      <c r="D503" s="1" t="s">
        <v>25</v>
      </c>
      <c r="E503" s="18">
        <v>2241</v>
      </c>
      <c r="F503" s="21">
        <v>55</v>
      </c>
    </row>
    <row r="504" spans="1:6" ht="15.75" customHeight="1" x14ac:dyDescent="0.25">
      <c r="A504">
        <v>201811</v>
      </c>
      <c r="B504" s="14" t="s">
        <v>1518</v>
      </c>
      <c r="C504" s="1" t="s">
        <v>62</v>
      </c>
      <c r="D504" s="1" t="s">
        <v>63</v>
      </c>
      <c r="E504" s="18">
        <v>3280</v>
      </c>
      <c r="F504" s="21">
        <v>146</v>
      </c>
    </row>
    <row r="505" spans="1:6" ht="15.75" customHeight="1" x14ac:dyDescent="0.25">
      <c r="A505">
        <v>201811</v>
      </c>
      <c r="B505" s="14" t="s">
        <v>1518</v>
      </c>
      <c r="C505" s="1" t="s">
        <v>60</v>
      </c>
      <c r="D505" s="1" t="s">
        <v>29</v>
      </c>
      <c r="E505" s="18">
        <v>3356</v>
      </c>
      <c r="F505" s="21">
        <v>152</v>
      </c>
    </row>
    <row r="506" spans="1:6" ht="15.75" customHeight="1" x14ac:dyDescent="0.25">
      <c r="A506">
        <v>201811</v>
      </c>
      <c r="B506" s="14" t="s">
        <v>1518</v>
      </c>
      <c r="C506" s="1" t="s">
        <v>47</v>
      </c>
      <c r="D506" s="1" t="s">
        <v>29</v>
      </c>
      <c r="E506" s="18">
        <v>5169</v>
      </c>
      <c r="F506" s="21">
        <v>212</v>
      </c>
    </row>
    <row r="507" spans="1:6" ht="15.75" customHeight="1" x14ac:dyDescent="0.25">
      <c r="A507">
        <v>201811</v>
      </c>
      <c r="B507" s="14" t="s">
        <v>1519</v>
      </c>
      <c r="C507" s="1" t="s">
        <v>35</v>
      </c>
      <c r="D507" s="1" t="s">
        <v>36</v>
      </c>
      <c r="E507" s="18">
        <v>10562</v>
      </c>
      <c r="F507" s="21">
        <v>441</v>
      </c>
    </row>
    <row r="508" spans="1:6" ht="15.75" customHeight="1" x14ac:dyDescent="0.25">
      <c r="A508">
        <v>201811</v>
      </c>
      <c r="B508" s="14" t="s">
        <v>1519</v>
      </c>
      <c r="C508" s="1" t="s">
        <v>48</v>
      </c>
      <c r="D508" s="1" t="s">
        <v>29</v>
      </c>
      <c r="E508" s="18">
        <v>8370</v>
      </c>
      <c r="F508" s="21">
        <v>65</v>
      </c>
    </row>
    <row r="509" spans="1:6" ht="15.75" customHeight="1" x14ac:dyDescent="0.25">
      <c r="A509">
        <v>201811</v>
      </c>
      <c r="B509" s="14" t="s">
        <v>1520</v>
      </c>
      <c r="C509" s="1" t="s">
        <v>53</v>
      </c>
      <c r="D509" s="1" t="s">
        <v>51</v>
      </c>
      <c r="E509" s="18">
        <v>854</v>
      </c>
      <c r="F509" s="21">
        <v>14</v>
      </c>
    </row>
    <row r="510" spans="1:6" ht="15.75" customHeight="1" x14ac:dyDescent="0.25">
      <c r="A510">
        <v>201811</v>
      </c>
      <c r="B510" s="14" t="s">
        <v>1520</v>
      </c>
      <c r="C510" s="1" t="s">
        <v>65</v>
      </c>
      <c r="D510" s="1" t="s">
        <v>51</v>
      </c>
      <c r="E510" s="18">
        <v>564</v>
      </c>
      <c r="F510" s="21">
        <v>11</v>
      </c>
    </row>
    <row r="511" spans="1:6" ht="15.75" customHeight="1" x14ac:dyDescent="0.25">
      <c r="A511">
        <v>201811</v>
      </c>
      <c r="B511" s="14" t="s">
        <v>1519</v>
      </c>
      <c r="C511" s="1" t="s">
        <v>71</v>
      </c>
      <c r="D511" s="1" t="s">
        <v>29</v>
      </c>
      <c r="E511" s="18">
        <v>5599</v>
      </c>
      <c r="F511" s="21">
        <v>59</v>
      </c>
    </row>
    <row r="512" spans="1:6" ht="15.75" customHeight="1" x14ac:dyDescent="0.25">
      <c r="A512">
        <v>201811</v>
      </c>
      <c r="B512" s="14" t="s">
        <v>1518</v>
      </c>
      <c r="C512" s="1" t="s">
        <v>38</v>
      </c>
      <c r="D512" s="1" t="s">
        <v>22</v>
      </c>
      <c r="E512" s="18">
        <v>4337</v>
      </c>
      <c r="F512" s="21">
        <v>158</v>
      </c>
    </row>
    <row r="513" spans="1:6" ht="15.75" customHeight="1" x14ac:dyDescent="0.25">
      <c r="A513">
        <v>201811</v>
      </c>
      <c r="B513" s="14" t="s">
        <v>1520</v>
      </c>
      <c r="C513" s="1" t="s">
        <v>74</v>
      </c>
      <c r="D513" s="1" t="s">
        <v>55</v>
      </c>
      <c r="E513" s="18">
        <v>435</v>
      </c>
      <c r="F513" s="21">
        <v>8</v>
      </c>
    </row>
    <row r="514" spans="1:6" ht="15.75" customHeight="1" x14ac:dyDescent="0.25">
      <c r="A514">
        <v>201811</v>
      </c>
      <c r="B514" s="14" t="s">
        <v>1520</v>
      </c>
      <c r="C514" s="1" t="s">
        <v>69</v>
      </c>
      <c r="D514" s="1" t="s">
        <v>55</v>
      </c>
      <c r="E514" s="18">
        <v>1093</v>
      </c>
      <c r="F514" s="21">
        <v>17</v>
      </c>
    </row>
    <row r="515" spans="1:6" ht="15.75" customHeight="1" x14ac:dyDescent="0.25">
      <c r="A515">
        <v>201811</v>
      </c>
      <c r="B515" s="14" t="s">
        <v>1519</v>
      </c>
      <c r="C515" s="1" t="s">
        <v>61</v>
      </c>
      <c r="D515" s="1" t="s">
        <v>51</v>
      </c>
      <c r="E515" s="18">
        <v>29453</v>
      </c>
      <c r="F515" s="21">
        <v>648</v>
      </c>
    </row>
    <row r="516" spans="1:6" ht="15.75" customHeight="1" x14ac:dyDescent="0.25">
      <c r="A516">
        <v>201811</v>
      </c>
      <c r="B516" s="14" t="s">
        <v>1519</v>
      </c>
      <c r="C516" s="1" t="s">
        <v>72</v>
      </c>
      <c r="D516" s="1" t="s">
        <v>73</v>
      </c>
      <c r="E516" s="18">
        <v>13884</v>
      </c>
      <c r="F516" s="21">
        <v>254</v>
      </c>
    </row>
    <row r="517" spans="1:6" ht="15.75" customHeight="1" x14ac:dyDescent="0.25">
      <c r="A517">
        <v>201811</v>
      </c>
      <c r="B517" s="14" t="s">
        <v>1519</v>
      </c>
      <c r="C517" s="1" t="s">
        <v>77</v>
      </c>
      <c r="D517" s="1" t="s">
        <v>29</v>
      </c>
      <c r="E517" s="18">
        <v>5193</v>
      </c>
      <c r="F517" s="21">
        <v>65</v>
      </c>
    </row>
    <row r="518" spans="1:6" ht="15.75" customHeight="1" x14ac:dyDescent="0.25">
      <c r="A518">
        <v>201811</v>
      </c>
      <c r="B518" s="14" t="s">
        <v>1518</v>
      </c>
      <c r="C518" s="1" t="s">
        <v>79</v>
      </c>
      <c r="D518" s="1" t="s">
        <v>51</v>
      </c>
      <c r="E518" s="18">
        <v>3359</v>
      </c>
      <c r="F518" s="21">
        <v>140</v>
      </c>
    </row>
    <row r="519" spans="1:6" ht="15.75" customHeight="1" x14ac:dyDescent="0.25">
      <c r="A519">
        <v>201811</v>
      </c>
      <c r="B519" s="14" t="s">
        <v>1518</v>
      </c>
      <c r="C519" s="1" t="s">
        <v>39</v>
      </c>
      <c r="D519" s="1" t="s">
        <v>27</v>
      </c>
      <c r="E519" s="18">
        <v>6695</v>
      </c>
      <c r="F519" s="21">
        <v>285</v>
      </c>
    </row>
    <row r="520" spans="1:6" ht="15.75" customHeight="1" x14ac:dyDescent="0.25">
      <c r="A520">
        <v>201811</v>
      </c>
      <c r="B520" s="14" t="s">
        <v>1518</v>
      </c>
      <c r="C520" s="1" t="s">
        <v>31</v>
      </c>
      <c r="D520" s="1" t="s">
        <v>27</v>
      </c>
      <c r="E520" s="18">
        <v>11905</v>
      </c>
      <c r="F520" s="21">
        <v>570</v>
      </c>
    </row>
    <row r="521" spans="1:6" ht="15.75" customHeight="1" x14ac:dyDescent="0.25">
      <c r="A521">
        <v>201811</v>
      </c>
      <c r="B521" s="14" t="s">
        <v>1518</v>
      </c>
      <c r="C521" s="1" t="s">
        <v>54</v>
      </c>
      <c r="D521" s="1" t="s">
        <v>55</v>
      </c>
      <c r="E521" s="18">
        <v>3749</v>
      </c>
      <c r="F521" s="21">
        <v>135</v>
      </c>
    </row>
    <row r="522" spans="1:6" ht="15.75" customHeight="1" x14ac:dyDescent="0.25">
      <c r="A522">
        <v>201811</v>
      </c>
      <c r="B522" s="14" t="s">
        <v>1518</v>
      </c>
      <c r="C522" s="1" t="s">
        <v>75</v>
      </c>
      <c r="D522" s="1" t="s">
        <v>29</v>
      </c>
      <c r="E522" s="18">
        <v>3237</v>
      </c>
      <c r="F522" s="21">
        <v>169</v>
      </c>
    </row>
    <row r="523" spans="1:6" ht="15.75" customHeight="1" x14ac:dyDescent="0.25">
      <c r="A523">
        <v>201811</v>
      </c>
      <c r="B523" s="14" t="s">
        <v>1518</v>
      </c>
      <c r="C523" s="1" t="s">
        <v>67</v>
      </c>
      <c r="D523" s="1" t="s">
        <v>29</v>
      </c>
      <c r="E523" s="18">
        <v>3177</v>
      </c>
      <c r="F523" s="21">
        <v>162</v>
      </c>
    </row>
    <row r="524" spans="1:6" ht="15.75" customHeight="1" x14ac:dyDescent="0.25">
      <c r="A524">
        <v>201811</v>
      </c>
      <c r="B524" s="14" t="s">
        <v>1518</v>
      </c>
      <c r="C524" s="1" t="s">
        <v>37</v>
      </c>
      <c r="D524" s="1" t="s">
        <v>29</v>
      </c>
      <c r="E524" s="18">
        <v>4449</v>
      </c>
      <c r="F524" s="21">
        <v>236</v>
      </c>
    </row>
    <row r="525" spans="1:6" ht="15.75" customHeight="1" x14ac:dyDescent="0.25">
      <c r="A525">
        <v>201811</v>
      </c>
      <c r="B525" s="14" t="s">
        <v>1518</v>
      </c>
      <c r="C525" s="1" t="s">
        <v>37</v>
      </c>
      <c r="D525" s="1" t="s">
        <v>41</v>
      </c>
      <c r="E525" s="18">
        <v>5574</v>
      </c>
      <c r="F525" s="21">
        <v>276</v>
      </c>
    </row>
    <row r="526" spans="1:6" ht="15.75" customHeight="1" x14ac:dyDescent="0.25">
      <c r="A526">
        <v>201811</v>
      </c>
      <c r="B526" s="14" t="s">
        <v>1518</v>
      </c>
      <c r="C526" s="1" t="s">
        <v>34</v>
      </c>
      <c r="D526" s="1" t="s">
        <v>29</v>
      </c>
      <c r="E526" s="18">
        <v>7583</v>
      </c>
      <c r="F526" s="21">
        <v>264</v>
      </c>
    </row>
    <row r="527" spans="1:6" ht="15.75" customHeight="1" x14ac:dyDescent="0.25">
      <c r="A527">
        <v>201811</v>
      </c>
      <c r="B527" s="14" t="s">
        <v>1518</v>
      </c>
      <c r="C527" s="1" t="s">
        <v>34</v>
      </c>
      <c r="D527" s="1" t="s">
        <v>41</v>
      </c>
      <c r="E527" s="18">
        <v>5976</v>
      </c>
      <c r="F527" s="21">
        <v>342</v>
      </c>
    </row>
    <row r="528" spans="1:6" ht="15.75" customHeight="1" x14ac:dyDescent="0.25">
      <c r="A528">
        <v>201811</v>
      </c>
      <c r="B528" s="14" t="s">
        <v>1518</v>
      </c>
      <c r="C528" s="1" t="s">
        <v>57</v>
      </c>
      <c r="D528" s="1" t="s">
        <v>29</v>
      </c>
      <c r="E528" s="18">
        <v>3627</v>
      </c>
      <c r="F528" s="21">
        <v>148</v>
      </c>
    </row>
    <row r="529" spans="1:6" ht="15.75" customHeight="1" x14ac:dyDescent="0.25">
      <c r="A529">
        <v>201811</v>
      </c>
      <c r="B529" s="14" t="s">
        <v>1518</v>
      </c>
      <c r="C529" s="1" t="s">
        <v>28</v>
      </c>
      <c r="D529" s="1" t="s">
        <v>29</v>
      </c>
      <c r="E529" s="18">
        <v>6911</v>
      </c>
      <c r="F529" s="21">
        <v>311</v>
      </c>
    </row>
    <row r="530" spans="1:6" ht="15.75" customHeight="1" x14ac:dyDescent="0.25">
      <c r="A530">
        <v>201811</v>
      </c>
      <c r="B530" s="14" t="s">
        <v>1518</v>
      </c>
      <c r="C530" s="1" t="s">
        <v>30</v>
      </c>
      <c r="D530" s="1" t="s">
        <v>29</v>
      </c>
      <c r="E530" s="18">
        <v>5581</v>
      </c>
      <c r="F530" s="21">
        <v>239</v>
      </c>
    </row>
    <row r="531" spans="1:6" ht="15.75" customHeight="1" x14ac:dyDescent="0.25">
      <c r="A531">
        <v>201811</v>
      </c>
      <c r="B531" s="14" t="s">
        <v>1519</v>
      </c>
      <c r="C531" s="1" t="s">
        <v>78</v>
      </c>
      <c r="D531" s="1" t="s">
        <v>51</v>
      </c>
      <c r="E531" s="18">
        <v>2957</v>
      </c>
      <c r="F531" s="21">
        <v>36</v>
      </c>
    </row>
    <row r="532" spans="1:6" ht="15.75" customHeight="1" x14ac:dyDescent="0.25">
      <c r="A532">
        <v>201811</v>
      </c>
      <c r="B532" s="14" t="s">
        <v>1519</v>
      </c>
      <c r="C532" s="1" t="s">
        <v>45</v>
      </c>
      <c r="D532" s="1" t="s">
        <v>29</v>
      </c>
      <c r="E532" s="18">
        <v>8609</v>
      </c>
      <c r="F532" s="21">
        <v>53</v>
      </c>
    </row>
    <row r="533" spans="1:6" ht="15.75" customHeight="1" x14ac:dyDescent="0.25">
      <c r="A533">
        <v>201811</v>
      </c>
      <c r="B533" s="14" t="s">
        <v>1520</v>
      </c>
      <c r="C533" s="1" t="s">
        <v>58</v>
      </c>
      <c r="D533" s="1" t="s">
        <v>59</v>
      </c>
      <c r="E533" s="18">
        <v>1719</v>
      </c>
      <c r="F533" s="21">
        <v>32</v>
      </c>
    </row>
    <row r="534" spans="1:6" ht="15.75" customHeight="1" x14ac:dyDescent="0.25">
      <c r="A534">
        <v>201811</v>
      </c>
      <c r="B534" s="14" t="s">
        <v>1518</v>
      </c>
      <c r="C534" s="1" t="s">
        <v>26</v>
      </c>
      <c r="D534" s="1" t="s">
        <v>27</v>
      </c>
      <c r="E534" s="18">
        <v>8875</v>
      </c>
      <c r="F534" s="21">
        <v>469</v>
      </c>
    </row>
    <row r="535" spans="1:6" ht="15.75" customHeight="1" x14ac:dyDescent="0.25">
      <c r="A535">
        <v>201811</v>
      </c>
      <c r="B535" s="14" t="s">
        <v>1518</v>
      </c>
      <c r="C535" s="1" t="s">
        <v>33</v>
      </c>
      <c r="D535" s="1" t="s">
        <v>27</v>
      </c>
      <c r="E535" s="18">
        <v>5337</v>
      </c>
      <c r="F535" s="21">
        <v>205</v>
      </c>
    </row>
    <row r="536" spans="1:6" ht="15.75" customHeight="1" x14ac:dyDescent="0.25">
      <c r="A536">
        <v>201811</v>
      </c>
      <c r="B536" s="14" t="s">
        <v>1518</v>
      </c>
      <c r="C536" s="1" t="s">
        <v>49</v>
      </c>
      <c r="D536" s="1" t="s">
        <v>27</v>
      </c>
      <c r="E536" s="18">
        <v>5932</v>
      </c>
      <c r="F536" s="21">
        <v>267</v>
      </c>
    </row>
    <row r="537" spans="1:6" ht="15.75" customHeight="1" x14ac:dyDescent="0.25">
      <c r="A537">
        <v>201811</v>
      </c>
      <c r="B537" s="14" t="s">
        <v>1518</v>
      </c>
      <c r="C537" s="1" t="s">
        <v>70</v>
      </c>
      <c r="D537" s="1" t="s">
        <v>22</v>
      </c>
      <c r="E537" s="18">
        <v>2821</v>
      </c>
      <c r="F537" s="21">
        <v>113</v>
      </c>
    </row>
    <row r="538" spans="1:6" ht="15.75" customHeight="1" x14ac:dyDescent="0.25">
      <c r="A538">
        <v>201811</v>
      </c>
      <c r="B538" s="14" t="s">
        <v>1518</v>
      </c>
      <c r="C538" s="1" t="s">
        <v>66</v>
      </c>
      <c r="D538" s="1" t="s">
        <v>22</v>
      </c>
      <c r="E538" s="18">
        <v>3514</v>
      </c>
      <c r="F538" s="21">
        <v>146</v>
      </c>
    </row>
    <row r="539" spans="1:6" ht="15.75" customHeight="1" x14ac:dyDescent="0.25">
      <c r="A539">
        <v>201811</v>
      </c>
      <c r="B539" s="14" t="s">
        <v>1518</v>
      </c>
      <c r="C539" s="1" t="s">
        <v>23</v>
      </c>
      <c r="D539" s="1" t="s">
        <v>22</v>
      </c>
      <c r="E539" s="18">
        <v>21317</v>
      </c>
      <c r="F539" s="21">
        <v>843</v>
      </c>
    </row>
    <row r="540" spans="1:6" ht="15.75" customHeight="1" x14ac:dyDescent="0.25">
      <c r="A540">
        <v>201811</v>
      </c>
      <c r="B540" s="14" t="s">
        <v>1518</v>
      </c>
      <c r="C540" s="1" t="s">
        <v>32</v>
      </c>
      <c r="D540" s="1" t="s">
        <v>22</v>
      </c>
      <c r="E540" s="18">
        <v>6220</v>
      </c>
      <c r="F540" s="21">
        <v>248</v>
      </c>
    </row>
    <row r="541" spans="1:6" ht="15.75" customHeight="1" x14ac:dyDescent="0.25">
      <c r="A541">
        <v>201811</v>
      </c>
      <c r="B541" s="14" t="s">
        <v>1518</v>
      </c>
      <c r="C541" s="1" t="s">
        <v>21</v>
      </c>
      <c r="D541" s="1" t="s">
        <v>22</v>
      </c>
      <c r="E541" s="18">
        <v>23223</v>
      </c>
      <c r="F541" s="21">
        <v>969</v>
      </c>
    </row>
    <row r="542" spans="1:6" ht="15.75" customHeight="1" x14ac:dyDescent="0.25">
      <c r="A542">
        <v>201811</v>
      </c>
      <c r="B542" s="14" t="s">
        <v>1518</v>
      </c>
      <c r="C542" s="1" t="s">
        <v>40</v>
      </c>
      <c r="D542" s="1" t="s">
        <v>22</v>
      </c>
      <c r="E542" s="18">
        <v>5012</v>
      </c>
      <c r="F542" s="21">
        <v>207</v>
      </c>
    </row>
    <row r="543" spans="1:6" ht="15.75" customHeight="1" x14ac:dyDescent="0.25">
      <c r="A543">
        <v>201811</v>
      </c>
      <c r="B543" s="14" t="s">
        <v>1519</v>
      </c>
      <c r="C543" s="1" t="s">
        <v>44</v>
      </c>
      <c r="D543" s="1" t="s">
        <v>22</v>
      </c>
      <c r="E543" s="18">
        <v>8738</v>
      </c>
      <c r="F543" s="21">
        <v>168</v>
      </c>
    </row>
    <row r="544" spans="1:6" ht="15.75" customHeight="1" x14ac:dyDescent="0.25">
      <c r="A544">
        <v>201811</v>
      </c>
      <c r="B544" s="14" t="s">
        <v>1519</v>
      </c>
      <c r="C544" s="1" t="s">
        <v>56</v>
      </c>
      <c r="D544" s="1" t="s">
        <v>22</v>
      </c>
      <c r="E544" s="18">
        <v>5581</v>
      </c>
      <c r="F544" s="21">
        <v>144</v>
      </c>
    </row>
    <row r="545" spans="1:6" ht="15.75" customHeight="1" x14ac:dyDescent="0.25">
      <c r="A545">
        <v>201811</v>
      </c>
      <c r="B545" s="14" t="s">
        <v>1519</v>
      </c>
      <c r="C545" s="1" t="s">
        <v>42</v>
      </c>
      <c r="D545" s="1" t="s">
        <v>22</v>
      </c>
      <c r="E545" s="18">
        <v>8107</v>
      </c>
      <c r="F545" s="21">
        <v>207</v>
      </c>
    </row>
    <row r="546" spans="1:6" ht="15.75" customHeight="1" x14ac:dyDescent="0.25">
      <c r="A546">
        <v>201811</v>
      </c>
      <c r="B546" s="14" t="s">
        <v>1519</v>
      </c>
      <c r="C546" s="1" t="s">
        <v>46</v>
      </c>
      <c r="D546" s="1" t="s">
        <v>22</v>
      </c>
      <c r="E546" s="18">
        <v>8607</v>
      </c>
      <c r="F546" s="21">
        <v>227</v>
      </c>
    </row>
    <row r="547" spans="1:6" ht="15.75" customHeight="1" x14ac:dyDescent="0.25">
      <c r="A547">
        <v>201811</v>
      </c>
      <c r="B547" s="14" t="s">
        <v>1519</v>
      </c>
      <c r="C547" s="1" t="s">
        <v>50</v>
      </c>
      <c r="D547" s="1" t="s">
        <v>51</v>
      </c>
      <c r="E547" s="18">
        <v>8127</v>
      </c>
      <c r="F547" s="21">
        <v>189</v>
      </c>
    </row>
    <row r="548" spans="1:6" ht="15.75" customHeight="1" x14ac:dyDescent="0.25">
      <c r="A548">
        <v>201811</v>
      </c>
      <c r="B548" s="14" t="s">
        <v>1520</v>
      </c>
      <c r="C548" s="1" t="s">
        <v>68</v>
      </c>
      <c r="D548" s="1" t="s">
        <v>29</v>
      </c>
      <c r="E548" s="18">
        <v>1513</v>
      </c>
      <c r="F548" s="21">
        <v>16</v>
      </c>
    </row>
    <row r="549" spans="1:6" ht="15.75" customHeight="1" x14ac:dyDescent="0.25">
      <c r="A549">
        <v>201811</v>
      </c>
      <c r="B549" s="14" t="s">
        <v>1519</v>
      </c>
      <c r="C549" s="1" t="s">
        <v>76</v>
      </c>
      <c r="D549" s="1" t="s">
        <v>25</v>
      </c>
      <c r="E549" s="18">
        <v>5323</v>
      </c>
      <c r="F549" s="21">
        <v>127</v>
      </c>
    </row>
    <row r="550" spans="1:6" ht="15.75" customHeight="1" x14ac:dyDescent="0.25">
      <c r="A550">
        <v>201811</v>
      </c>
      <c r="B550" s="14" t="s">
        <v>1519</v>
      </c>
      <c r="C550" s="1" t="s">
        <v>52</v>
      </c>
      <c r="D550" s="1" t="s">
        <v>25</v>
      </c>
      <c r="E550" s="18">
        <v>7698</v>
      </c>
      <c r="F550" s="21">
        <v>174</v>
      </c>
    </row>
    <row r="551" spans="1:6" ht="15.75" customHeight="1" x14ac:dyDescent="0.25">
      <c r="A551">
        <v>201811</v>
      </c>
      <c r="B551" s="14" t="s">
        <v>1519</v>
      </c>
      <c r="C551" s="1" t="s">
        <v>24</v>
      </c>
      <c r="D551" s="1" t="s">
        <v>25</v>
      </c>
      <c r="E551" s="18">
        <v>15204</v>
      </c>
      <c r="F551" s="21">
        <v>332</v>
      </c>
    </row>
    <row r="552" spans="1:6" ht="15.75" customHeight="1" x14ac:dyDescent="0.25">
      <c r="A552">
        <v>201811</v>
      </c>
      <c r="B552" s="14" t="s">
        <v>1520</v>
      </c>
      <c r="C552" s="1" t="s">
        <v>43</v>
      </c>
      <c r="D552" s="1" t="s">
        <v>25</v>
      </c>
      <c r="E552" s="18">
        <v>3464</v>
      </c>
      <c r="F552" s="21">
        <v>84</v>
      </c>
    </row>
    <row r="553" spans="1:6" ht="15.75" customHeight="1" x14ac:dyDescent="0.25">
      <c r="A553">
        <v>201811</v>
      </c>
      <c r="B553" s="14" t="s">
        <v>1520</v>
      </c>
      <c r="C553" s="1" t="s">
        <v>64</v>
      </c>
      <c r="D553" s="1" t="s">
        <v>25</v>
      </c>
      <c r="E553" s="18">
        <v>2263</v>
      </c>
      <c r="F553" s="21">
        <v>55</v>
      </c>
    </row>
    <row r="554" spans="1:6" ht="15.75" customHeight="1" x14ac:dyDescent="0.25">
      <c r="A554">
        <v>201812</v>
      </c>
      <c r="B554" s="14" t="s">
        <v>1518</v>
      </c>
      <c r="C554" s="1" t="s">
        <v>62</v>
      </c>
      <c r="D554" s="1" t="s">
        <v>63</v>
      </c>
      <c r="E554" s="18">
        <v>3427</v>
      </c>
      <c r="F554" s="21">
        <v>153</v>
      </c>
    </row>
    <row r="555" spans="1:6" ht="15.75" customHeight="1" x14ac:dyDescent="0.25">
      <c r="A555">
        <v>201812</v>
      </c>
      <c r="B555" s="14" t="s">
        <v>1518</v>
      </c>
      <c r="C555" s="1" t="s">
        <v>60</v>
      </c>
      <c r="D555" s="1" t="s">
        <v>29</v>
      </c>
      <c r="E555" s="18">
        <v>3507</v>
      </c>
      <c r="F555" s="21">
        <v>159</v>
      </c>
    </row>
    <row r="556" spans="1:6" ht="15.75" customHeight="1" x14ac:dyDescent="0.25">
      <c r="A556">
        <v>201812</v>
      </c>
      <c r="B556" s="14" t="s">
        <v>1518</v>
      </c>
      <c r="C556" s="1" t="s">
        <v>47</v>
      </c>
      <c r="D556" s="1" t="s">
        <v>29</v>
      </c>
      <c r="E556" s="18">
        <v>5505</v>
      </c>
      <c r="F556" s="21">
        <v>226</v>
      </c>
    </row>
    <row r="557" spans="1:6" ht="15.75" customHeight="1" x14ac:dyDescent="0.25">
      <c r="A557">
        <v>201812</v>
      </c>
      <c r="B557" s="14" t="s">
        <v>1519</v>
      </c>
      <c r="C557" s="1" t="s">
        <v>35</v>
      </c>
      <c r="D557" s="1" t="s">
        <v>36</v>
      </c>
      <c r="E557" s="18">
        <v>11830</v>
      </c>
      <c r="F557" s="21">
        <v>494</v>
      </c>
    </row>
    <row r="558" spans="1:6" ht="15.75" customHeight="1" x14ac:dyDescent="0.25">
      <c r="A558">
        <v>201812</v>
      </c>
      <c r="B558" s="14" t="s">
        <v>1519</v>
      </c>
      <c r="C558" s="1" t="s">
        <v>48</v>
      </c>
      <c r="D558" s="1" t="s">
        <v>29</v>
      </c>
      <c r="E558" s="18">
        <v>9375</v>
      </c>
      <c r="F558" s="21">
        <v>73</v>
      </c>
    </row>
    <row r="559" spans="1:6" ht="15.75" customHeight="1" x14ac:dyDescent="0.25">
      <c r="A559">
        <v>201812</v>
      </c>
      <c r="B559" s="14" t="s">
        <v>1520</v>
      </c>
      <c r="C559" s="1" t="s">
        <v>53</v>
      </c>
      <c r="D559" s="1" t="s">
        <v>51</v>
      </c>
      <c r="E559" s="18">
        <v>768</v>
      </c>
      <c r="F559" s="21">
        <v>13</v>
      </c>
    </row>
    <row r="560" spans="1:6" ht="15.75" customHeight="1" x14ac:dyDescent="0.25">
      <c r="A560">
        <v>201812</v>
      </c>
      <c r="B560" s="14" t="s">
        <v>1520</v>
      </c>
      <c r="C560" s="1" t="s">
        <v>65</v>
      </c>
      <c r="D560" s="1" t="s">
        <v>51</v>
      </c>
      <c r="E560" s="18">
        <v>497</v>
      </c>
      <c r="F560" s="21">
        <v>10</v>
      </c>
    </row>
    <row r="561" spans="1:6" ht="15.75" customHeight="1" x14ac:dyDescent="0.25">
      <c r="A561">
        <v>201812</v>
      </c>
      <c r="B561" s="14" t="s">
        <v>1519</v>
      </c>
      <c r="C561" s="1" t="s">
        <v>71</v>
      </c>
      <c r="D561" s="1" t="s">
        <v>29</v>
      </c>
      <c r="E561" s="18">
        <v>6271</v>
      </c>
      <c r="F561" s="21">
        <v>66</v>
      </c>
    </row>
    <row r="562" spans="1:6" ht="15.75" customHeight="1" x14ac:dyDescent="0.25">
      <c r="A562">
        <v>201812</v>
      </c>
      <c r="B562" s="14" t="s">
        <v>1518</v>
      </c>
      <c r="C562" s="1" t="s">
        <v>38</v>
      </c>
      <c r="D562" s="1" t="s">
        <v>22</v>
      </c>
      <c r="E562" s="18">
        <v>4489</v>
      </c>
      <c r="F562" s="21">
        <v>164</v>
      </c>
    </row>
    <row r="563" spans="1:6" ht="15.75" customHeight="1" x14ac:dyDescent="0.25">
      <c r="A563">
        <v>201812</v>
      </c>
      <c r="B563" s="14" t="s">
        <v>1520</v>
      </c>
      <c r="C563" s="1" t="s">
        <v>74</v>
      </c>
      <c r="D563" s="1" t="s">
        <v>55</v>
      </c>
      <c r="E563" s="18">
        <v>378</v>
      </c>
      <c r="F563" s="21">
        <v>7</v>
      </c>
    </row>
    <row r="564" spans="1:6" ht="15.75" customHeight="1" x14ac:dyDescent="0.25">
      <c r="A564">
        <v>201812</v>
      </c>
      <c r="B564" s="14" t="s">
        <v>1520</v>
      </c>
      <c r="C564" s="1" t="s">
        <v>69</v>
      </c>
      <c r="D564" s="1" t="s">
        <v>55</v>
      </c>
      <c r="E564" s="18">
        <v>1038</v>
      </c>
      <c r="F564" s="21">
        <v>16</v>
      </c>
    </row>
    <row r="565" spans="1:6" ht="15.75" customHeight="1" x14ac:dyDescent="0.25">
      <c r="A565">
        <v>201812</v>
      </c>
      <c r="B565" s="14" t="s">
        <v>1519</v>
      </c>
      <c r="C565" s="1" t="s">
        <v>61</v>
      </c>
      <c r="D565" s="1" t="s">
        <v>51</v>
      </c>
      <c r="E565" s="18">
        <v>38290</v>
      </c>
      <c r="F565" s="21">
        <v>842</v>
      </c>
    </row>
    <row r="566" spans="1:6" ht="15.75" customHeight="1" x14ac:dyDescent="0.25">
      <c r="A566">
        <v>201812</v>
      </c>
      <c r="B566" s="14" t="s">
        <v>1519</v>
      </c>
      <c r="C566" s="1" t="s">
        <v>72</v>
      </c>
      <c r="D566" s="1" t="s">
        <v>73</v>
      </c>
      <c r="E566" s="18">
        <v>17077</v>
      </c>
      <c r="F566" s="21">
        <v>312</v>
      </c>
    </row>
    <row r="567" spans="1:6" ht="15.75" customHeight="1" x14ac:dyDescent="0.25">
      <c r="A567">
        <v>201812</v>
      </c>
      <c r="B567" s="14" t="s">
        <v>1519</v>
      </c>
      <c r="C567" s="1" t="s">
        <v>77</v>
      </c>
      <c r="D567" s="1" t="s">
        <v>29</v>
      </c>
      <c r="E567" s="18">
        <v>5816</v>
      </c>
      <c r="F567" s="21">
        <v>73</v>
      </c>
    </row>
    <row r="568" spans="1:6" ht="15.75" customHeight="1" x14ac:dyDescent="0.25">
      <c r="A568">
        <v>201812</v>
      </c>
      <c r="B568" s="14" t="s">
        <v>1518</v>
      </c>
      <c r="C568" s="1" t="s">
        <v>79</v>
      </c>
      <c r="D568" s="1" t="s">
        <v>51</v>
      </c>
      <c r="E568" s="18">
        <v>3611</v>
      </c>
      <c r="F568" s="21">
        <v>151</v>
      </c>
    </row>
    <row r="569" spans="1:6" ht="15.75" customHeight="1" x14ac:dyDescent="0.25">
      <c r="A569">
        <v>201812</v>
      </c>
      <c r="B569" s="14" t="s">
        <v>1518</v>
      </c>
      <c r="C569" s="1" t="s">
        <v>39</v>
      </c>
      <c r="D569" s="1" t="s">
        <v>27</v>
      </c>
      <c r="E569" s="18">
        <v>7264</v>
      </c>
      <c r="F569" s="21">
        <v>309</v>
      </c>
    </row>
    <row r="570" spans="1:6" ht="15.75" customHeight="1" x14ac:dyDescent="0.25">
      <c r="A570">
        <v>201812</v>
      </c>
      <c r="B570" s="14" t="s">
        <v>1518</v>
      </c>
      <c r="C570" s="1" t="s">
        <v>31</v>
      </c>
      <c r="D570" s="1" t="s">
        <v>27</v>
      </c>
      <c r="E570" s="18">
        <v>13274</v>
      </c>
      <c r="F570" s="21">
        <v>636</v>
      </c>
    </row>
    <row r="571" spans="1:6" ht="15.75" customHeight="1" x14ac:dyDescent="0.25">
      <c r="A571">
        <v>201812</v>
      </c>
      <c r="B571" s="14" t="s">
        <v>1518</v>
      </c>
      <c r="C571" s="1" t="s">
        <v>54</v>
      </c>
      <c r="D571" s="1" t="s">
        <v>55</v>
      </c>
      <c r="E571" s="18">
        <v>3918</v>
      </c>
      <c r="F571" s="21">
        <v>141</v>
      </c>
    </row>
    <row r="572" spans="1:6" ht="15.75" customHeight="1" x14ac:dyDescent="0.25">
      <c r="A572">
        <v>201812</v>
      </c>
      <c r="B572" s="14" t="s">
        <v>1518</v>
      </c>
      <c r="C572" s="1" t="s">
        <v>75</v>
      </c>
      <c r="D572" s="1" t="s">
        <v>29</v>
      </c>
      <c r="E572" s="18">
        <v>3448</v>
      </c>
      <c r="F572" s="21">
        <v>180</v>
      </c>
    </row>
    <row r="573" spans="1:6" ht="15.75" customHeight="1" x14ac:dyDescent="0.25">
      <c r="A573">
        <v>201812</v>
      </c>
      <c r="B573" s="14" t="s">
        <v>1518</v>
      </c>
      <c r="C573" s="1" t="s">
        <v>67</v>
      </c>
      <c r="D573" s="1" t="s">
        <v>29</v>
      </c>
      <c r="E573" s="18">
        <v>3352</v>
      </c>
      <c r="F573" s="21">
        <v>171</v>
      </c>
    </row>
    <row r="574" spans="1:6" ht="15.75" customHeight="1" x14ac:dyDescent="0.25">
      <c r="A574">
        <v>201812</v>
      </c>
      <c r="B574" s="14" t="s">
        <v>1518</v>
      </c>
      <c r="C574" s="1" t="s">
        <v>37</v>
      </c>
      <c r="D574" s="1" t="s">
        <v>29</v>
      </c>
      <c r="E574" s="18">
        <v>4604</v>
      </c>
      <c r="F574" s="21">
        <v>244</v>
      </c>
    </row>
    <row r="575" spans="1:6" ht="15.75" customHeight="1" x14ac:dyDescent="0.25">
      <c r="A575">
        <v>201812</v>
      </c>
      <c r="B575" s="14" t="s">
        <v>1518</v>
      </c>
      <c r="C575" s="1" t="s">
        <v>37</v>
      </c>
      <c r="D575" s="1" t="s">
        <v>41</v>
      </c>
      <c r="E575" s="18">
        <v>5992</v>
      </c>
      <c r="F575" s="21">
        <v>297</v>
      </c>
    </row>
    <row r="576" spans="1:6" ht="15.75" customHeight="1" x14ac:dyDescent="0.25">
      <c r="A576">
        <v>201812</v>
      </c>
      <c r="B576" s="14" t="s">
        <v>1518</v>
      </c>
      <c r="C576" s="1" t="s">
        <v>34</v>
      </c>
      <c r="D576" s="1" t="s">
        <v>29</v>
      </c>
      <c r="E576" s="18">
        <v>8152</v>
      </c>
      <c r="F576" s="21">
        <v>284</v>
      </c>
    </row>
    <row r="577" spans="1:6" ht="15.75" customHeight="1" x14ac:dyDescent="0.25">
      <c r="A577">
        <v>201812</v>
      </c>
      <c r="B577" s="14" t="s">
        <v>1518</v>
      </c>
      <c r="C577" s="1" t="s">
        <v>34</v>
      </c>
      <c r="D577" s="1" t="s">
        <v>41</v>
      </c>
      <c r="E577" s="18">
        <v>6424</v>
      </c>
      <c r="F577" s="21">
        <v>368</v>
      </c>
    </row>
    <row r="578" spans="1:6" ht="15.75" customHeight="1" x14ac:dyDescent="0.25">
      <c r="A578">
        <v>201812</v>
      </c>
      <c r="B578" s="14" t="s">
        <v>1518</v>
      </c>
      <c r="C578" s="1" t="s">
        <v>57</v>
      </c>
      <c r="D578" s="1" t="s">
        <v>29</v>
      </c>
      <c r="E578" s="18">
        <v>3791</v>
      </c>
      <c r="F578" s="21">
        <v>154</v>
      </c>
    </row>
    <row r="579" spans="1:6" ht="15.75" customHeight="1" x14ac:dyDescent="0.25">
      <c r="A579">
        <v>201812</v>
      </c>
      <c r="B579" s="14" t="s">
        <v>1518</v>
      </c>
      <c r="C579" s="1" t="s">
        <v>28</v>
      </c>
      <c r="D579" s="1" t="s">
        <v>29</v>
      </c>
      <c r="E579" s="18">
        <v>7222</v>
      </c>
      <c r="F579" s="21">
        <v>325</v>
      </c>
    </row>
    <row r="580" spans="1:6" ht="15.75" customHeight="1" x14ac:dyDescent="0.25">
      <c r="A580">
        <v>201812</v>
      </c>
      <c r="B580" s="14" t="s">
        <v>1518</v>
      </c>
      <c r="C580" s="1" t="s">
        <v>30</v>
      </c>
      <c r="D580" s="1" t="s">
        <v>29</v>
      </c>
      <c r="E580" s="18">
        <v>5721</v>
      </c>
      <c r="F580" s="21">
        <v>245</v>
      </c>
    </row>
    <row r="581" spans="1:6" ht="15.75" customHeight="1" x14ac:dyDescent="0.25">
      <c r="A581">
        <v>201812</v>
      </c>
      <c r="B581" s="14" t="s">
        <v>1519</v>
      </c>
      <c r="C581" s="1" t="s">
        <v>78</v>
      </c>
      <c r="D581" s="1" t="s">
        <v>51</v>
      </c>
      <c r="E581" s="18">
        <v>3135</v>
      </c>
      <c r="F581" s="21">
        <v>38</v>
      </c>
    </row>
    <row r="582" spans="1:6" ht="15.75" customHeight="1" x14ac:dyDescent="0.25">
      <c r="A582">
        <v>201812</v>
      </c>
      <c r="B582" s="14" t="s">
        <v>1519</v>
      </c>
      <c r="C582" s="1" t="s">
        <v>45</v>
      </c>
      <c r="D582" s="1" t="s">
        <v>29</v>
      </c>
      <c r="E582" s="18">
        <v>9643</v>
      </c>
      <c r="F582" s="21">
        <v>59</v>
      </c>
    </row>
    <row r="583" spans="1:6" ht="15.75" customHeight="1" x14ac:dyDescent="0.25">
      <c r="A583">
        <v>201812</v>
      </c>
      <c r="B583" s="14" t="s">
        <v>1520</v>
      </c>
      <c r="C583" s="1" t="s">
        <v>58</v>
      </c>
      <c r="D583" s="1" t="s">
        <v>59</v>
      </c>
      <c r="E583" s="18">
        <v>1668</v>
      </c>
      <c r="F583" s="21">
        <v>31</v>
      </c>
    </row>
    <row r="584" spans="1:6" ht="15.75" customHeight="1" x14ac:dyDescent="0.25">
      <c r="A584">
        <v>201812</v>
      </c>
      <c r="B584" s="14" t="s">
        <v>1518</v>
      </c>
      <c r="C584" s="1" t="s">
        <v>26</v>
      </c>
      <c r="D584" s="1" t="s">
        <v>27</v>
      </c>
      <c r="E584" s="18">
        <v>9451</v>
      </c>
      <c r="F584" s="21">
        <v>500</v>
      </c>
    </row>
    <row r="585" spans="1:6" ht="15.75" customHeight="1" x14ac:dyDescent="0.25">
      <c r="A585">
        <v>201812</v>
      </c>
      <c r="B585" s="14" t="s">
        <v>1518</v>
      </c>
      <c r="C585" s="1" t="s">
        <v>33</v>
      </c>
      <c r="D585" s="1" t="s">
        <v>27</v>
      </c>
      <c r="E585" s="18">
        <v>5524</v>
      </c>
      <c r="F585" s="21">
        <v>212</v>
      </c>
    </row>
    <row r="586" spans="1:6" ht="15.75" customHeight="1" x14ac:dyDescent="0.25">
      <c r="A586">
        <v>201812</v>
      </c>
      <c r="B586" s="14" t="s">
        <v>1518</v>
      </c>
      <c r="C586" s="1" t="s">
        <v>49</v>
      </c>
      <c r="D586" s="1" t="s">
        <v>27</v>
      </c>
      <c r="E586" s="18">
        <v>6436</v>
      </c>
      <c r="F586" s="21">
        <v>289</v>
      </c>
    </row>
    <row r="587" spans="1:6" ht="15.75" customHeight="1" x14ac:dyDescent="0.25">
      <c r="A587">
        <v>201812</v>
      </c>
      <c r="B587" s="14" t="s">
        <v>1518</v>
      </c>
      <c r="C587" s="1" t="s">
        <v>70</v>
      </c>
      <c r="D587" s="1" t="s">
        <v>22</v>
      </c>
      <c r="E587" s="18">
        <v>2948</v>
      </c>
      <c r="F587" s="21">
        <v>118</v>
      </c>
    </row>
    <row r="588" spans="1:6" ht="15.75" customHeight="1" x14ac:dyDescent="0.25">
      <c r="A588">
        <v>201812</v>
      </c>
      <c r="B588" s="14" t="s">
        <v>1518</v>
      </c>
      <c r="C588" s="1" t="s">
        <v>66</v>
      </c>
      <c r="D588" s="1" t="s">
        <v>22</v>
      </c>
      <c r="E588" s="18">
        <v>3743</v>
      </c>
      <c r="F588" s="21">
        <v>156</v>
      </c>
    </row>
    <row r="589" spans="1:6" ht="15.75" customHeight="1" x14ac:dyDescent="0.25">
      <c r="A589">
        <v>201812</v>
      </c>
      <c r="B589" s="14" t="s">
        <v>1518</v>
      </c>
      <c r="C589" s="1" t="s">
        <v>23</v>
      </c>
      <c r="D589" s="1" t="s">
        <v>22</v>
      </c>
      <c r="E589" s="18">
        <v>23342</v>
      </c>
      <c r="F589" s="21">
        <v>923</v>
      </c>
    </row>
    <row r="590" spans="1:6" ht="15.75" customHeight="1" x14ac:dyDescent="0.25">
      <c r="A590">
        <v>201812</v>
      </c>
      <c r="B590" s="14" t="s">
        <v>1518</v>
      </c>
      <c r="C590" s="1" t="s">
        <v>32</v>
      </c>
      <c r="D590" s="1" t="s">
        <v>22</v>
      </c>
      <c r="E590" s="18">
        <v>6500</v>
      </c>
      <c r="F590" s="21">
        <v>260</v>
      </c>
    </row>
    <row r="591" spans="1:6" ht="15.75" customHeight="1" x14ac:dyDescent="0.25">
      <c r="A591">
        <v>201812</v>
      </c>
      <c r="B591" s="14" t="s">
        <v>1518</v>
      </c>
      <c r="C591" s="1" t="s">
        <v>21</v>
      </c>
      <c r="D591" s="1" t="s">
        <v>22</v>
      </c>
      <c r="E591" s="18">
        <v>24965</v>
      </c>
      <c r="F591" s="21">
        <v>1041</v>
      </c>
    </row>
    <row r="592" spans="1:6" ht="15.75" customHeight="1" x14ac:dyDescent="0.25">
      <c r="A592">
        <v>201812</v>
      </c>
      <c r="B592" s="14" t="s">
        <v>1518</v>
      </c>
      <c r="C592" s="1" t="s">
        <v>40</v>
      </c>
      <c r="D592" s="1" t="s">
        <v>22</v>
      </c>
      <c r="E592" s="18">
        <v>5288</v>
      </c>
      <c r="F592" s="21">
        <v>218</v>
      </c>
    </row>
    <row r="593" spans="1:6" ht="15.75" customHeight="1" x14ac:dyDescent="0.25">
      <c r="A593">
        <v>201812</v>
      </c>
      <c r="B593" s="14" t="s">
        <v>1519</v>
      </c>
      <c r="C593" s="1" t="s">
        <v>44</v>
      </c>
      <c r="D593" s="1" t="s">
        <v>22</v>
      </c>
      <c r="E593" s="18">
        <v>9786</v>
      </c>
      <c r="F593" s="21">
        <v>188</v>
      </c>
    </row>
    <row r="594" spans="1:6" ht="15.75" customHeight="1" x14ac:dyDescent="0.25">
      <c r="A594">
        <v>201812</v>
      </c>
      <c r="B594" s="14" t="s">
        <v>1519</v>
      </c>
      <c r="C594" s="1" t="s">
        <v>56</v>
      </c>
      <c r="D594" s="1" t="s">
        <v>22</v>
      </c>
      <c r="E594" s="18">
        <v>6083</v>
      </c>
      <c r="F594" s="21">
        <v>157</v>
      </c>
    </row>
    <row r="595" spans="1:6" ht="15.75" customHeight="1" x14ac:dyDescent="0.25">
      <c r="A595">
        <v>201812</v>
      </c>
      <c r="B595" s="14" t="s">
        <v>1519</v>
      </c>
      <c r="C595" s="1" t="s">
        <v>42</v>
      </c>
      <c r="D595" s="1" t="s">
        <v>22</v>
      </c>
      <c r="E595" s="18">
        <v>8999</v>
      </c>
      <c r="F595" s="21">
        <v>230</v>
      </c>
    </row>
    <row r="596" spans="1:6" ht="15.75" customHeight="1" x14ac:dyDescent="0.25">
      <c r="A596">
        <v>201812</v>
      </c>
      <c r="B596" s="14" t="s">
        <v>1519</v>
      </c>
      <c r="C596" s="1" t="s">
        <v>46</v>
      </c>
      <c r="D596" s="1" t="s">
        <v>22</v>
      </c>
      <c r="E596" s="18">
        <v>9640</v>
      </c>
      <c r="F596" s="21">
        <v>254</v>
      </c>
    </row>
    <row r="597" spans="1:6" ht="15.75" customHeight="1" x14ac:dyDescent="0.25">
      <c r="A597">
        <v>201812</v>
      </c>
      <c r="B597" s="14" t="s">
        <v>1519</v>
      </c>
      <c r="C597" s="1" t="s">
        <v>50</v>
      </c>
      <c r="D597" s="1" t="s">
        <v>51</v>
      </c>
      <c r="E597" s="18">
        <v>9102</v>
      </c>
      <c r="F597" s="21">
        <v>212</v>
      </c>
    </row>
    <row r="598" spans="1:6" ht="15.75" customHeight="1" x14ac:dyDescent="0.25">
      <c r="A598">
        <v>201812</v>
      </c>
      <c r="B598" s="14" t="s">
        <v>1520</v>
      </c>
      <c r="C598" s="1" t="s">
        <v>68</v>
      </c>
      <c r="D598" s="1" t="s">
        <v>29</v>
      </c>
      <c r="E598" s="18">
        <v>1482</v>
      </c>
      <c r="F598" s="21">
        <v>15</v>
      </c>
    </row>
    <row r="599" spans="1:6" ht="15.75" customHeight="1" x14ac:dyDescent="0.25">
      <c r="A599">
        <v>201812</v>
      </c>
      <c r="B599" s="14" t="s">
        <v>1519</v>
      </c>
      <c r="C599" s="1" t="s">
        <v>76</v>
      </c>
      <c r="D599" s="1" t="s">
        <v>25</v>
      </c>
      <c r="E599" s="18">
        <v>5962</v>
      </c>
      <c r="F599" s="21">
        <v>143</v>
      </c>
    </row>
    <row r="600" spans="1:6" ht="15.75" customHeight="1" x14ac:dyDescent="0.25">
      <c r="A600">
        <v>201812</v>
      </c>
      <c r="B600" s="14" t="s">
        <v>1519</v>
      </c>
      <c r="C600" s="1" t="s">
        <v>52</v>
      </c>
      <c r="D600" s="1" t="s">
        <v>25</v>
      </c>
      <c r="E600" s="18">
        <v>8622</v>
      </c>
      <c r="F600" s="21">
        <v>195</v>
      </c>
    </row>
    <row r="601" spans="1:6" ht="15.75" customHeight="1" x14ac:dyDescent="0.25">
      <c r="A601">
        <v>201812</v>
      </c>
      <c r="B601" s="14" t="s">
        <v>1519</v>
      </c>
      <c r="C601" s="1" t="s">
        <v>24</v>
      </c>
      <c r="D601" s="1" t="s">
        <v>25</v>
      </c>
      <c r="E601" s="18">
        <v>17028</v>
      </c>
      <c r="F601" s="21">
        <v>372</v>
      </c>
    </row>
    <row r="602" spans="1:6" ht="15.75" customHeight="1" x14ac:dyDescent="0.25">
      <c r="A602">
        <v>201812</v>
      </c>
      <c r="B602" s="14" t="s">
        <v>1520</v>
      </c>
      <c r="C602" s="1" t="s">
        <v>43</v>
      </c>
      <c r="D602" s="1" t="s">
        <v>25</v>
      </c>
      <c r="E602" s="18">
        <v>3534</v>
      </c>
      <c r="F602" s="21">
        <v>86</v>
      </c>
    </row>
    <row r="603" spans="1:6" ht="15.75" customHeight="1" x14ac:dyDescent="0.25">
      <c r="A603">
        <v>201812</v>
      </c>
      <c r="B603" s="14" t="s">
        <v>1520</v>
      </c>
      <c r="C603" s="1" t="s">
        <v>64</v>
      </c>
      <c r="D603" s="1" t="s">
        <v>25</v>
      </c>
      <c r="E603" s="18">
        <v>2286</v>
      </c>
      <c r="F603" s="21">
        <v>56</v>
      </c>
    </row>
  </sheetData>
  <sortState xmlns:xlrd2="http://schemas.microsoft.com/office/spreadsheetml/2017/richdata2" ref="A4:F603">
    <sortCondition ref="A4:A603"/>
    <sortCondition ref="C4:C60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q p o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D W q m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q p o V i i K R 7 g O A A A A E Q A A A B M A H A B G b 3 J t d W x h c y 9 T Z W N 0 a W 9 u M S 5 t I K I Y A C i g F A A A A A A A A A A A A A A A A A A A A A A A A A A A A C t O T S 7 J z M 9 T C I b Q h t Y A U E s B A i 0 A F A A C A A g A 1 q p o V v u g f K u m A A A A 9 g A A A B I A A A A A A A A A A A A A A A A A A A A A A E N v b m Z p Z y 9 Q Y W N r Y W d l L n h t b F B L A Q I t A B Q A A g A I A N a q a F Y P y u m r p A A A A O k A A A A T A A A A A A A A A A A A A A A A A P I A A A B b Q 2 9 u d G V u d F 9 U e X B l c 1 0 u e G 1 s U E s B A i 0 A F A A C A A g A 1 q p o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E 5 C q y W Z q J C u l g g e 8 X n t W 0 A A A A A A g A A A A A A E G Y A A A A B A A A g A A A A c x k k G x h Q B r o G T C Z N / A D l b R j k k C M s i T G 2 v o U g 2 d v n z C U A A A A A D o A A A A A C A A A g A A A A l o 0 c v K 3 i 9 s Q Q h Z W Q h 0 M F C 2 Q o K Q 3 / B h L t 7 V B j 7 q + A g + F Q A A A A V 9 B 1 n x g w q c U F l W w Q v / Q l b b + v e G n 9 j L N R m m v x 3 c g K 8 q v 9 + z R 1 V 7 H a n n q n a 6 L / f M C w c 5 v S + x M e l F F o l v 2 t 6 F H 6 l I d G P a I T 9 Y S N U U m P V Y 9 u 7 I h A A A A A N I / z I r W z R c Z 1 3 U 5 u j l N X P i W L 6 l o e v W f C y j a C l o N Q m X L O s 4 / c a m Y g j d c h q J E 3 K G X j I z 6 K 8 r S W o c S d A S a X Z f f O R w = = < / D a t a M a s h u p > 
</file>

<file path=customXml/itemProps1.xml><?xml version="1.0" encoding="utf-8"?>
<ds:datastoreItem xmlns:ds="http://schemas.openxmlformats.org/officeDocument/2006/customXml" ds:itemID="{35EEC803-58FC-44AA-9BD9-BF0A8D1AB0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1.Balance Sheet</vt:lpstr>
      <vt:lpstr>2.P&amp;L Account</vt:lpstr>
      <vt:lpstr>3.Store Data</vt:lpstr>
      <vt:lpstr>5.Web Data-Month</vt:lpstr>
      <vt:lpstr>6.Channel Performance</vt:lpstr>
      <vt:lpstr>7.Web Data-Location</vt:lpstr>
      <vt:lpstr>8.Social Data</vt:lpstr>
      <vt:lpstr>10.Device Data</vt:lpstr>
      <vt:lpstr>4.Ecommerce Data</vt:lpstr>
      <vt:lpstr>9.Landing Page Data</vt:lpstr>
      <vt:lpstr>11.Mobile Breakdown</vt:lpstr>
      <vt:lpstr>12.Desktop Breakdown</vt:lpstr>
      <vt:lpstr>13.Tablet Breakdown</vt:lpstr>
      <vt:lpstr>14.Age Breakdown</vt:lpstr>
      <vt:lpstr>15.Keywords</vt:lpstr>
      <vt:lpstr>CTR Reference</vt:lpstr>
      <vt:lpstr>SupermetricsQueries</vt:lpstr>
      <vt:lpstr>zsupermetrics_3A32Fsy0lN3k3KZ8IFZ12FXPYpWfKE</vt:lpstr>
      <vt:lpstr>zsupermetrics_3oDPcTvb1PrOMsF4GG6ite2gH44vd0</vt:lpstr>
      <vt:lpstr>zsupermetrics_ddALdwX2PdadO4YzQxkeYKqsjTS5Vd</vt:lpstr>
      <vt:lpstr>zsupermetrics_elm7WE6zF7n0JdvYcTcBo20F3GqM6F</vt:lpstr>
      <vt:lpstr>zsupermetrics_forceRefresh</vt:lpstr>
      <vt:lpstr>zsupermetrics_jFtE49awElBdLlqymDluCjcJGoJ8QV</vt:lpstr>
      <vt:lpstr>zsupermetrics_jkVvIGHFzY9lCJzXuyrVJgcBNakjFF</vt:lpstr>
      <vt:lpstr>zsupermetrics_mAgEkhe4LOO3xEMiN9BWeMOJwBBL8K</vt:lpstr>
      <vt:lpstr>zsupermetrics_qWku3WGWN12EyBKjxg83OvA5FyHDj0</vt:lpstr>
      <vt:lpstr>zsupermetrics_refreshAll</vt:lpstr>
      <vt:lpstr>zsupermetrics_refreshAllSilent</vt:lpstr>
      <vt:lpstr>'3.Store Data'!zsupermetrics_SCnx5Kb2OXW6QPS62gcZ6jULvKIJep</vt:lpstr>
      <vt:lpstr>zsupermetrics_SCnx5Kb2OXW6QPS62gcZ6jULvKIJep</vt:lpstr>
      <vt:lpstr>zsupermetrics_SYrZ0DhxVWLNmhXylbqZRoCEHoqAVZ</vt:lpstr>
      <vt:lpstr>zsupermetrics_VyrWy53YiLBiwaQA2pUb3TX5dJtQEd</vt:lpstr>
      <vt:lpstr>zsupermetrics_y2cICpRtB4Q0xeMaGySoLdGW4X49mh</vt:lpstr>
      <vt:lpstr>zsupermetrics_yinLhgUQ6XqohHm1ZSRuQ1Ups0oZn8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Shaw</dc:creator>
  <cp:lastModifiedBy>Khai Tran</cp:lastModifiedBy>
  <dcterms:created xsi:type="dcterms:W3CDTF">2019-02-08T20:27:33Z</dcterms:created>
  <dcterms:modified xsi:type="dcterms:W3CDTF">2023-03-11T18:58:30Z</dcterms:modified>
</cp:coreProperties>
</file>