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updateLinks="never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uy\SERV_OPEN8_Measurement\SERV_Open8_SOTB_PCB\"/>
    </mc:Choice>
  </mc:AlternateContent>
  <xr:revisionPtr revIDLastSave="0" documentId="13_ncr:1_{0A6B70A5-F997-41F9-8299-AEFBFEA8D5D3}" xr6:coauthVersionLast="36" xr6:coauthVersionMax="36" xr10:uidLastSave="{00000000-0000-0000-0000-000000000000}"/>
  <bookViews>
    <workbookView xWindow="0" yWindow="0" windowWidth="28800" windowHeight="12225" tabRatio="838" activeTab="3" xr2:uid="{00000000-000D-0000-FFFF-FFFF00000000}"/>
  </bookViews>
  <sheets>
    <sheet name="Index" sheetId="18" r:id="rId1"/>
    <sheet name="History" sheetId="15" r:id="rId2"/>
    <sheet name="Chip Allocation" sheetId="7" r:id="rId3"/>
    <sheet name="Pin Assignment R4250" sheetId="14" r:id="rId4"/>
    <sheet name="Sheet1" sheetId="27" r:id="rId5"/>
    <sheet name="Pin Assignment R4250 (2)" sheetId="26" state="hidden" r:id="rId6"/>
    <sheet name="IO description" sheetId="19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'Pin Assignment R4250'!$C$6:$M$106</definedName>
    <definedName name="_xlnm._FilterDatabase" localSheetId="5" hidden="1">'Pin Assignment R4250 (2)'!$C$6:$L$106</definedName>
    <definedName name="_xlnm.Print_Area" localSheetId="3">'Pin Assignment R4250'!$B$5:$M$106</definedName>
    <definedName name="_xlnm.Print_Area" localSheetId="5">'Pin Assignment R4250 (2)'!$B$5:$L$106</definedName>
    <definedName name="_xlnm.Print_Titles" localSheetId="3">'Pin Assignment R4250'!$3:$6</definedName>
    <definedName name="_xlnm.Print_Titles" localSheetId="5">'Pin Assignment R4250 (2)'!$3:$6</definedName>
  </definedNames>
  <calcPr calcId="191029"/>
</workbook>
</file>

<file path=xl/calcChain.xml><?xml version="1.0" encoding="utf-8"?>
<calcChain xmlns="http://schemas.openxmlformats.org/spreadsheetml/2006/main">
  <c r="Y53" i="14" l="1"/>
  <c r="Y52" i="14"/>
  <c r="Y51" i="14"/>
  <c r="Y55" i="14"/>
  <c r="Y54" i="14"/>
  <c r="I28" i="7"/>
  <c r="I8" i="7"/>
  <c r="I9" i="7"/>
  <c r="I7" i="7"/>
  <c r="BA35" i="14" l="1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BB34" i="14"/>
  <c r="Q34" i="14"/>
  <c r="BB33" i="14"/>
  <c r="Q33" i="14"/>
  <c r="BB32" i="14"/>
  <c r="Q32" i="14"/>
  <c r="BB31" i="14"/>
  <c r="Q31" i="14"/>
  <c r="BB30" i="14"/>
  <c r="Q30" i="14"/>
  <c r="BB29" i="14"/>
  <c r="Q29" i="14"/>
  <c r="BB28" i="14"/>
  <c r="Q28" i="14"/>
  <c r="BB27" i="14"/>
  <c r="Q27" i="14"/>
  <c r="BB26" i="14"/>
  <c r="Q26" i="14"/>
  <c r="BB25" i="14"/>
  <c r="Q25" i="14"/>
  <c r="BB24" i="14"/>
  <c r="Q24" i="14"/>
  <c r="BB23" i="14"/>
  <c r="Q23" i="14"/>
  <c r="BB22" i="14"/>
  <c r="Q22" i="14"/>
  <c r="BB21" i="14"/>
  <c r="Q21" i="14"/>
  <c r="BB20" i="14"/>
  <c r="Q20" i="14"/>
  <c r="BB19" i="14"/>
  <c r="Q19" i="14"/>
  <c r="BB18" i="14"/>
  <c r="Q18" i="14"/>
  <c r="BB17" i="14"/>
  <c r="Q17" i="14"/>
  <c r="BB16" i="14"/>
  <c r="Q16" i="14"/>
  <c r="BB15" i="14"/>
  <c r="Q15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I12" i="7" l="1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9" i="7"/>
  <c r="I30" i="7"/>
  <c r="I10" i="7"/>
  <c r="I11" i="7"/>
  <c r="AZ35" i="26" l="1"/>
  <c r="AY35" i="26"/>
  <c r="AX35" i="26"/>
  <c r="AW35" i="26"/>
  <c r="AV35" i="26"/>
  <c r="AU35" i="26"/>
  <c r="AT35" i="26"/>
  <c r="AS35" i="26"/>
  <c r="AR35" i="26"/>
  <c r="AQ35" i="26"/>
  <c r="AP35" i="26"/>
  <c r="AO35" i="26"/>
  <c r="AN35" i="26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BA34" i="26"/>
  <c r="P34" i="26"/>
  <c r="BA33" i="26"/>
  <c r="P33" i="26"/>
  <c r="BA32" i="26"/>
  <c r="P32" i="26"/>
  <c r="BA31" i="26"/>
  <c r="P31" i="26"/>
  <c r="BA30" i="26"/>
  <c r="P30" i="26"/>
  <c r="BA29" i="26"/>
  <c r="P29" i="26"/>
  <c r="BA28" i="26"/>
  <c r="P28" i="26"/>
  <c r="BA27" i="26"/>
  <c r="P27" i="26"/>
  <c r="BA26" i="26"/>
  <c r="P26" i="26"/>
  <c r="BA25" i="26"/>
  <c r="P25" i="26"/>
  <c r="BA24" i="26"/>
  <c r="P24" i="26"/>
  <c r="BA23" i="26"/>
  <c r="P23" i="26"/>
  <c r="BA22" i="26"/>
  <c r="P22" i="26"/>
  <c r="BA21" i="26"/>
  <c r="P21" i="26"/>
  <c r="BA20" i="26"/>
  <c r="P20" i="26"/>
  <c r="BA19" i="26"/>
  <c r="P19" i="26"/>
  <c r="BA18" i="26"/>
  <c r="P18" i="26"/>
  <c r="BA17" i="26"/>
  <c r="P17" i="26"/>
  <c r="BA16" i="26"/>
  <c r="P16" i="26"/>
  <c r="BA15" i="26"/>
  <c r="P15" i="26"/>
  <c r="C9" i="26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C8" i="26"/>
  <c r="C8" i="14" l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l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I32" i="7"/>
  <c r="I33" i="7" l="1"/>
  <c r="I34" i="7" l="1"/>
  <c r="I31" i="7"/>
  <c r="E2" i="18"/>
</calcChain>
</file>

<file path=xl/sharedStrings.xml><?xml version="1.0" encoding="utf-8"?>
<sst xmlns="http://schemas.openxmlformats.org/spreadsheetml/2006/main" count="654" uniqueCount="326">
  <si>
    <t>Total I/O</t>
  </si>
  <si>
    <t>Analog</t>
    <phoneticPr fontId="1"/>
  </si>
  <si>
    <t>Chip</t>
    <phoneticPr fontId="1"/>
  </si>
  <si>
    <t>I/O</t>
  </si>
  <si>
    <t>・IOの動作保障は致しかねますので、自己責任でお願いいたします。</t>
    <rPh sb="4" eb="6">
      <t>ドウサ</t>
    </rPh>
    <rPh sb="6" eb="8">
      <t>ホショウ</t>
    </rPh>
    <rPh sb="9" eb="10">
      <t>イタ</t>
    </rPh>
    <rPh sb="18" eb="20">
      <t>ジコ</t>
    </rPh>
    <rPh sb="20" eb="22">
      <t>セキニン</t>
    </rPh>
    <rPh sb="24" eb="25">
      <t>ネガ</t>
    </rPh>
    <phoneticPr fontId="1"/>
  </si>
  <si>
    <t>Pin No.</t>
  </si>
  <si>
    <t>Pham Lab.</t>
    <phoneticPr fontId="1"/>
  </si>
  <si>
    <t>Ishibashi Lab.</t>
    <phoneticPr fontId="1"/>
  </si>
  <si>
    <t>Lab</t>
    <phoneticPr fontId="1"/>
  </si>
  <si>
    <t>Prefix/Layout Content</t>
    <phoneticPr fontId="1"/>
  </si>
  <si>
    <t>Prefix</t>
    <phoneticPr fontId="1"/>
  </si>
  <si>
    <t>Desiner</t>
    <phoneticPr fontId="1"/>
  </si>
  <si>
    <t>Note</t>
    <phoneticPr fontId="1"/>
  </si>
  <si>
    <t xml:space="preserve">
</t>
    <phoneticPr fontId="12"/>
  </si>
  <si>
    <t>No.</t>
    <phoneticPr fontId="12"/>
  </si>
  <si>
    <t>Date</t>
    <phoneticPr fontId="12"/>
  </si>
  <si>
    <t>Updates</t>
    <phoneticPr fontId="12"/>
  </si>
  <si>
    <t>Note</t>
    <phoneticPr fontId="12"/>
  </si>
  <si>
    <t xml:space="preserve">
</t>
    <phoneticPr fontId="12"/>
  </si>
  <si>
    <t xml:space="preserve">
</t>
    <phoneticPr fontId="12"/>
  </si>
  <si>
    <t xml:space="preserve">
</t>
    <phoneticPr fontId="12"/>
  </si>
  <si>
    <t>Sheet</t>
    <phoneticPr fontId="12"/>
  </si>
  <si>
    <t>Modified by</t>
    <phoneticPr fontId="12"/>
  </si>
  <si>
    <t>Hotta</t>
    <phoneticPr fontId="12"/>
  </si>
  <si>
    <t>Modified History</t>
    <phoneticPr fontId="12"/>
  </si>
  <si>
    <t>Index</t>
    <phoneticPr fontId="12"/>
  </si>
  <si>
    <t>Contents</t>
    <phoneticPr fontId="12"/>
  </si>
  <si>
    <t>Note</t>
    <phoneticPr fontId="12"/>
  </si>
  <si>
    <t xml:space="preserve">
</t>
    <phoneticPr fontId="12"/>
  </si>
  <si>
    <t>Index</t>
    <phoneticPr fontId="12"/>
  </si>
  <si>
    <t>This sheet</t>
    <phoneticPr fontId="12"/>
  </si>
  <si>
    <t>History</t>
    <phoneticPr fontId="12"/>
  </si>
  <si>
    <t>Chip Allocation</t>
    <phoneticPr fontId="12"/>
  </si>
  <si>
    <t>IO Description</t>
    <phoneticPr fontId="12"/>
  </si>
  <si>
    <t>Circuit Layout</t>
    <phoneticPr fontId="12"/>
  </si>
  <si>
    <t>Description of I/O Pins</t>
    <phoneticPr fontId="12"/>
  </si>
  <si>
    <t>Back to Index</t>
    <phoneticPr fontId="1"/>
  </si>
  <si>
    <t>Chip Allocation</t>
    <phoneticPr fontId="1"/>
  </si>
  <si>
    <t>Table of contents of this Excel file</t>
    <phoneticPr fontId="12"/>
  </si>
  <si>
    <t>Modified history of this Excel file</t>
    <phoneticPr fontId="12"/>
  </si>
  <si>
    <t>Renesas SOTB 65nm CMOS</t>
    <phoneticPr fontId="1"/>
  </si>
  <si>
    <t>Bottom</t>
    <phoneticPr fontId="1"/>
  </si>
  <si>
    <t>Right</t>
    <phoneticPr fontId="1"/>
  </si>
  <si>
    <t>Top</t>
    <phoneticPr fontId="1"/>
  </si>
  <si>
    <t>Left</t>
    <phoneticPr fontId="1"/>
  </si>
  <si>
    <t>A/D</t>
    <phoneticPr fontId="1"/>
  </si>
  <si>
    <t>Description</t>
    <phoneticPr fontId="1"/>
  </si>
  <si>
    <t>Layou name</t>
    <phoneticPr fontId="1"/>
  </si>
  <si>
    <t>for VSS, common with IO's VSS</t>
    <phoneticPr fontId="1"/>
  </si>
  <si>
    <t>IOATH</t>
    <phoneticPr fontId="1"/>
  </si>
  <si>
    <t>Through (connect to pad directly) (ex) VBP, VBN, VDD etc.</t>
    <phoneticPr fontId="1"/>
  </si>
  <si>
    <t>LE8HIOANATA</t>
    <phoneticPr fontId="1"/>
  </si>
  <si>
    <t>IOA3</t>
    <phoneticPr fontId="1"/>
  </si>
  <si>
    <t>LE8HIOANA3TA</t>
    <phoneticPr fontId="1"/>
  </si>
  <si>
    <t>IOA0</t>
    <phoneticPr fontId="1"/>
  </si>
  <si>
    <t>LE8HIOANA0TA</t>
    <phoneticPr fontId="1"/>
  </si>
  <si>
    <t>LE9HIO3B02BZ_IN</t>
    <phoneticPr fontId="1"/>
  </si>
  <si>
    <t>IODOUT</t>
    <phoneticPr fontId="1"/>
  </si>
  <si>
    <t>LE9HIO3B02BZ_OUT</t>
    <phoneticPr fontId="1"/>
  </si>
  <si>
    <t>LE9HV30I</t>
    <phoneticPr fontId="1"/>
  </si>
  <si>
    <t>LE9HV32C</t>
    <phoneticPr fontId="1"/>
  </si>
  <si>
    <t>LE9HIOANATC</t>
    <phoneticPr fontId="1"/>
  </si>
  <si>
    <t>IODVBP</t>
    <phoneticPr fontId="1"/>
  </si>
  <si>
    <t>Through for VBP (connect to pad directly)</t>
    <phoneticPr fontId="1"/>
  </si>
  <si>
    <t>LE9HIOVBPTC</t>
    <phoneticPr fontId="1"/>
  </si>
  <si>
    <t>VCCQ</t>
    <phoneticPr fontId="1"/>
  </si>
  <si>
    <t>Pin No.</t>
    <phoneticPr fontId="1"/>
  </si>
  <si>
    <t>Description</t>
    <phoneticPr fontId="1"/>
  </si>
  <si>
    <t>Layou name</t>
    <phoneticPr fontId="1"/>
  </si>
  <si>
    <t>Base cell</t>
    <phoneticPr fontId="1"/>
  </si>
  <si>
    <t>IOAVSS</t>
    <phoneticPr fontId="1"/>
  </si>
  <si>
    <t>LE8HVA0E</t>
    <phoneticPr fontId="1"/>
  </si>
  <si>
    <t>PBGV30E</t>
    <phoneticPr fontId="1"/>
  </si>
  <si>
    <t>PBGV33E</t>
    <phoneticPr fontId="1"/>
  </si>
  <si>
    <t>PBGV33E</t>
    <phoneticPr fontId="1"/>
  </si>
  <si>
    <t>with diode in PAD-VSSA &amp; PAD-VDDA</t>
    <phoneticPr fontId="1"/>
  </si>
  <si>
    <t>PBGV33MB</t>
    <phoneticPr fontId="1"/>
  </si>
  <si>
    <t>IOA2</t>
    <phoneticPr fontId="1"/>
  </si>
  <si>
    <t>for minus voltage, with diode in PAD-VDDA</t>
    <phoneticPr fontId="1"/>
  </si>
  <si>
    <t>LE8HIOANA2TA</t>
    <phoneticPr fontId="1"/>
  </si>
  <si>
    <t>ESD protection for Analog signal, with diode in PAD-VSSA (ex) VDD</t>
    <phoneticPr fontId="1"/>
  </si>
  <si>
    <t>Digital</t>
    <phoneticPr fontId="1"/>
  </si>
  <si>
    <t>IODIN</t>
    <phoneticPr fontId="1"/>
  </si>
  <si>
    <t>for Digital input signal, with digital buffer</t>
    <phoneticPr fontId="1"/>
  </si>
  <si>
    <t>PBGT3B02BZ</t>
    <phoneticPr fontId="1"/>
  </si>
  <si>
    <t>for Digital output signal, with digital buffer</t>
    <phoneticPr fontId="1"/>
  </si>
  <si>
    <t>PBGT3B02BZ</t>
    <phoneticPr fontId="1"/>
  </si>
  <si>
    <t>IODVSS</t>
    <phoneticPr fontId="1"/>
  </si>
  <si>
    <t>PBGV30I</t>
    <phoneticPr fontId="1"/>
  </si>
  <si>
    <t>IODVDD</t>
    <phoneticPr fontId="1"/>
  </si>
  <si>
    <t>for 0.4V VDD</t>
    <phoneticPr fontId="1"/>
  </si>
  <si>
    <t>PBGV32TC</t>
    <phoneticPr fontId="1"/>
  </si>
  <si>
    <t>IODTH</t>
    <phoneticPr fontId="1"/>
  </si>
  <si>
    <t>Through (connect to pad directly)</t>
    <phoneticPr fontId="1"/>
  </si>
  <si>
    <t>IODVBN</t>
    <phoneticPr fontId="1"/>
  </si>
  <si>
    <t>Through for VBN (connect to pad directly)</t>
    <phoneticPr fontId="1"/>
  </si>
  <si>
    <t>LE9HIOVBNTC</t>
    <phoneticPr fontId="1"/>
  </si>
  <si>
    <t>Base cell</t>
    <phoneticPr fontId="1"/>
  </si>
  <si>
    <t>Analog</t>
    <phoneticPr fontId="1"/>
  </si>
  <si>
    <t>IOAVSS</t>
    <phoneticPr fontId="1"/>
  </si>
  <si>
    <t>IOのVSSAと共通。VSS用。</t>
    <rPh sb="8" eb="10">
      <t>キョウツウ</t>
    </rPh>
    <rPh sb="14" eb="15">
      <t>ヨウ</t>
    </rPh>
    <phoneticPr fontId="1"/>
  </si>
  <si>
    <t>LE8HVA0E</t>
    <phoneticPr fontId="1"/>
  </si>
  <si>
    <t>PBGV30E</t>
    <phoneticPr fontId="1"/>
  </si>
  <si>
    <t>IOATH</t>
    <phoneticPr fontId="1"/>
  </si>
  <si>
    <t>ピンに直接つなぐ場合。VBN, VBP, VDDなど。</t>
    <rPh sb="3" eb="5">
      <t>チョクセツ</t>
    </rPh>
    <rPh sb="8" eb="10">
      <t>バアイ</t>
    </rPh>
    <phoneticPr fontId="1"/>
  </si>
  <si>
    <t>LE8HIOANATA</t>
    <phoneticPr fontId="1"/>
  </si>
  <si>
    <t>PBGV33E</t>
    <phoneticPr fontId="1"/>
  </si>
  <si>
    <t>PAD-VSSA間、PAD-VDDA間ダイオード付。</t>
    <phoneticPr fontId="1"/>
  </si>
  <si>
    <t>IOA2</t>
    <phoneticPr fontId="1"/>
  </si>
  <si>
    <t>PAD-VDDA間ダイオード付。負電圧用。</t>
    <rPh sb="16" eb="17">
      <t>フ</t>
    </rPh>
    <rPh sb="17" eb="20">
      <t>デンアツヨウ</t>
    </rPh>
    <phoneticPr fontId="1"/>
  </si>
  <si>
    <t>LE8HIOANA2TA</t>
    <phoneticPr fontId="1"/>
  </si>
  <si>
    <t>PAD-VSSA間ダイオード付。 ESD保護あり。正電圧、VDDなど。</t>
    <rPh sb="25" eb="26">
      <t>セイ</t>
    </rPh>
    <rPh sb="26" eb="28">
      <t>デンアツ</t>
    </rPh>
    <phoneticPr fontId="1"/>
  </si>
  <si>
    <t>LE8HIOANA0TA</t>
    <phoneticPr fontId="1"/>
  </si>
  <si>
    <t>PBGV33MB</t>
    <phoneticPr fontId="1"/>
  </si>
  <si>
    <t>Digital</t>
    <phoneticPr fontId="1"/>
  </si>
  <si>
    <t>IODIN</t>
    <phoneticPr fontId="1"/>
  </si>
  <si>
    <t>デジタルインプット。デジタルバッファ込。</t>
    <rPh sb="18" eb="19">
      <t>コミ</t>
    </rPh>
    <phoneticPr fontId="1"/>
  </si>
  <si>
    <t>PBGT3B02BZ</t>
    <phoneticPr fontId="1"/>
  </si>
  <si>
    <t>IODOUT</t>
    <phoneticPr fontId="1"/>
  </si>
  <si>
    <t>デジタルアウトプット。デジタルバッファ込。</t>
    <phoneticPr fontId="1"/>
  </si>
  <si>
    <t>LE9HIO3B02BZ_OUT</t>
    <phoneticPr fontId="1"/>
  </si>
  <si>
    <t>IODVSS</t>
    <phoneticPr fontId="1"/>
  </si>
  <si>
    <t>IOのVSSと共通。VSS用。</t>
    <rPh sb="7" eb="9">
      <t>キョウツウ</t>
    </rPh>
    <rPh sb="13" eb="14">
      <t>ヨウ</t>
    </rPh>
    <phoneticPr fontId="1"/>
  </si>
  <si>
    <t>PBGV30I</t>
    <phoneticPr fontId="1"/>
  </si>
  <si>
    <t>IODVDD</t>
    <phoneticPr fontId="1"/>
  </si>
  <si>
    <t>0.4V電源ピン。VDD用。</t>
    <rPh sb="4" eb="6">
      <t>デンゲン</t>
    </rPh>
    <rPh sb="12" eb="13">
      <t>ヨウ</t>
    </rPh>
    <phoneticPr fontId="1"/>
  </si>
  <si>
    <t>PBGV32TC</t>
    <phoneticPr fontId="1"/>
  </si>
  <si>
    <t>IODTH</t>
    <phoneticPr fontId="1"/>
  </si>
  <si>
    <t>スルー。</t>
    <phoneticPr fontId="1"/>
  </si>
  <si>
    <t>PBGV33E</t>
    <phoneticPr fontId="1"/>
  </si>
  <si>
    <t>VBN用スルー。</t>
    <rPh sb="3" eb="4">
      <t>ヨウ</t>
    </rPh>
    <phoneticPr fontId="1"/>
  </si>
  <si>
    <t>LE9HIOVBNTC</t>
    <phoneticPr fontId="1"/>
  </si>
  <si>
    <t>PBGV33E</t>
    <phoneticPr fontId="1"/>
  </si>
  <si>
    <t>IODVBP</t>
    <phoneticPr fontId="1"/>
  </si>
  <si>
    <t>VBP用スルー。</t>
    <rPh sb="3" eb="4">
      <t>ヨウ</t>
    </rPh>
    <phoneticPr fontId="1"/>
  </si>
  <si>
    <t>LE9HIOVBPTC</t>
    <phoneticPr fontId="1"/>
  </si>
  <si>
    <t>IOについて</t>
    <phoneticPr fontId="1"/>
  </si>
  <si>
    <t>s</t>
    <phoneticPr fontId="1"/>
  </si>
  <si>
    <t>Japanese Ver.</t>
    <phoneticPr fontId="1"/>
  </si>
  <si>
    <t>English Ver.</t>
    <phoneticPr fontId="1"/>
  </si>
  <si>
    <t>Pin Assignment (R4250)</t>
    <phoneticPr fontId="1"/>
  </si>
  <si>
    <t>All</t>
    <phoneticPr fontId="12"/>
  </si>
  <si>
    <t>New created</t>
    <phoneticPr fontId="1"/>
  </si>
  <si>
    <t>Symbol/Layout Content</t>
    <phoneticPr fontId="1"/>
  </si>
  <si>
    <t>I/O Name</t>
    <phoneticPr fontId="1"/>
  </si>
  <si>
    <t>Content</t>
    <phoneticPr fontId="1"/>
  </si>
  <si>
    <t>Pin Assignment for R4250</t>
    <phoneticPr fontId="12"/>
  </si>
  <si>
    <t>Pin Assignment for R4251</t>
    <phoneticPr fontId="12"/>
  </si>
  <si>
    <t>Pin Assignment for R4252</t>
    <phoneticPr fontId="12"/>
  </si>
  <si>
    <t>Pin Assignment R4252</t>
    <phoneticPr fontId="12"/>
  </si>
  <si>
    <t>Pin Assignment R4251</t>
    <phoneticPr fontId="12"/>
  </si>
  <si>
    <t>Pin Assignment R4250</t>
    <phoneticPr fontId="12"/>
  </si>
  <si>
    <t>Hotta</t>
    <phoneticPr fontId="12"/>
  </si>
  <si>
    <t>Chip Allocation
Pin Assignment R4252</t>
    <phoneticPr fontId="1"/>
  </si>
  <si>
    <t>Hotta</t>
    <phoneticPr fontId="12"/>
  </si>
  <si>
    <t>Pin Assignment R4252</t>
    <phoneticPr fontId="1"/>
  </si>
  <si>
    <t>No.74 =&gt; Unused</t>
    <phoneticPr fontId="1"/>
  </si>
  <si>
    <t>Hotta</t>
    <phoneticPr fontId="12"/>
  </si>
  <si>
    <t>Original</t>
    <phoneticPr fontId="1"/>
  </si>
  <si>
    <t>Hotta</t>
    <phoneticPr fontId="12"/>
  </si>
  <si>
    <t>Common digital input pins have been assigned.</t>
    <phoneticPr fontId="1"/>
  </si>
  <si>
    <t>Hotta</t>
    <phoneticPr fontId="12"/>
  </si>
  <si>
    <t>All pins have been relocated.</t>
    <phoneticPr fontId="1"/>
  </si>
  <si>
    <t>Relocated due to the cancellation of AESCOM.</t>
    <phoneticPr fontId="1"/>
  </si>
  <si>
    <t>Relocated
HU_RISC16 =&gt; HU_FLOATW &amp; HU_DCT32</t>
    <phoneticPr fontId="1"/>
  </si>
  <si>
    <t>Num. of Pins</t>
    <phoneticPr fontId="1"/>
  </si>
  <si>
    <t>Hotta</t>
    <phoneticPr fontId="12"/>
  </si>
  <si>
    <t>Bug fix (No.12, 62, 82).</t>
    <phoneticPr fontId="1"/>
  </si>
  <si>
    <t>R4250</t>
    <phoneticPr fontId="1"/>
  </si>
  <si>
    <t>POWER</t>
    <phoneticPr fontId="1"/>
  </si>
  <si>
    <t>-</t>
    <phoneticPr fontId="1"/>
  </si>
  <si>
    <t>-</t>
    <phoneticPr fontId="1"/>
  </si>
  <si>
    <t>-</t>
    <phoneticPr fontId="1"/>
  </si>
  <si>
    <t>Pin Name</t>
  </si>
  <si>
    <t>Member1</t>
    <phoneticPr fontId="1"/>
  </si>
  <si>
    <t>Member2</t>
    <phoneticPr fontId="1"/>
  </si>
  <si>
    <t>COMMON</t>
    <phoneticPr fontId="1"/>
  </si>
  <si>
    <t>-</t>
    <phoneticPr fontId="1"/>
  </si>
  <si>
    <t>-</t>
    <phoneticPr fontId="1"/>
  </si>
  <si>
    <t>POWER_R4250</t>
    <phoneticPr fontId="1"/>
  </si>
  <si>
    <t>-</t>
    <phoneticPr fontId="1"/>
  </si>
  <si>
    <t>-</t>
    <phoneticPr fontId="1"/>
  </si>
  <si>
    <t>-</t>
    <phoneticPr fontId="1"/>
  </si>
  <si>
    <r>
      <rPr>
        <sz val="11"/>
        <color rgb="FFFF0000"/>
        <rFont val="ＭＳ ゴシック"/>
        <family val="3"/>
        <charset val="128"/>
      </rPr>
      <t>Analog</t>
    </r>
    <r>
      <rPr>
        <sz val="11"/>
        <rFont val="ＭＳ ゴシック"/>
        <family val="3"/>
        <charset val="128"/>
      </rPr>
      <t>/</t>
    </r>
    <r>
      <rPr>
        <sz val="11"/>
        <color rgb="FF00B0F0"/>
        <rFont val="ＭＳ ゴシック"/>
        <family val="3"/>
        <charset val="128"/>
      </rPr>
      <t>Digital</t>
    </r>
    <r>
      <rPr>
        <sz val="11"/>
        <rFont val="ＭＳ ゴシック"/>
        <family val="3"/>
        <charset val="128"/>
      </rPr>
      <t>/</t>
    </r>
    <r>
      <rPr>
        <sz val="11"/>
        <color rgb="FF7030A0"/>
        <rFont val="ＭＳ ゴシック"/>
        <family val="3"/>
        <charset val="128"/>
      </rPr>
      <t>Mix</t>
    </r>
    <phoneticPr fontId="1"/>
  </si>
  <si>
    <t>Member3</t>
    <phoneticPr fontId="1"/>
  </si>
  <si>
    <t>Member4</t>
    <phoneticPr fontId="1"/>
  </si>
  <si>
    <t>VSSQ</t>
    <phoneticPr fontId="1"/>
  </si>
  <si>
    <t>Member5</t>
    <phoneticPr fontId="1"/>
  </si>
  <si>
    <t>KU_TSTAG</t>
    <phoneticPr fontId="1"/>
  </si>
  <si>
    <t>R4250</t>
    <phoneticPr fontId="1"/>
  </si>
  <si>
    <t>KUA_20</t>
  </si>
  <si>
    <t>IOA0</t>
  </si>
  <si>
    <t>CU_CLK</t>
  </si>
  <si>
    <t>RSA</t>
    <phoneticPr fontId="1"/>
  </si>
  <si>
    <t>POWER_R4250</t>
  </si>
  <si>
    <t>IODIN</t>
  </si>
  <si>
    <t>IODOUT</t>
  </si>
  <si>
    <t>IODVBN</t>
  </si>
  <si>
    <t>IOAVSS</t>
  </si>
  <si>
    <t>IOATH</t>
  </si>
  <si>
    <t>power</t>
    <phoneticPr fontId="1"/>
  </si>
  <si>
    <t>NULL</t>
    <phoneticPr fontId="1"/>
  </si>
  <si>
    <t>N</t>
    <phoneticPr fontId="1"/>
  </si>
  <si>
    <t>N</t>
    <phoneticPr fontId="1"/>
  </si>
  <si>
    <t>Analog</t>
    <phoneticPr fontId="1"/>
  </si>
  <si>
    <t>R4251</t>
    <phoneticPr fontId="1"/>
  </si>
  <si>
    <t>R4250</t>
    <phoneticPr fontId="1"/>
  </si>
  <si>
    <t>power</t>
    <phoneticPr fontId="1"/>
  </si>
  <si>
    <t>POWER_R4250</t>
    <phoneticPr fontId="1"/>
  </si>
  <si>
    <t>Duran</t>
    <phoneticPr fontId="1"/>
  </si>
  <si>
    <t>Mix</t>
    <phoneticPr fontId="1"/>
  </si>
  <si>
    <t>#format ta</t>
  </si>
  <si>
    <t>ble ## [Cus</t>
  </si>
  <si>
    <t>tom WaveView] saved 16:59:18 Thu Aug  6 2020</t>
  </si>
  <si>
    <t>v(out)</t>
  </si>
  <si>
    <t>XVAL v(in)</t>
    <phoneticPr fontId="1"/>
  </si>
  <si>
    <t>v(in)</t>
    <phoneticPr fontId="1"/>
  </si>
  <si>
    <t>XVAL</t>
  </si>
  <si>
    <t>i(vids):0:vgs=0</t>
  </si>
  <si>
    <t>i(vids):0:vgs=0.5</t>
  </si>
  <si>
    <t>i(vids):0:vgs=1</t>
  </si>
  <si>
    <t>i(vids):0:vgs=1.5</t>
  </si>
  <si>
    <t>i(vids):0:vgs=2</t>
  </si>
  <si>
    <t>i(vids):0:vgs=2.5</t>
  </si>
  <si>
    <t>DR_Open8_VDD</t>
  </si>
  <si>
    <t>DR_Open8_VSS</t>
  </si>
  <si>
    <t>DR_SERV_VDD</t>
  </si>
  <si>
    <t>DR_SERV_VSS</t>
  </si>
  <si>
    <t>DR_Open8_SERV_SoC</t>
  </si>
  <si>
    <t>DR_Open8_SERV_SoC</t>
    <phoneticPr fontId="1"/>
  </si>
  <si>
    <t>HS_VDD</t>
  </si>
  <si>
    <t>HS_BIAS</t>
  </si>
  <si>
    <t>HS_IN0</t>
  </si>
  <si>
    <t>HS_IN1</t>
  </si>
  <si>
    <t>HS_OUT</t>
  </si>
  <si>
    <t>UD_VOUT</t>
  </si>
  <si>
    <t>UD_VREF</t>
  </si>
  <si>
    <t>UD_COMPOUT</t>
  </si>
  <si>
    <t>UD_ISET</t>
    <phoneticPr fontId="1"/>
  </si>
  <si>
    <t>UD_DLDO</t>
    <phoneticPr fontId="1"/>
  </si>
  <si>
    <t>MH_NMOS_D</t>
  </si>
  <si>
    <t>MH_NMOS_S</t>
  </si>
  <si>
    <t>MH_NMOS_B</t>
  </si>
  <si>
    <t>MH_NMOS_G</t>
  </si>
  <si>
    <t>MH_PMOS_G</t>
  </si>
  <si>
    <t>MH_PMOS_D</t>
  </si>
  <si>
    <t>MH_PMOS_S</t>
  </si>
  <si>
    <t>MH_PMOS_B</t>
  </si>
  <si>
    <t>VSSA</t>
    <phoneticPr fontId="1"/>
  </si>
  <si>
    <t>VDDA</t>
    <phoneticPr fontId="1"/>
  </si>
  <si>
    <t>VSS</t>
    <phoneticPr fontId="1"/>
  </si>
  <si>
    <t>VDDLS</t>
    <phoneticPr fontId="1"/>
  </si>
  <si>
    <t>VCCQ</t>
    <phoneticPr fontId="1"/>
  </si>
  <si>
    <t>VDDH</t>
    <phoneticPr fontId="1"/>
  </si>
  <si>
    <t>NONE</t>
    <phoneticPr fontId="1"/>
  </si>
  <si>
    <t>IOA3</t>
  </si>
  <si>
    <t>IOATH</t>
    <phoneticPr fontId="1"/>
  </si>
  <si>
    <t>IOA3</t>
    <phoneticPr fontId="1"/>
  </si>
  <si>
    <t>IODIN</t>
    <phoneticPr fontId="1"/>
  </si>
  <si>
    <t>power</t>
    <phoneticPr fontId="1"/>
  </si>
  <si>
    <t>IODVDD</t>
    <phoneticPr fontId="1"/>
  </si>
  <si>
    <t>IODVSS</t>
    <phoneticPr fontId="1"/>
  </si>
  <si>
    <t>UD_VSS_D</t>
    <phoneticPr fontId="1"/>
  </si>
  <si>
    <t>UD_VDD_D</t>
    <phoneticPr fontId="1"/>
  </si>
  <si>
    <t>MH_TESTMOS</t>
    <phoneticPr fontId="1"/>
  </si>
  <si>
    <t>UD_VDD_A</t>
    <phoneticPr fontId="1"/>
  </si>
  <si>
    <t>UD_VSS_A</t>
    <phoneticPr fontId="1"/>
  </si>
  <si>
    <t>UD_VBN_D</t>
  </si>
  <si>
    <t>UD_VBP_D</t>
  </si>
  <si>
    <t>IODTH</t>
    <phoneticPr fontId="1"/>
  </si>
  <si>
    <t>IODVBP</t>
    <phoneticPr fontId="1"/>
  </si>
  <si>
    <t>DR_CLOCK</t>
    <phoneticPr fontId="1"/>
  </si>
  <si>
    <t>DR_MUX</t>
    <phoneticPr fontId="1"/>
  </si>
  <si>
    <t>DR_ALL_RESET</t>
    <phoneticPr fontId="1"/>
  </si>
  <si>
    <t>DR_ALL_LEDS[0]</t>
    <phoneticPr fontId="1"/>
  </si>
  <si>
    <t>DR_ALL_LEDS[1]</t>
    <phoneticPr fontId="1"/>
  </si>
  <si>
    <t>IODOUT</t>
    <phoneticPr fontId="1"/>
  </si>
  <si>
    <t>DR_ALL_LEDS[2]</t>
    <phoneticPr fontId="1"/>
  </si>
  <si>
    <t>DR_ALL_LEDS[3]</t>
    <phoneticPr fontId="1"/>
  </si>
  <si>
    <t>DR_ALL_DIPSW[0]</t>
    <phoneticPr fontId="1"/>
  </si>
  <si>
    <t>DR_ALL_DIPSW[1]</t>
    <phoneticPr fontId="1"/>
  </si>
  <si>
    <t>DR_ALL_DIPSW[2]</t>
    <phoneticPr fontId="1"/>
  </si>
  <si>
    <t>DR_ALL_DIPSW[3]</t>
    <phoneticPr fontId="1"/>
  </si>
  <si>
    <t>DR_ALL_I_PROG_SCK</t>
    <phoneticPr fontId="1"/>
  </si>
  <si>
    <t>DR_ALL_I_PROG_COPI</t>
    <phoneticPr fontId="1"/>
  </si>
  <si>
    <t>DR_ALL_O_PROG_CIPO</t>
    <phoneticPr fontId="1"/>
  </si>
  <si>
    <t>DR_ALL_I_PROG_CS</t>
  </si>
  <si>
    <t>DR_ALL_I_TCK</t>
  </si>
  <si>
    <t>DR_ALL_I_TDI</t>
  </si>
  <si>
    <t>DR_ALL_O_TDO</t>
  </si>
  <si>
    <t>DR_ALL_I_TRST</t>
  </si>
  <si>
    <t>DR_ALL_O_SPI_SCK</t>
    <phoneticPr fontId="1"/>
  </si>
  <si>
    <t>DR_ALL_O_SPI_COPI</t>
    <phoneticPr fontId="1"/>
  </si>
  <si>
    <t>DR_ALL_I_SPI_CIPO</t>
    <phoneticPr fontId="1"/>
  </si>
  <si>
    <t>DR_ALL_O_SPI_CS</t>
    <phoneticPr fontId="1"/>
  </si>
  <si>
    <t>DR_ALL_TX_OUT</t>
    <phoneticPr fontId="1"/>
  </si>
  <si>
    <t>DR_ALL_RX_IN</t>
    <phoneticPr fontId="1"/>
  </si>
  <si>
    <t>DR_VBN</t>
    <phoneticPr fontId="1"/>
  </si>
  <si>
    <t>DR_VBP</t>
    <phoneticPr fontId="1"/>
  </si>
  <si>
    <t>DR_VDD</t>
    <phoneticPr fontId="1"/>
  </si>
  <si>
    <t>DR_VSS</t>
    <phoneticPr fontId="1"/>
  </si>
  <si>
    <t>NC</t>
    <phoneticPr fontId="1"/>
  </si>
  <si>
    <t>UD_CLK</t>
    <phoneticPr fontId="1"/>
  </si>
  <si>
    <t>DR_Open8_SERV_SoC</t>
    <phoneticPr fontId="1"/>
  </si>
  <si>
    <t>UD_DLDO</t>
    <phoneticPr fontId="1"/>
  </si>
  <si>
    <t>UD</t>
    <phoneticPr fontId="1"/>
  </si>
  <si>
    <t>DR</t>
    <phoneticPr fontId="1"/>
  </si>
  <si>
    <t>HS</t>
    <phoneticPr fontId="1"/>
  </si>
  <si>
    <t>Ueda</t>
    <phoneticPr fontId="1"/>
  </si>
  <si>
    <t>Hashimoto</t>
    <phoneticPr fontId="1"/>
  </si>
  <si>
    <t>HS_TIQ_ADC</t>
    <phoneticPr fontId="1"/>
  </si>
  <si>
    <t>DLDO</t>
    <phoneticPr fontId="1"/>
  </si>
  <si>
    <t>TIQ FLASH ADC</t>
    <phoneticPr fontId="1"/>
  </si>
  <si>
    <t>Open8 SERV SoC</t>
    <phoneticPr fontId="1"/>
  </si>
  <si>
    <t>DR_ALL_O_SPIFLASH_SCK</t>
    <phoneticPr fontId="1"/>
  </si>
  <si>
    <t>DR_ALL_O_SPIFLASH_COPI</t>
    <phoneticPr fontId="1"/>
  </si>
  <si>
    <t>DR_ALL_I_SPIFLASH_CPIO</t>
    <phoneticPr fontId="1"/>
  </si>
  <si>
    <t>DR_ALL_O_SPIFLASH_CS</t>
    <phoneticPr fontId="1"/>
  </si>
  <si>
    <t>VSSQ</t>
    <phoneticPr fontId="1"/>
  </si>
  <si>
    <t>HS_VSS</t>
    <phoneticPr fontId="1"/>
  </si>
  <si>
    <t>HS_VBN</t>
    <phoneticPr fontId="1"/>
  </si>
  <si>
    <t>HS_VBP</t>
    <phoneticPr fontId="1"/>
  </si>
  <si>
    <t>UD_VBN</t>
    <phoneticPr fontId="1"/>
  </si>
  <si>
    <t>UD_VBP</t>
    <phoneticPr fontId="1"/>
  </si>
  <si>
    <t>Package</t>
    <phoneticPr fontId="1"/>
  </si>
  <si>
    <t>DR_ALL_I_TMS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</si>
</sst>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 mmm\.\ yyyy"/>
    <numFmt numFmtId="177" formatCode="[=0]&quot;&quot;;General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26"/>
      <color rgb="FFFF0000"/>
      <name val="ＭＳ ゴシック"/>
      <family val="3"/>
      <charset val="128"/>
    </font>
    <font>
      <b/>
      <u val="double"/>
      <sz val="14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0"/>
      <name val="ＭＳ ゴシック"/>
      <family val="3"/>
      <charset val="128"/>
    </font>
    <font>
      <b/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00B0F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7030A0"/>
      <name val="ＭＳ ゴシック"/>
      <family val="3"/>
      <charset val="128"/>
    </font>
    <font>
      <sz val="11"/>
      <color rgb="FF000000"/>
      <name val="ＭＳ Ｐゴシック"/>
      <family val="2"/>
      <charset val="128"/>
    </font>
    <font>
      <u/>
      <sz val="11"/>
      <color rgb="FF0000FF"/>
      <name val="ＭＳ Ｐゴシック"/>
      <family val="2"/>
      <charset val="128"/>
    </font>
    <font>
      <sz val="11"/>
      <name val="ＭＳ Ｐゴシック"/>
      <family val="3"/>
      <charset val="128"/>
      <scheme val="minor"/>
    </font>
    <font>
      <sz val="11"/>
      <name val="MS Gothic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theme="0"/>
        <bgColor rgb="FF33CCCC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center"/>
    </xf>
    <xf numFmtId="0" fontId="13" fillId="0" borderId="0"/>
    <xf numFmtId="0" fontId="4" fillId="0" borderId="0"/>
    <xf numFmtId="0" fontId="23" fillId="0" borderId="0"/>
    <xf numFmtId="0" fontId="24" fillId="0" borderId="0" applyBorder="0" applyProtection="0"/>
    <xf numFmtId="0" fontId="23" fillId="0" borderId="0"/>
    <xf numFmtId="0" fontId="4" fillId="0" borderId="0"/>
    <xf numFmtId="0" fontId="4" fillId="0" borderId="0"/>
    <xf numFmtId="0" fontId="4" fillId="0" borderId="0"/>
  </cellStyleXfs>
  <cellXfs count="203">
    <xf numFmtId="0" fontId="0" fillId="0" borderId="0" xfId="0"/>
    <xf numFmtId="0" fontId="6" fillId="0" borderId="0" xfId="0" applyFont="1" applyAlignment="1">
      <alignment vertical="center"/>
    </xf>
    <xf numFmtId="0" fontId="5" fillId="0" borderId="0" xfId="9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0" borderId="0" xfId="11" applyFont="1" applyAlignment="1">
      <alignment vertical="center"/>
    </xf>
    <xf numFmtId="0" fontId="11" fillId="0" borderId="0" xfId="11" applyFont="1" applyAlignment="1">
      <alignment vertical="center"/>
    </xf>
    <xf numFmtId="0" fontId="6" fillId="0" borderId="0" xfId="11" applyFont="1" applyAlignment="1">
      <alignment vertical="center" wrapText="1"/>
    </xf>
    <xf numFmtId="0" fontId="7" fillId="3" borderId="1" xfId="11" applyFont="1" applyFill="1" applyBorder="1" applyAlignment="1">
      <alignment horizontal="center" vertical="center"/>
    </xf>
    <xf numFmtId="0" fontId="7" fillId="3" borderId="17" xfId="11" applyFont="1" applyFill="1" applyBorder="1" applyAlignment="1">
      <alignment horizontal="center" vertical="center"/>
    </xf>
    <xf numFmtId="176" fontId="6" fillId="0" borderId="17" xfId="11" applyNumberFormat="1" applyFont="1" applyBorder="1" applyAlignment="1">
      <alignment horizontal="center" vertical="center"/>
    </xf>
    <xf numFmtId="0" fontId="6" fillId="0" borderId="17" xfId="11" applyFont="1" applyBorder="1" applyAlignment="1">
      <alignment horizontal="center" vertical="center"/>
    </xf>
    <xf numFmtId="0" fontId="6" fillId="0" borderId="17" xfId="11" applyFont="1" applyBorder="1" applyAlignment="1">
      <alignment vertical="top"/>
    </xf>
    <xf numFmtId="0" fontId="7" fillId="3" borderId="18" xfId="11" applyFont="1" applyFill="1" applyBorder="1" applyAlignment="1">
      <alignment horizontal="center" vertical="center"/>
    </xf>
    <xf numFmtId="176" fontId="6" fillId="0" borderId="18" xfId="11" applyNumberFormat="1" applyFont="1" applyBorder="1" applyAlignment="1">
      <alignment horizontal="center" vertical="center"/>
    </xf>
    <xf numFmtId="0" fontId="6" fillId="0" borderId="18" xfId="11" applyFont="1" applyBorder="1" applyAlignment="1">
      <alignment horizontal="center" vertical="center"/>
    </xf>
    <xf numFmtId="0" fontId="6" fillId="0" borderId="18" xfId="11" applyFont="1" applyBorder="1" applyAlignment="1">
      <alignment vertical="top"/>
    </xf>
    <xf numFmtId="0" fontId="7" fillId="3" borderId="19" xfId="11" applyFont="1" applyFill="1" applyBorder="1" applyAlignment="1">
      <alignment horizontal="center" vertical="center"/>
    </xf>
    <xf numFmtId="176" fontId="6" fillId="0" borderId="19" xfId="11" applyNumberFormat="1" applyFont="1" applyBorder="1" applyAlignment="1">
      <alignment horizontal="center" vertical="center"/>
    </xf>
    <xf numFmtId="0" fontId="6" fillId="0" borderId="19" xfId="11" applyFont="1" applyBorder="1" applyAlignment="1">
      <alignment horizontal="center" vertical="center"/>
    </xf>
    <xf numFmtId="0" fontId="6" fillId="0" borderId="19" xfId="11" applyFont="1" applyBorder="1" applyAlignment="1">
      <alignment vertical="top"/>
    </xf>
    <xf numFmtId="0" fontId="2" fillId="0" borderId="0" xfId="9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0" xfId="9" applyFont="1" applyAlignment="1">
      <alignment vertical="center"/>
    </xf>
    <xf numFmtId="14" fontId="6" fillId="0" borderId="0" xfId="11" applyNumberFormat="1" applyFont="1" applyAlignment="1">
      <alignment vertical="center"/>
    </xf>
    <xf numFmtId="0" fontId="5" fillId="0" borderId="0" xfId="9" applyFont="1" applyAlignment="1">
      <alignment horizontal="center" vertical="center"/>
    </xf>
    <xf numFmtId="0" fontId="6" fillId="0" borderId="1" xfId="11" applyFont="1" applyBorder="1" applyAlignment="1">
      <alignment vertical="center"/>
    </xf>
    <xf numFmtId="49" fontId="6" fillId="0" borderId="1" xfId="11" applyNumberFormat="1" applyFont="1" applyBorder="1" applyAlignment="1">
      <alignment vertical="center"/>
    </xf>
    <xf numFmtId="0" fontId="5" fillId="0" borderId="1" xfId="9" applyFont="1" applyBorder="1" applyAlignment="1">
      <alignment horizontal="center" vertical="center"/>
    </xf>
    <xf numFmtId="0" fontId="6" fillId="0" borderId="1" xfId="11" applyFont="1" applyBorder="1" applyAlignment="1">
      <alignment horizontal="center" vertical="center"/>
    </xf>
    <xf numFmtId="0" fontId="14" fillId="0" borderId="0" xfId="9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8" xfId="11" applyFont="1" applyBorder="1" applyAlignment="1">
      <alignment vertical="top" wrapText="1"/>
    </xf>
    <xf numFmtId="0" fontId="6" fillId="0" borderId="18" xfId="1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8" fillId="8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8" fillId="11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177" fontId="8" fillId="12" borderId="1" xfId="13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49" fontId="6" fillId="0" borderId="1" xfId="11" applyNumberFormat="1" applyFont="1" applyFill="1" applyBorder="1" applyAlignment="1">
      <alignment horizontal="center" vertical="center"/>
    </xf>
    <xf numFmtId="49" fontId="6" fillId="0" borderId="1" xfId="11" applyNumberFormat="1" applyFont="1" applyBorder="1" applyAlignment="1">
      <alignment horizontal="center" vertical="center"/>
    </xf>
    <xf numFmtId="11" fontId="0" fillId="0" borderId="0" xfId="0" applyNumberFormat="1"/>
    <xf numFmtId="0" fontId="5" fillId="0" borderId="0" xfId="9" applyFont="1" applyAlignment="1">
      <alignment vertical="center"/>
    </xf>
    <xf numFmtId="177" fontId="8" fillId="0" borderId="1" xfId="13" applyNumberFormat="1" applyFont="1" applyBorder="1" applyAlignment="1">
      <alignment horizontal="center" vertical="center"/>
    </xf>
    <xf numFmtId="49" fontId="6" fillId="4" borderId="1" xfId="1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7" fontId="8" fillId="13" borderId="1" xfId="1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49" fontId="6" fillId="4" borderId="19" xfId="0" applyNumberFormat="1" applyFont="1" applyFill="1" applyBorder="1" applyAlignment="1">
      <alignment horizontal="center" vertical="center"/>
    </xf>
    <xf numFmtId="49" fontId="6" fillId="11" borderId="1" xfId="11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6" fillId="0" borderId="11" xfId="0" applyFont="1" applyFill="1" applyBorder="1" applyAlignment="1">
      <alignment horizontal="center"/>
    </xf>
    <xf numFmtId="177" fontId="8" fillId="0" borderId="1" xfId="13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77" fontId="8" fillId="0" borderId="7" xfId="0" applyNumberFormat="1" applyFont="1" applyFill="1" applyBorder="1" applyAlignment="1">
      <alignment horizontal="center" vertical="center"/>
    </xf>
    <xf numFmtId="0" fontId="8" fillId="12" borderId="7" xfId="13" applyFont="1" applyFill="1" applyBorder="1" applyAlignment="1">
      <alignment horizontal="center" vertical="center" wrapText="1"/>
    </xf>
    <xf numFmtId="0" fontId="8" fillId="0" borderId="7" xfId="13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36" xfId="13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5" fillId="0" borderId="0" xfId="9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14" fillId="0" borderId="0" xfId="9" applyFont="1" applyAlignmen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textRotation="90"/>
    </xf>
    <xf numFmtId="0" fontId="6" fillId="5" borderId="15" xfId="0" applyFont="1" applyFill="1" applyBorder="1" applyAlignment="1">
      <alignment horizontal="center" vertical="center" textRotation="90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77" fontId="19" fillId="0" borderId="2" xfId="0" applyNumberFormat="1" applyFont="1" applyBorder="1" applyAlignment="1">
      <alignment horizontal="center" vertical="center" textRotation="180"/>
    </xf>
    <xf numFmtId="177" fontId="19" fillId="0" borderId="3" xfId="0" applyNumberFormat="1" applyFont="1" applyBorder="1" applyAlignment="1">
      <alignment horizontal="center" vertical="center" textRotation="180"/>
    </xf>
    <xf numFmtId="177" fontId="19" fillId="0" borderId="4" xfId="0" applyNumberFormat="1" applyFont="1" applyBorder="1" applyAlignment="1">
      <alignment horizontal="center" vertical="center" textRotation="180"/>
    </xf>
    <xf numFmtId="0" fontId="19" fillId="0" borderId="27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177" fontId="19" fillId="0" borderId="6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 textRotation="90"/>
    </xf>
    <xf numFmtId="177" fontId="19" fillId="0" borderId="10" xfId="0" applyNumberFormat="1" applyFont="1" applyBorder="1" applyAlignment="1">
      <alignment horizontal="center" vertical="center"/>
    </xf>
    <xf numFmtId="177" fontId="19" fillId="0" borderId="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77" fontId="18" fillId="0" borderId="2" xfId="0" applyNumberFormat="1" applyFont="1" applyBorder="1" applyAlignment="1">
      <alignment horizontal="center" vertical="center" textRotation="180"/>
    </xf>
    <xf numFmtId="177" fontId="18" fillId="0" borderId="3" xfId="0" applyNumberFormat="1" applyFont="1" applyBorder="1" applyAlignment="1">
      <alignment horizontal="center" vertical="center" textRotation="180"/>
    </xf>
    <xf numFmtId="177" fontId="18" fillId="0" borderId="4" xfId="0" applyNumberFormat="1" applyFont="1" applyBorder="1" applyAlignment="1">
      <alignment horizontal="center" vertical="center" textRotation="180"/>
    </xf>
    <xf numFmtId="177" fontId="18" fillId="0" borderId="6" xfId="0" applyNumberFormat="1" applyFont="1" applyBorder="1" applyAlignment="1">
      <alignment horizontal="center" vertical="center"/>
    </xf>
    <xf numFmtId="177" fontId="18" fillId="0" borderId="10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  <cellStyle name="ハイパーリンク 2" xfId="14" xr:uid="{00000000-0005-0000-0000-000005000000}"/>
    <cellStyle name="標準 2" xfId="10" xr:uid="{00000000-0005-0000-0000-000008000000}"/>
    <cellStyle name="標準 2 2" xfId="16" xr:uid="{00000000-0005-0000-0000-000009000000}"/>
    <cellStyle name="標準 3" xfId="11" xr:uid="{00000000-0005-0000-0000-00000A000000}"/>
    <cellStyle name="標準 3 2" xfId="17" xr:uid="{00000000-0005-0000-0000-00000B000000}"/>
    <cellStyle name="標準 4" xfId="13" xr:uid="{00000000-0005-0000-0000-00000C000000}"/>
    <cellStyle name="標準 4 2" xfId="18" xr:uid="{00000000-0005-0000-0000-00000D000000}"/>
    <cellStyle name="標準 7" xfId="12" xr:uid="{00000000-0005-0000-0000-00000E000000}"/>
    <cellStyle name="説明文 2" xfId="15" xr:uid="{00000000-0005-0000-0000-000006000000}"/>
  </cellStyles>
  <dxfs count="7"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ont>
        <color rgb="FF7030A0"/>
      </font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#format ta</c:v>
                </c:pt>
                <c:pt idx="1">
                  <c:v>XVAL v(in)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Sheet1!$A$3:$A$1048576</c:f>
              <c:strCache>
                <c:ptCount val="251"/>
                <c:pt idx="0">
                  <c:v>0.00E+00</c:v>
                </c:pt>
                <c:pt idx="1">
                  <c:v>1.00E-02</c:v>
                </c:pt>
                <c:pt idx="2">
                  <c:v>2.00E-02</c:v>
                </c:pt>
                <c:pt idx="3">
                  <c:v>3.00E-02</c:v>
                </c:pt>
                <c:pt idx="4">
                  <c:v>4.00E-02</c:v>
                </c:pt>
                <c:pt idx="5">
                  <c:v>5.00E-02</c:v>
                </c:pt>
                <c:pt idx="6">
                  <c:v>6.00E-02</c:v>
                </c:pt>
                <c:pt idx="7">
                  <c:v>7.00E-02</c:v>
                </c:pt>
                <c:pt idx="8">
                  <c:v>8.00E-02</c:v>
                </c:pt>
                <c:pt idx="9">
                  <c:v>9.00E-02</c:v>
                </c:pt>
                <c:pt idx="10">
                  <c:v>1.00E-01</c:v>
                </c:pt>
                <c:pt idx="11">
                  <c:v>1.10E-01</c:v>
                </c:pt>
                <c:pt idx="12">
                  <c:v>1.20E-01</c:v>
                </c:pt>
                <c:pt idx="13">
                  <c:v>1.30E-01</c:v>
                </c:pt>
                <c:pt idx="14">
                  <c:v>1.40E-01</c:v>
                </c:pt>
                <c:pt idx="15">
                  <c:v>1.50E-01</c:v>
                </c:pt>
                <c:pt idx="16">
                  <c:v>1.60E-01</c:v>
                </c:pt>
                <c:pt idx="17">
                  <c:v>1.70E-01</c:v>
                </c:pt>
                <c:pt idx="18">
                  <c:v>1.80E-01</c:v>
                </c:pt>
                <c:pt idx="19">
                  <c:v>1.90E-01</c:v>
                </c:pt>
                <c:pt idx="20">
                  <c:v>2.00E-01</c:v>
                </c:pt>
                <c:pt idx="21">
                  <c:v>2.10E-01</c:v>
                </c:pt>
                <c:pt idx="22">
                  <c:v>2.20E-01</c:v>
                </c:pt>
                <c:pt idx="23">
                  <c:v>2.30E-01</c:v>
                </c:pt>
                <c:pt idx="24">
                  <c:v>2.40E-01</c:v>
                </c:pt>
                <c:pt idx="25">
                  <c:v>2.50E-01</c:v>
                </c:pt>
                <c:pt idx="26">
                  <c:v>2.60E-01</c:v>
                </c:pt>
                <c:pt idx="27">
                  <c:v>2.70E-01</c:v>
                </c:pt>
                <c:pt idx="28">
                  <c:v>2.80E-01</c:v>
                </c:pt>
                <c:pt idx="29">
                  <c:v>2.90E-01</c:v>
                </c:pt>
                <c:pt idx="30">
                  <c:v>3.00E-01</c:v>
                </c:pt>
                <c:pt idx="31">
                  <c:v>3.10E-01</c:v>
                </c:pt>
                <c:pt idx="32">
                  <c:v>3.20E-01</c:v>
                </c:pt>
                <c:pt idx="33">
                  <c:v>3.30E-01</c:v>
                </c:pt>
                <c:pt idx="34">
                  <c:v>3.40E-01</c:v>
                </c:pt>
                <c:pt idx="35">
                  <c:v>3.50E-01</c:v>
                </c:pt>
                <c:pt idx="36">
                  <c:v>3.60E-01</c:v>
                </c:pt>
                <c:pt idx="37">
                  <c:v>3.70E-01</c:v>
                </c:pt>
                <c:pt idx="38">
                  <c:v>3.80E-01</c:v>
                </c:pt>
                <c:pt idx="39">
                  <c:v>3.90E-01</c:v>
                </c:pt>
                <c:pt idx="40">
                  <c:v>4.00E-01</c:v>
                </c:pt>
                <c:pt idx="41">
                  <c:v>4.10E-01</c:v>
                </c:pt>
                <c:pt idx="42">
                  <c:v>4.20E-01</c:v>
                </c:pt>
                <c:pt idx="43">
                  <c:v>4.30E-01</c:v>
                </c:pt>
                <c:pt idx="44">
                  <c:v>4.40E-01</c:v>
                </c:pt>
                <c:pt idx="45">
                  <c:v>4.50E-01</c:v>
                </c:pt>
                <c:pt idx="46">
                  <c:v>4.60E-01</c:v>
                </c:pt>
                <c:pt idx="47">
                  <c:v>4.70E-01</c:v>
                </c:pt>
                <c:pt idx="48">
                  <c:v>4.80E-01</c:v>
                </c:pt>
                <c:pt idx="49">
                  <c:v>4.90E-01</c:v>
                </c:pt>
                <c:pt idx="50">
                  <c:v>5.00E-01</c:v>
                </c:pt>
                <c:pt idx="51">
                  <c:v>5.10E-01</c:v>
                </c:pt>
                <c:pt idx="52">
                  <c:v>5.20E-01</c:v>
                </c:pt>
                <c:pt idx="53">
                  <c:v>5.30E-01</c:v>
                </c:pt>
                <c:pt idx="54">
                  <c:v>5.40E-01</c:v>
                </c:pt>
                <c:pt idx="55">
                  <c:v>5.50E-01</c:v>
                </c:pt>
                <c:pt idx="56">
                  <c:v>5.60E-01</c:v>
                </c:pt>
                <c:pt idx="57">
                  <c:v>5.70E-01</c:v>
                </c:pt>
                <c:pt idx="58">
                  <c:v>5.80E-01</c:v>
                </c:pt>
                <c:pt idx="59">
                  <c:v>5.90E-01</c:v>
                </c:pt>
                <c:pt idx="60">
                  <c:v>6.00E-01</c:v>
                </c:pt>
                <c:pt idx="61">
                  <c:v>6.10E-01</c:v>
                </c:pt>
                <c:pt idx="62">
                  <c:v>6.20E-01</c:v>
                </c:pt>
                <c:pt idx="63">
                  <c:v>6.30E-01</c:v>
                </c:pt>
                <c:pt idx="64">
                  <c:v>6.40E-01</c:v>
                </c:pt>
                <c:pt idx="65">
                  <c:v>6.50E-01</c:v>
                </c:pt>
                <c:pt idx="66">
                  <c:v>6.60E-01</c:v>
                </c:pt>
                <c:pt idx="67">
                  <c:v>6.70E-01</c:v>
                </c:pt>
                <c:pt idx="68">
                  <c:v>6.80E-01</c:v>
                </c:pt>
                <c:pt idx="69">
                  <c:v>6.90E-01</c:v>
                </c:pt>
                <c:pt idx="70">
                  <c:v>7.00E-01</c:v>
                </c:pt>
                <c:pt idx="71">
                  <c:v>7.10E-01</c:v>
                </c:pt>
                <c:pt idx="72">
                  <c:v>7.20E-01</c:v>
                </c:pt>
                <c:pt idx="73">
                  <c:v>7.30E-01</c:v>
                </c:pt>
                <c:pt idx="74">
                  <c:v>7.40E-01</c:v>
                </c:pt>
                <c:pt idx="75">
                  <c:v>7.50E-01</c:v>
                </c:pt>
                <c:pt idx="76">
                  <c:v>7.60E-01</c:v>
                </c:pt>
                <c:pt idx="77">
                  <c:v>7.70E-01</c:v>
                </c:pt>
                <c:pt idx="78">
                  <c:v>7.80E-01</c:v>
                </c:pt>
                <c:pt idx="79">
                  <c:v>7.90E-01</c:v>
                </c:pt>
                <c:pt idx="80">
                  <c:v>8.00E-01</c:v>
                </c:pt>
                <c:pt idx="81">
                  <c:v>8.10E-01</c:v>
                </c:pt>
                <c:pt idx="82">
                  <c:v>8.20E-01</c:v>
                </c:pt>
                <c:pt idx="83">
                  <c:v>8.30E-01</c:v>
                </c:pt>
                <c:pt idx="84">
                  <c:v>8.40E-01</c:v>
                </c:pt>
                <c:pt idx="85">
                  <c:v>8.50E-01</c:v>
                </c:pt>
                <c:pt idx="86">
                  <c:v>8.60E-01</c:v>
                </c:pt>
                <c:pt idx="87">
                  <c:v>8.70E-01</c:v>
                </c:pt>
                <c:pt idx="88">
                  <c:v>8.80E-01</c:v>
                </c:pt>
                <c:pt idx="89">
                  <c:v>8.90E-01</c:v>
                </c:pt>
                <c:pt idx="90">
                  <c:v>9.00E-01</c:v>
                </c:pt>
                <c:pt idx="91">
                  <c:v>9.10E-01</c:v>
                </c:pt>
                <c:pt idx="92">
                  <c:v>9.20E-01</c:v>
                </c:pt>
                <c:pt idx="93">
                  <c:v>9.30E-01</c:v>
                </c:pt>
                <c:pt idx="94">
                  <c:v>9.40E-01</c:v>
                </c:pt>
                <c:pt idx="95">
                  <c:v>9.50E-01</c:v>
                </c:pt>
                <c:pt idx="96">
                  <c:v>9.60E-01</c:v>
                </c:pt>
                <c:pt idx="97">
                  <c:v>9.70E-01</c:v>
                </c:pt>
                <c:pt idx="98">
                  <c:v>9.80E-01</c:v>
                </c:pt>
                <c:pt idx="99">
                  <c:v>9.90E-01</c:v>
                </c:pt>
                <c:pt idx="100">
                  <c:v>1.00E+00</c:v>
                </c:pt>
                <c:pt idx="101">
                  <c:v>1.01E+00</c:v>
                </c:pt>
                <c:pt idx="102">
                  <c:v>1.02E+00</c:v>
                </c:pt>
                <c:pt idx="103">
                  <c:v>1.03E+00</c:v>
                </c:pt>
                <c:pt idx="104">
                  <c:v>1.04E+00</c:v>
                </c:pt>
                <c:pt idx="105">
                  <c:v>1.05E+00</c:v>
                </c:pt>
                <c:pt idx="106">
                  <c:v>1.06E+00</c:v>
                </c:pt>
                <c:pt idx="107">
                  <c:v>1.07E+00</c:v>
                </c:pt>
                <c:pt idx="108">
                  <c:v>1.08E+00</c:v>
                </c:pt>
                <c:pt idx="109">
                  <c:v>1.09E+00</c:v>
                </c:pt>
                <c:pt idx="110">
                  <c:v>1.10E+00</c:v>
                </c:pt>
                <c:pt idx="111">
                  <c:v>1.11E+00</c:v>
                </c:pt>
                <c:pt idx="112">
                  <c:v>1.12E+00</c:v>
                </c:pt>
                <c:pt idx="113">
                  <c:v>1.13E+00</c:v>
                </c:pt>
                <c:pt idx="114">
                  <c:v>1.14E+00</c:v>
                </c:pt>
                <c:pt idx="115">
                  <c:v>1.15E+00</c:v>
                </c:pt>
                <c:pt idx="116">
                  <c:v>1.16E+00</c:v>
                </c:pt>
                <c:pt idx="117">
                  <c:v>1.17E+00</c:v>
                </c:pt>
                <c:pt idx="118">
                  <c:v>1.18E+00</c:v>
                </c:pt>
                <c:pt idx="119">
                  <c:v>1.19E+00</c:v>
                </c:pt>
                <c:pt idx="120">
                  <c:v>1.20E+00</c:v>
                </c:pt>
                <c:pt idx="121">
                  <c:v>1.21E+00</c:v>
                </c:pt>
                <c:pt idx="122">
                  <c:v>1.22E+00</c:v>
                </c:pt>
                <c:pt idx="123">
                  <c:v>1.23E+00</c:v>
                </c:pt>
                <c:pt idx="124">
                  <c:v>1.24E+00</c:v>
                </c:pt>
                <c:pt idx="125">
                  <c:v>1.25E+00</c:v>
                </c:pt>
                <c:pt idx="126">
                  <c:v>1.26E+00</c:v>
                </c:pt>
                <c:pt idx="127">
                  <c:v>1.27E+00</c:v>
                </c:pt>
                <c:pt idx="128">
                  <c:v>1.28E+00</c:v>
                </c:pt>
                <c:pt idx="129">
                  <c:v>1.29E+00</c:v>
                </c:pt>
                <c:pt idx="130">
                  <c:v>1.30E+00</c:v>
                </c:pt>
                <c:pt idx="131">
                  <c:v>1.31E+00</c:v>
                </c:pt>
                <c:pt idx="132">
                  <c:v>1.32E+00</c:v>
                </c:pt>
                <c:pt idx="133">
                  <c:v>1.33E+00</c:v>
                </c:pt>
                <c:pt idx="134">
                  <c:v>1.34E+00</c:v>
                </c:pt>
                <c:pt idx="135">
                  <c:v>1.35E+00</c:v>
                </c:pt>
                <c:pt idx="136">
                  <c:v>1.36E+00</c:v>
                </c:pt>
                <c:pt idx="137">
                  <c:v>1.37E+00</c:v>
                </c:pt>
                <c:pt idx="138">
                  <c:v>1.38E+00</c:v>
                </c:pt>
                <c:pt idx="139">
                  <c:v>1.39E+00</c:v>
                </c:pt>
                <c:pt idx="140">
                  <c:v>1.40E+00</c:v>
                </c:pt>
                <c:pt idx="141">
                  <c:v>1.41E+00</c:v>
                </c:pt>
                <c:pt idx="142">
                  <c:v>1.42E+00</c:v>
                </c:pt>
                <c:pt idx="143">
                  <c:v>1.43E+00</c:v>
                </c:pt>
                <c:pt idx="144">
                  <c:v>1.44E+00</c:v>
                </c:pt>
                <c:pt idx="145">
                  <c:v>1.45E+00</c:v>
                </c:pt>
                <c:pt idx="146">
                  <c:v>1.46E+00</c:v>
                </c:pt>
                <c:pt idx="147">
                  <c:v>1.47E+00</c:v>
                </c:pt>
                <c:pt idx="148">
                  <c:v>1.48E+00</c:v>
                </c:pt>
                <c:pt idx="149">
                  <c:v>1.49E+00</c:v>
                </c:pt>
                <c:pt idx="150">
                  <c:v>1.50E+00</c:v>
                </c:pt>
                <c:pt idx="151">
                  <c:v>1.51E+00</c:v>
                </c:pt>
                <c:pt idx="152">
                  <c:v>1.52E+00</c:v>
                </c:pt>
                <c:pt idx="153">
                  <c:v>1.53E+00</c:v>
                </c:pt>
                <c:pt idx="154">
                  <c:v>1.54E+00</c:v>
                </c:pt>
                <c:pt idx="155">
                  <c:v>1.55E+00</c:v>
                </c:pt>
                <c:pt idx="156">
                  <c:v>1.56E+00</c:v>
                </c:pt>
                <c:pt idx="157">
                  <c:v>1.57E+00</c:v>
                </c:pt>
                <c:pt idx="158">
                  <c:v>1.58E+00</c:v>
                </c:pt>
                <c:pt idx="159">
                  <c:v>1.59E+00</c:v>
                </c:pt>
                <c:pt idx="160">
                  <c:v>1.60E+00</c:v>
                </c:pt>
                <c:pt idx="161">
                  <c:v>1.61E+00</c:v>
                </c:pt>
                <c:pt idx="162">
                  <c:v>1.62E+00</c:v>
                </c:pt>
                <c:pt idx="163">
                  <c:v>1.63E+00</c:v>
                </c:pt>
                <c:pt idx="164">
                  <c:v>1.64E+00</c:v>
                </c:pt>
                <c:pt idx="165">
                  <c:v>1.65E+00</c:v>
                </c:pt>
                <c:pt idx="166">
                  <c:v>1.66E+00</c:v>
                </c:pt>
                <c:pt idx="167">
                  <c:v>1.67E+00</c:v>
                </c:pt>
                <c:pt idx="168">
                  <c:v>1.68E+00</c:v>
                </c:pt>
                <c:pt idx="169">
                  <c:v>1.69E+00</c:v>
                </c:pt>
                <c:pt idx="170">
                  <c:v>1.70E+00</c:v>
                </c:pt>
                <c:pt idx="171">
                  <c:v>1.71E+00</c:v>
                </c:pt>
                <c:pt idx="172">
                  <c:v>1.72E+00</c:v>
                </c:pt>
                <c:pt idx="173">
                  <c:v>1.73E+00</c:v>
                </c:pt>
                <c:pt idx="174">
                  <c:v>1.74E+00</c:v>
                </c:pt>
                <c:pt idx="175">
                  <c:v>1.75E+00</c:v>
                </c:pt>
                <c:pt idx="176">
                  <c:v>1.76E+00</c:v>
                </c:pt>
                <c:pt idx="177">
                  <c:v>1.77E+00</c:v>
                </c:pt>
                <c:pt idx="178">
                  <c:v>1.78E+00</c:v>
                </c:pt>
                <c:pt idx="179">
                  <c:v>1.79E+00</c:v>
                </c:pt>
                <c:pt idx="180">
                  <c:v>1.80E+00</c:v>
                </c:pt>
                <c:pt idx="181">
                  <c:v>1.81E+00</c:v>
                </c:pt>
                <c:pt idx="182">
                  <c:v>1.82E+00</c:v>
                </c:pt>
                <c:pt idx="183">
                  <c:v>1.83E+00</c:v>
                </c:pt>
                <c:pt idx="184">
                  <c:v>1.84E+00</c:v>
                </c:pt>
                <c:pt idx="185">
                  <c:v>1.85E+00</c:v>
                </c:pt>
                <c:pt idx="186">
                  <c:v>1.86E+00</c:v>
                </c:pt>
                <c:pt idx="187">
                  <c:v>1.87E+00</c:v>
                </c:pt>
                <c:pt idx="188">
                  <c:v>1.88E+00</c:v>
                </c:pt>
                <c:pt idx="189">
                  <c:v>1.89E+00</c:v>
                </c:pt>
                <c:pt idx="190">
                  <c:v>1.90E+00</c:v>
                </c:pt>
                <c:pt idx="191">
                  <c:v>1.91E+00</c:v>
                </c:pt>
                <c:pt idx="192">
                  <c:v>1.92E+00</c:v>
                </c:pt>
                <c:pt idx="193">
                  <c:v>1.93E+00</c:v>
                </c:pt>
                <c:pt idx="194">
                  <c:v>1.94E+00</c:v>
                </c:pt>
                <c:pt idx="195">
                  <c:v>1.95E+00</c:v>
                </c:pt>
                <c:pt idx="196">
                  <c:v>1.96E+00</c:v>
                </c:pt>
                <c:pt idx="197">
                  <c:v>1.97E+00</c:v>
                </c:pt>
                <c:pt idx="198">
                  <c:v>1.98E+00</c:v>
                </c:pt>
                <c:pt idx="199">
                  <c:v>1.99E+00</c:v>
                </c:pt>
                <c:pt idx="200">
                  <c:v>2.00E+00</c:v>
                </c:pt>
                <c:pt idx="201">
                  <c:v>2.01E+00</c:v>
                </c:pt>
                <c:pt idx="202">
                  <c:v>2.02E+00</c:v>
                </c:pt>
                <c:pt idx="203">
                  <c:v>2.03E+00</c:v>
                </c:pt>
                <c:pt idx="204">
                  <c:v>2.04E+00</c:v>
                </c:pt>
                <c:pt idx="205">
                  <c:v>2.05E+00</c:v>
                </c:pt>
                <c:pt idx="206">
                  <c:v>2.06E+00</c:v>
                </c:pt>
                <c:pt idx="207">
                  <c:v>2.07E+00</c:v>
                </c:pt>
                <c:pt idx="208">
                  <c:v>2.08E+00</c:v>
                </c:pt>
                <c:pt idx="209">
                  <c:v>2.09E+00</c:v>
                </c:pt>
                <c:pt idx="210">
                  <c:v>2.10E+00</c:v>
                </c:pt>
                <c:pt idx="211">
                  <c:v>2.11E+00</c:v>
                </c:pt>
                <c:pt idx="212">
                  <c:v>2.12E+00</c:v>
                </c:pt>
                <c:pt idx="213">
                  <c:v>2.13E+00</c:v>
                </c:pt>
                <c:pt idx="214">
                  <c:v>2.14E+00</c:v>
                </c:pt>
                <c:pt idx="215">
                  <c:v>2.15E+00</c:v>
                </c:pt>
                <c:pt idx="216">
                  <c:v>2.16E+00</c:v>
                </c:pt>
                <c:pt idx="217">
                  <c:v>2.17E+00</c:v>
                </c:pt>
                <c:pt idx="218">
                  <c:v>2.18E+00</c:v>
                </c:pt>
                <c:pt idx="219">
                  <c:v>2.19E+00</c:v>
                </c:pt>
                <c:pt idx="220">
                  <c:v>2.20E+00</c:v>
                </c:pt>
                <c:pt idx="221">
                  <c:v>2.21E+00</c:v>
                </c:pt>
                <c:pt idx="222">
                  <c:v>2.22E+00</c:v>
                </c:pt>
                <c:pt idx="223">
                  <c:v>2.23E+00</c:v>
                </c:pt>
                <c:pt idx="224">
                  <c:v>2.24E+00</c:v>
                </c:pt>
                <c:pt idx="225">
                  <c:v>2.25E+00</c:v>
                </c:pt>
                <c:pt idx="226">
                  <c:v>2.26E+00</c:v>
                </c:pt>
                <c:pt idx="227">
                  <c:v>2.27E+00</c:v>
                </c:pt>
                <c:pt idx="228">
                  <c:v>2.28E+00</c:v>
                </c:pt>
                <c:pt idx="229">
                  <c:v>2.29E+00</c:v>
                </c:pt>
                <c:pt idx="230">
                  <c:v>2.30E+00</c:v>
                </c:pt>
                <c:pt idx="231">
                  <c:v>2.31E+00</c:v>
                </c:pt>
                <c:pt idx="232">
                  <c:v>2.32E+00</c:v>
                </c:pt>
                <c:pt idx="233">
                  <c:v>2.33E+00</c:v>
                </c:pt>
                <c:pt idx="234">
                  <c:v>2.34E+00</c:v>
                </c:pt>
                <c:pt idx="235">
                  <c:v>2.35E+00</c:v>
                </c:pt>
                <c:pt idx="236">
                  <c:v>2.36E+00</c:v>
                </c:pt>
                <c:pt idx="237">
                  <c:v>2.37E+00</c:v>
                </c:pt>
                <c:pt idx="238">
                  <c:v>2.38E+00</c:v>
                </c:pt>
                <c:pt idx="239">
                  <c:v>2.39E+00</c:v>
                </c:pt>
                <c:pt idx="240">
                  <c:v>2.40E+00</c:v>
                </c:pt>
                <c:pt idx="241">
                  <c:v>2.41E+00</c:v>
                </c:pt>
                <c:pt idx="242">
                  <c:v>2.42E+00</c:v>
                </c:pt>
                <c:pt idx="243">
                  <c:v>2.43E+00</c:v>
                </c:pt>
                <c:pt idx="244">
                  <c:v>2.44E+00</c:v>
                </c:pt>
                <c:pt idx="245">
                  <c:v>2.45E+00</c:v>
                </c:pt>
                <c:pt idx="246">
                  <c:v>2.46E+00</c:v>
                </c:pt>
                <c:pt idx="247">
                  <c:v>2.47E+00</c:v>
                </c:pt>
                <c:pt idx="248">
                  <c:v>2.48E+00</c:v>
                </c:pt>
                <c:pt idx="249">
                  <c:v>2.49E+00</c:v>
                </c:pt>
                <c:pt idx="250">
                  <c:v>2.50E+00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Sheet1!$A$3:$A$254</c15:sqref>
                  </c15:fullRef>
                </c:ext>
              </c:extLst>
              <c:f>Sheet1!$A$5:$A$254</c:f>
              <c:numCache>
                <c:formatCode>0.00E+00</c:formatCode>
                <c:ptCount val="25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2-4BFF-B23B-6E3D39DD206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ble ## [Cus</c:v>
                </c:pt>
                <c:pt idx="1">
                  <c:v>v(in)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Sheet1!$A$3:$A$1048576</c:f>
              <c:strCache>
                <c:ptCount val="251"/>
                <c:pt idx="0">
                  <c:v>0.00E+00</c:v>
                </c:pt>
                <c:pt idx="1">
                  <c:v>1.00E-02</c:v>
                </c:pt>
                <c:pt idx="2">
                  <c:v>2.00E-02</c:v>
                </c:pt>
                <c:pt idx="3">
                  <c:v>3.00E-02</c:v>
                </c:pt>
                <c:pt idx="4">
                  <c:v>4.00E-02</c:v>
                </c:pt>
                <c:pt idx="5">
                  <c:v>5.00E-02</c:v>
                </c:pt>
                <c:pt idx="6">
                  <c:v>6.00E-02</c:v>
                </c:pt>
                <c:pt idx="7">
                  <c:v>7.00E-02</c:v>
                </c:pt>
                <c:pt idx="8">
                  <c:v>8.00E-02</c:v>
                </c:pt>
                <c:pt idx="9">
                  <c:v>9.00E-02</c:v>
                </c:pt>
                <c:pt idx="10">
                  <c:v>1.00E-01</c:v>
                </c:pt>
                <c:pt idx="11">
                  <c:v>1.10E-01</c:v>
                </c:pt>
                <c:pt idx="12">
                  <c:v>1.20E-01</c:v>
                </c:pt>
                <c:pt idx="13">
                  <c:v>1.30E-01</c:v>
                </c:pt>
                <c:pt idx="14">
                  <c:v>1.40E-01</c:v>
                </c:pt>
                <c:pt idx="15">
                  <c:v>1.50E-01</c:v>
                </c:pt>
                <c:pt idx="16">
                  <c:v>1.60E-01</c:v>
                </c:pt>
                <c:pt idx="17">
                  <c:v>1.70E-01</c:v>
                </c:pt>
                <c:pt idx="18">
                  <c:v>1.80E-01</c:v>
                </c:pt>
                <c:pt idx="19">
                  <c:v>1.90E-01</c:v>
                </c:pt>
                <c:pt idx="20">
                  <c:v>2.00E-01</c:v>
                </c:pt>
                <c:pt idx="21">
                  <c:v>2.10E-01</c:v>
                </c:pt>
                <c:pt idx="22">
                  <c:v>2.20E-01</c:v>
                </c:pt>
                <c:pt idx="23">
                  <c:v>2.30E-01</c:v>
                </c:pt>
                <c:pt idx="24">
                  <c:v>2.40E-01</c:v>
                </c:pt>
                <c:pt idx="25">
                  <c:v>2.50E-01</c:v>
                </c:pt>
                <c:pt idx="26">
                  <c:v>2.60E-01</c:v>
                </c:pt>
                <c:pt idx="27">
                  <c:v>2.70E-01</c:v>
                </c:pt>
                <c:pt idx="28">
                  <c:v>2.80E-01</c:v>
                </c:pt>
                <c:pt idx="29">
                  <c:v>2.90E-01</c:v>
                </c:pt>
                <c:pt idx="30">
                  <c:v>3.00E-01</c:v>
                </c:pt>
                <c:pt idx="31">
                  <c:v>3.10E-01</c:v>
                </c:pt>
                <c:pt idx="32">
                  <c:v>3.20E-01</c:v>
                </c:pt>
                <c:pt idx="33">
                  <c:v>3.30E-01</c:v>
                </c:pt>
                <c:pt idx="34">
                  <c:v>3.40E-01</c:v>
                </c:pt>
                <c:pt idx="35">
                  <c:v>3.50E-01</c:v>
                </c:pt>
                <c:pt idx="36">
                  <c:v>3.60E-01</c:v>
                </c:pt>
                <c:pt idx="37">
                  <c:v>3.70E-01</c:v>
                </c:pt>
                <c:pt idx="38">
                  <c:v>3.80E-01</c:v>
                </c:pt>
                <c:pt idx="39">
                  <c:v>3.90E-01</c:v>
                </c:pt>
                <c:pt idx="40">
                  <c:v>4.00E-01</c:v>
                </c:pt>
                <c:pt idx="41">
                  <c:v>4.10E-01</c:v>
                </c:pt>
                <c:pt idx="42">
                  <c:v>4.20E-01</c:v>
                </c:pt>
                <c:pt idx="43">
                  <c:v>4.30E-01</c:v>
                </c:pt>
                <c:pt idx="44">
                  <c:v>4.40E-01</c:v>
                </c:pt>
                <c:pt idx="45">
                  <c:v>4.50E-01</c:v>
                </c:pt>
                <c:pt idx="46">
                  <c:v>4.60E-01</c:v>
                </c:pt>
                <c:pt idx="47">
                  <c:v>4.70E-01</c:v>
                </c:pt>
                <c:pt idx="48">
                  <c:v>4.80E-01</c:v>
                </c:pt>
                <c:pt idx="49">
                  <c:v>4.90E-01</c:v>
                </c:pt>
                <c:pt idx="50">
                  <c:v>5.00E-01</c:v>
                </c:pt>
                <c:pt idx="51">
                  <c:v>5.10E-01</c:v>
                </c:pt>
                <c:pt idx="52">
                  <c:v>5.20E-01</c:v>
                </c:pt>
                <c:pt idx="53">
                  <c:v>5.30E-01</c:v>
                </c:pt>
                <c:pt idx="54">
                  <c:v>5.40E-01</c:v>
                </c:pt>
                <c:pt idx="55">
                  <c:v>5.50E-01</c:v>
                </c:pt>
                <c:pt idx="56">
                  <c:v>5.60E-01</c:v>
                </c:pt>
                <c:pt idx="57">
                  <c:v>5.70E-01</c:v>
                </c:pt>
                <c:pt idx="58">
                  <c:v>5.80E-01</c:v>
                </c:pt>
                <c:pt idx="59">
                  <c:v>5.90E-01</c:v>
                </c:pt>
                <c:pt idx="60">
                  <c:v>6.00E-01</c:v>
                </c:pt>
                <c:pt idx="61">
                  <c:v>6.10E-01</c:v>
                </c:pt>
                <c:pt idx="62">
                  <c:v>6.20E-01</c:v>
                </c:pt>
                <c:pt idx="63">
                  <c:v>6.30E-01</c:v>
                </c:pt>
                <c:pt idx="64">
                  <c:v>6.40E-01</c:v>
                </c:pt>
                <c:pt idx="65">
                  <c:v>6.50E-01</c:v>
                </c:pt>
                <c:pt idx="66">
                  <c:v>6.60E-01</c:v>
                </c:pt>
                <c:pt idx="67">
                  <c:v>6.70E-01</c:v>
                </c:pt>
                <c:pt idx="68">
                  <c:v>6.80E-01</c:v>
                </c:pt>
                <c:pt idx="69">
                  <c:v>6.90E-01</c:v>
                </c:pt>
                <c:pt idx="70">
                  <c:v>7.00E-01</c:v>
                </c:pt>
                <c:pt idx="71">
                  <c:v>7.10E-01</c:v>
                </c:pt>
                <c:pt idx="72">
                  <c:v>7.20E-01</c:v>
                </c:pt>
                <c:pt idx="73">
                  <c:v>7.30E-01</c:v>
                </c:pt>
                <c:pt idx="74">
                  <c:v>7.40E-01</c:v>
                </c:pt>
                <c:pt idx="75">
                  <c:v>7.50E-01</c:v>
                </c:pt>
                <c:pt idx="76">
                  <c:v>7.60E-01</c:v>
                </c:pt>
                <c:pt idx="77">
                  <c:v>7.70E-01</c:v>
                </c:pt>
                <c:pt idx="78">
                  <c:v>7.80E-01</c:v>
                </c:pt>
                <c:pt idx="79">
                  <c:v>7.90E-01</c:v>
                </c:pt>
                <c:pt idx="80">
                  <c:v>8.00E-01</c:v>
                </c:pt>
                <c:pt idx="81">
                  <c:v>8.10E-01</c:v>
                </c:pt>
                <c:pt idx="82">
                  <c:v>8.20E-01</c:v>
                </c:pt>
                <c:pt idx="83">
                  <c:v>8.30E-01</c:v>
                </c:pt>
                <c:pt idx="84">
                  <c:v>8.40E-01</c:v>
                </c:pt>
                <c:pt idx="85">
                  <c:v>8.50E-01</c:v>
                </c:pt>
                <c:pt idx="86">
                  <c:v>8.60E-01</c:v>
                </c:pt>
                <c:pt idx="87">
                  <c:v>8.70E-01</c:v>
                </c:pt>
                <c:pt idx="88">
                  <c:v>8.80E-01</c:v>
                </c:pt>
                <c:pt idx="89">
                  <c:v>8.90E-01</c:v>
                </c:pt>
                <c:pt idx="90">
                  <c:v>9.00E-01</c:v>
                </c:pt>
                <c:pt idx="91">
                  <c:v>9.10E-01</c:v>
                </c:pt>
                <c:pt idx="92">
                  <c:v>9.20E-01</c:v>
                </c:pt>
                <c:pt idx="93">
                  <c:v>9.30E-01</c:v>
                </c:pt>
                <c:pt idx="94">
                  <c:v>9.40E-01</c:v>
                </c:pt>
                <c:pt idx="95">
                  <c:v>9.50E-01</c:v>
                </c:pt>
                <c:pt idx="96">
                  <c:v>9.60E-01</c:v>
                </c:pt>
                <c:pt idx="97">
                  <c:v>9.70E-01</c:v>
                </c:pt>
                <c:pt idx="98">
                  <c:v>9.80E-01</c:v>
                </c:pt>
                <c:pt idx="99">
                  <c:v>9.90E-01</c:v>
                </c:pt>
                <c:pt idx="100">
                  <c:v>1.00E+00</c:v>
                </c:pt>
                <c:pt idx="101">
                  <c:v>1.01E+00</c:v>
                </c:pt>
                <c:pt idx="102">
                  <c:v>1.02E+00</c:v>
                </c:pt>
                <c:pt idx="103">
                  <c:v>1.03E+00</c:v>
                </c:pt>
                <c:pt idx="104">
                  <c:v>1.04E+00</c:v>
                </c:pt>
                <c:pt idx="105">
                  <c:v>1.05E+00</c:v>
                </c:pt>
                <c:pt idx="106">
                  <c:v>1.06E+00</c:v>
                </c:pt>
                <c:pt idx="107">
                  <c:v>1.07E+00</c:v>
                </c:pt>
                <c:pt idx="108">
                  <c:v>1.08E+00</c:v>
                </c:pt>
                <c:pt idx="109">
                  <c:v>1.09E+00</c:v>
                </c:pt>
                <c:pt idx="110">
                  <c:v>1.10E+00</c:v>
                </c:pt>
                <c:pt idx="111">
                  <c:v>1.11E+00</c:v>
                </c:pt>
                <c:pt idx="112">
                  <c:v>1.12E+00</c:v>
                </c:pt>
                <c:pt idx="113">
                  <c:v>1.13E+00</c:v>
                </c:pt>
                <c:pt idx="114">
                  <c:v>1.14E+00</c:v>
                </c:pt>
                <c:pt idx="115">
                  <c:v>1.15E+00</c:v>
                </c:pt>
                <c:pt idx="116">
                  <c:v>1.16E+00</c:v>
                </c:pt>
                <c:pt idx="117">
                  <c:v>1.17E+00</c:v>
                </c:pt>
                <c:pt idx="118">
                  <c:v>1.18E+00</c:v>
                </c:pt>
                <c:pt idx="119">
                  <c:v>1.19E+00</c:v>
                </c:pt>
                <c:pt idx="120">
                  <c:v>1.20E+00</c:v>
                </c:pt>
                <c:pt idx="121">
                  <c:v>1.21E+00</c:v>
                </c:pt>
                <c:pt idx="122">
                  <c:v>1.22E+00</c:v>
                </c:pt>
                <c:pt idx="123">
                  <c:v>1.23E+00</c:v>
                </c:pt>
                <c:pt idx="124">
                  <c:v>1.24E+00</c:v>
                </c:pt>
                <c:pt idx="125">
                  <c:v>1.25E+00</c:v>
                </c:pt>
                <c:pt idx="126">
                  <c:v>1.26E+00</c:v>
                </c:pt>
                <c:pt idx="127">
                  <c:v>1.27E+00</c:v>
                </c:pt>
                <c:pt idx="128">
                  <c:v>1.28E+00</c:v>
                </c:pt>
                <c:pt idx="129">
                  <c:v>1.29E+00</c:v>
                </c:pt>
                <c:pt idx="130">
                  <c:v>1.30E+00</c:v>
                </c:pt>
                <c:pt idx="131">
                  <c:v>1.31E+00</c:v>
                </c:pt>
                <c:pt idx="132">
                  <c:v>1.32E+00</c:v>
                </c:pt>
                <c:pt idx="133">
                  <c:v>1.33E+00</c:v>
                </c:pt>
                <c:pt idx="134">
                  <c:v>1.34E+00</c:v>
                </c:pt>
                <c:pt idx="135">
                  <c:v>1.35E+00</c:v>
                </c:pt>
                <c:pt idx="136">
                  <c:v>1.36E+00</c:v>
                </c:pt>
                <c:pt idx="137">
                  <c:v>1.37E+00</c:v>
                </c:pt>
                <c:pt idx="138">
                  <c:v>1.38E+00</c:v>
                </c:pt>
                <c:pt idx="139">
                  <c:v>1.39E+00</c:v>
                </c:pt>
                <c:pt idx="140">
                  <c:v>1.40E+00</c:v>
                </c:pt>
                <c:pt idx="141">
                  <c:v>1.41E+00</c:v>
                </c:pt>
                <c:pt idx="142">
                  <c:v>1.42E+00</c:v>
                </c:pt>
                <c:pt idx="143">
                  <c:v>1.43E+00</c:v>
                </c:pt>
                <c:pt idx="144">
                  <c:v>1.44E+00</c:v>
                </c:pt>
                <c:pt idx="145">
                  <c:v>1.45E+00</c:v>
                </c:pt>
                <c:pt idx="146">
                  <c:v>1.46E+00</c:v>
                </c:pt>
                <c:pt idx="147">
                  <c:v>1.47E+00</c:v>
                </c:pt>
                <c:pt idx="148">
                  <c:v>1.48E+00</c:v>
                </c:pt>
                <c:pt idx="149">
                  <c:v>1.49E+00</c:v>
                </c:pt>
                <c:pt idx="150">
                  <c:v>1.50E+00</c:v>
                </c:pt>
                <c:pt idx="151">
                  <c:v>1.51E+00</c:v>
                </c:pt>
                <c:pt idx="152">
                  <c:v>1.52E+00</c:v>
                </c:pt>
                <c:pt idx="153">
                  <c:v>1.53E+00</c:v>
                </c:pt>
                <c:pt idx="154">
                  <c:v>1.54E+00</c:v>
                </c:pt>
                <c:pt idx="155">
                  <c:v>1.55E+00</c:v>
                </c:pt>
                <c:pt idx="156">
                  <c:v>1.56E+00</c:v>
                </c:pt>
                <c:pt idx="157">
                  <c:v>1.57E+00</c:v>
                </c:pt>
                <c:pt idx="158">
                  <c:v>1.58E+00</c:v>
                </c:pt>
                <c:pt idx="159">
                  <c:v>1.59E+00</c:v>
                </c:pt>
                <c:pt idx="160">
                  <c:v>1.60E+00</c:v>
                </c:pt>
                <c:pt idx="161">
                  <c:v>1.61E+00</c:v>
                </c:pt>
                <c:pt idx="162">
                  <c:v>1.62E+00</c:v>
                </c:pt>
                <c:pt idx="163">
                  <c:v>1.63E+00</c:v>
                </c:pt>
                <c:pt idx="164">
                  <c:v>1.64E+00</c:v>
                </c:pt>
                <c:pt idx="165">
                  <c:v>1.65E+00</c:v>
                </c:pt>
                <c:pt idx="166">
                  <c:v>1.66E+00</c:v>
                </c:pt>
                <c:pt idx="167">
                  <c:v>1.67E+00</c:v>
                </c:pt>
                <c:pt idx="168">
                  <c:v>1.68E+00</c:v>
                </c:pt>
                <c:pt idx="169">
                  <c:v>1.69E+00</c:v>
                </c:pt>
                <c:pt idx="170">
                  <c:v>1.70E+00</c:v>
                </c:pt>
                <c:pt idx="171">
                  <c:v>1.71E+00</c:v>
                </c:pt>
                <c:pt idx="172">
                  <c:v>1.72E+00</c:v>
                </c:pt>
                <c:pt idx="173">
                  <c:v>1.73E+00</c:v>
                </c:pt>
                <c:pt idx="174">
                  <c:v>1.74E+00</c:v>
                </c:pt>
                <c:pt idx="175">
                  <c:v>1.75E+00</c:v>
                </c:pt>
                <c:pt idx="176">
                  <c:v>1.76E+00</c:v>
                </c:pt>
                <c:pt idx="177">
                  <c:v>1.77E+00</c:v>
                </c:pt>
                <c:pt idx="178">
                  <c:v>1.78E+00</c:v>
                </c:pt>
                <c:pt idx="179">
                  <c:v>1.79E+00</c:v>
                </c:pt>
                <c:pt idx="180">
                  <c:v>1.80E+00</c:v>
                </c:pt>
                <c:pt idx="181">
                  <c:v>1.81E+00</c:v>
                </c:pt>
                <c:pt idx="182">
                  <c:v>1.82E+00</c:v>
                </c:pt>
                <c:pt idx="183">
                  <c:v>1.83E+00</c:v>
                </c:pt>
                <c:pt idx="184">
                  <c:v>1.84E+00</c:v>
                </c:pt>
                <c:pt idx="185">
                  <c:v>1.85E+00</c:v>
                </c:pt>
                <c:pt idx="186">
                  <c:v>1.86E+00</c:v>
                </c:pt>
                <c:pt idx="187">
                  <c:v>1.87E+00</c:v>
                </c:pt>
                <c:pt idx="188">
                  <c:v>1.88E+00</c:v>
                </c:pt>
                <c:pt idx="189">
                  <c:v>1.89E+00</c:v>
                </c:pt>
                <c:pt idx="190">
                  <c:v>1.90E+00</c:v>
                </c:pt>
                <c:pt idx="191">
                  <c:v>1.91E+00</c:v>
                </c:pt>
                <c:pt idx="192">
                  <c:v>1.92E+00</c:v>
                </c:pt>
                <c:pt idx="193">
                  <c:v>1.93E+00</c:v>
                </c:pt>
                <c:pt idx="194">
                  <c:v>1.94E+00</c:v>
                </c:pt>
                <c:pt idx="195">
                  <c:v>1.95E+00</c:v>
                </c:pt>
                <c:pt idx="196">
                  <c:v>1.96E+00</c:v>
                </c:pt>
                <c:pt idx="197">
                  <c:v>1.97E+00</c:v>
                </c:pt>
                <c:pt idx="198">
                  <c:v>1.98E+00</c:v>
                </c:pt>
                <c:pt idx="199">
                  <c:v>1.99E+00</c:v>
                </c:pt>
                <c:pt idx="200">
                  <c:v>2.00E+00</c:v>
                </c:pt>
                <c:pt idx="201">
                  <c:v>2.01E+00</c:v>
                </c:pt>
                <c:pt idx="202">
                  <c:v>2.02E+00</c:v>
                </c:pt>
                <c:pt idx="203">
                  <c:v>2.03E+00</c:v>
                </c:pt>
                <c:pt idx="204">
                  <c:v>2.04E+00</c:v>
                </c:pt>
                <c:pt idx="205">
                  <c:v>2.05E+00</c:v>
                </c:pt>
                <c:pt idx="206">
                  <c:v>2.06E+00</c:v>
                </c:pt>
                <c:pt idx="207">
                  <c:v>2.07E+00</c:v>
                </c:pt>
                <c:pt idx="208">
                  <c:v>2.08E+00</c:v>
                </c:pt>
                <c:pt idx="209">
                  <c:v>2.09E+00</c:v>
                </c:pt>
                <c:pt idx="210">
                  <c:v>2.10E+00</c:v>
                </c:pt>
                <c:pt idx="211">
                  <c:v>2.11E+00</c:v>
                </c:pt>
                <c:pt idx="212">
                  <c:v>2.12E+00</c:v>
                </c:pt>
                <c:pt idx="213">
                  <c:v>2.13E+00</c:v>
                </c:pt>
                <c:pt idx="214">
                  <c:v>2.14E+00</c:v>
                </c:pt>
                <c:pt idx="215">
                  <c:v>2.15E+00</c:v>
                </c:pt>
                <c:pt idx="216">
                  <c:v>2.16E+00</c:v>
                </c:pt>
                <c:pt idx="217">
                  <c:v>2.17E+00</c:v>
                </c:pt>
                <c:pt idx="218">
                  <c:v>2.18E+00</c:v>
                </c:pt>
                <c:pt idx="219">
                  <c:v>2.19E+00</c:v>
                </c:pt>
                <c:pt idx="220">
                  <c:v>2.20E+00</c:v>
                </c:pt>
                <c:pt idx="221">
                  <c:v>2.21E+00</c:v>
                </c:pt>
                <c:pt idx="222">
                  <c:v>2.22E+00</c:v>
                </c:pt>
                <c:pt idx="223">
                  <c:v>2.23E+00</c:v>
                </c:pt>
                <c:pt idx="224">
                  <c:v>2.24E+00</c:v>
                </c:pt>
                <c:pt idx="225">
                  <c:v>2.25E+00</c:v>
                </c:pt>
                <c:pt idx="226">
                  <c:v>2.26E+00</c:v>
                </c:pt>
                <c:pt idx="227">
                  <c:v>2.27E+00</c:v>
                </c:pt>
                <c:pt idx="228">
                  <c:v>2.28E+00</c:v>
                </c:pt>
                <c:pt idx="229">
                  <c:v>2.29E+00</c:v>
                </c:pt>
                <c:pt idx="230">
                  <c:v>2.30E+00</c:v>
                </c:pt>
                <c:pt idx="231">
                  <c:v>2.31E+00</c:v>
                </c:pt>
                <c:pt idx="232">
                  <c:v>2.32E+00</c:v>
                </c:pt>
                <c:pt idx="233">
                  <c:v>2.33E+00</c:v>
                </c:pt>
                <c:pt idx="234">
                  <c:v>2.34E+00</c:v>
                </c:pt>
                <c:pt idx="235">
                  <c:v>2.35E+00</c:v>
                </c:pt>
                <c:pt idx="236">
                  <c:v>2.36E+00</c:v>
                </c:pt>
                <c:pt idx="237">
                  <c:v>2.37E+00</c:v>
                </c:pt>
                <c:pt idx="238">
                  <c:v>2.38E+00</c:v>
                </c:pt>
                <c:pt idx="239">
                  <c:v>2.39E+00</c:v>
                </c:pt>
                <c:pt idx="240">
                  <c:v>2.40E+00</c:v>
                </c:pt>
                <c:pt idx="241">
                  <c:v>2.41E+00</c:v>
                </c:pt>
                <c:pt idx="242">
                  <c:v>2.42E+00</c:v>
                </c:pt>
                <c:pt idx="243">
                  <c:v>2.43E+00</c:v>
                </c:pt>
                <c:pt idx="244">
                  <c:v>2.44E+00</c:v>
                </c:pt>
                <c:pt idx="245">
                  <c:v>2.45E+00</c:v>
                </c:pt>
                <c:pt idx="246">
                  <c:v>2.46E+00</c:v>
                </c:pt>
                <c:pt idx="247">
                  <c:v>2.47E+00</c:v>
                </c:pt>
                <c:pt idx="248">
                  <c:v>2.48E+00</c:v>
                </c:pt>
                <c:pt idx="249">
                  <c:v>2.49E+00</c:v>
                </c:pt>
                <c:pt idx="250">
                  <c:v>2.50E+00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Sheet1!$B$3:$B$254</c15:sqref>
                  </c15:fullRef>
                </c:ext>
              </c:extLst>
              <c:f>Sheet1!$B$5:$B$254</c:f>
              <c:numCache>
                <c:formatCode>0.00E+00</c:formatCode>
                <c:ptCount val="25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2-4BFF-B23B-6E3D39DD206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tom WaveView] saved 16:59:18 Thu Aug  6 2020</c:v>
                </c:pt>
                <c:pt idx="1">
                  <c:v>v(out)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Sheet1!$A$3:$A$1048576</c:f>
              <c:strCache>
                <c:ptCount val="251"/>
                <c:pt idx="0">
                  <c:v>0.00E+00</c:v>
                </c:pt>
                <c:pt idx="1">
                  <c:v>1.00E-02</c:v>
                </c:pt>
                <c:pt idx="2">
                  <c:v>2.00E-02</c:v>
                </c:pt>
                <c:pt idx="3">
                  <c:v>3.00E-02</c:v>
                </c:pt>
                <c:pt idx="4">
                  <c:v>4.00E-02</c:v>
                </c:pt>
                <c:pt idx="5">
                  <c:v>5.00E-02</c:v>
                </c:pt>
                <c:pt idx="6">
                  <c:v>6.00E-02</c:v>
                </c:pt>
                <c:pt idx="7">
                  <c:v>7.00E-02</c:v>
                </c:pt>
                <c:pt idx="8">
                  <c:v>8.00E-02</c:v>
                </c:pt>
                <c:pt idx="9">
                  <c:v>9.00E-02</c:v>
                </c:pt>
                <c:pt idx="10">
                  <c:v>1.00E-01</c:v>
                </c:pt>
                <c:pt idx="11">
                  <c:v>1.10E-01</c:v>
                </c:pt>
                <c:pt idx="12">
                  <c:v>1.20E-01</c:v>
                </c:pt>
                <c:pt idx="13">
                  <c:v>1.30E-01</c:v>
                </c:pt>
                <c:pt idx="14">
                  <c:v>1.40E-01</c:v>
                </c:pt>
                <c:pt idx="15">
                  <c:v>1.50E-01</c:v>
                </c:pt>
                <c:pt idx="16">
                  <c:v>1.60E-01</c:v>
                </c:pt>
                <c:pt idx="17">
                  <c:v>1.70E-01</c:v>
                </c:pt>
                <c:pt idx="18">
                  <c:v>1.80E-01</c:v>
                </c:pt>
                <c:pt idx="19">
                  <c:v>1.90E-01</c:v>
                </c:pt>
                <c:pt idx="20">
                  <c:v>2.00E-01</c:v>
                </c:pt>
                <c:pt idx="21">
                  <c:v>2.10E-01</c:v>
                </c:pt>
                <c:pt idx="22">
                  <c:v>2.20E-01</c:v>
                </c:pt>
                <c:pt idx="23">
                  <c:v>2.30E-01</c:v>
                </c:pt>
                <c:pt idx="24">
                  <c:v>2.40E-01</c:v>
                </c:pt>
                <c:pt idx="25">
                  <c:v>2.50E-01</c:v>
                </c:pt>
                <c:pt idx="26">
                  <c:v>2.60E-01</c:v>
                </c:pt>
                <c:pt idx="27">
                  <c:v>2.70E-01</c:v>
                </c:pt>
                <c:pt idx="28">
                  <c:v>2.80E-01</c:v>
                </c:pt>
                <c:pt idx="29">
                  <c:v>2.90E-01</c:v>
                </c:pt>
                <c:pt idx="30">
                  <c:v>3.00E-01</c:v>
                </c:pt>
                <c:pt idx="31">
                  <c:v>3.10E-01</c:v>
                </c:pt>
                <c:pt idx="32">
                  <c:v>3.20E-01</c:v>
                </c:pt>
                <c:pt idx="33">
                  <c:v>3.30E-01</c:v>
                </c:pt>
                <c:pt idx="34">
                  <c:v>3.40E-01</c:v>
                </c:pt>
                <c:pt idx="35">
                  <c:v>3.50E-01</c:v>
                </c:pt>
                <c:pt idx="36">
                  <c:v>3.60E-01</c:v>
                </c:pt>
                <c:pt idx="37">
                  <c:v>3.70E-01</c:v>
                </c:pt>
                <c:pt idx="38">
                  <c:v>3.80E-01</c:v>
                </c:pt>
                <c:pt idx="39">
                  <c:v>3.90E-01</c:v>
                </c:pt>
                <c:pt idx="40">
                  <c:v>4.00E-01</c:v>
                </c:pt>
                <c:pt idx="41">
                  <c:v>4.10E-01</c:v>
                </c:pt>
                <c:pt idx="42">
                  <c:v>4.20E-01</c:v>
                </c:pt>
                <c:pt idx="43">
                  <c:v>4.30E-01</c:v>
                </c:pt>
                <c:pt idx="44">
                  <c:v>4.40E-01</c:v>
                </c:pt>
                <c:pt idx="45">
                  <c:v>4.50E-01</c:v>
                </c:pt>
                <c:pt idx="46">
                  <c:v>4.60E-01</c:v>
                </c:pt>
                <c:pt idx="47">
                  <c:v>4.70E-01</c:v>
                </c:pt>
                <c:pt idx="48">
                  <c:v>4.80E-01</c:v>
                </c:pt>
                <c:pt idx="49">
                  <c:v>4.90E-01</c:v>
                </c:pt>
                <c:pt idx="50">
                  <c:v>5.00E-01</c:v>
                </c:pt>
                <c:pt idx="51">
                  <c:v>5.10E-01</c:v>
                </c:pt>
                <c:pt idx="52">
                  <c:v>5.20E-01</c:v>
                </c:pt>
                <c:pt idx="53">
                  <c:v>5.30E-01</c:v>
                </c:pt>
                <c:pt idx="54">
                  <c:v>5.40E-01</c:v>
                </c:pt>
                <c:pt idx="55">
                  <c:v>5.50E-01</c:v>
                </c:pt>
                <c:pt idx="56">
                  <c:v>5.60E-01</c:v>
                </c:pt>
                <c:pt idx="57">
                  <c:v>5.70E-01</c:v>
                </c:pt>
                <c:pt idx="58">
                  <c:v>5.80E-01</c:v>
                </c:pt>
                <c:pt idx="59">
                  <c:v>5.90E-01</c:v>
                </c:pt>
                <c:pt idx="60">
                  <c:v>6.00E-01</c:v>
                </c:pt>
                <c:pt idx="61">
                  <c:v>6.10E-01</c:v>
                </c:pt>
                <c:pt idx="62">
                  <c:v>6.20E-01</c:v>
                </c:pt>
                <c:pt idx="63">
                  <c:v>6.30E-01</c:v>
                </c:pt>
                <c:pt idx="64">
                  <c:v>6.40E-01</c:v>
                </c:pt>
                <c:pt idx="65">
                  <c:v>6.50E-01</c:v>
                </c:pt>
                <c:pt idx="66">
                  <c:v>6.60E-01</c:v>
                </c:pt>
                <c:pt idx="67">
                  <c:v>6.70E-01</c:v>
                </c:pt>
                <c:pt idx="68">
                  <c:v>6.80E-01</c:v>
                </c:pt>
                <c:pt idx="69">
                  <c:v>6.90E-01</c:v>
                </c:pt>
                <c:pt idx="70">
                  <c:v>7.00E-01</c:v>
                </c:pt>
                <c:pt idx="71">
                  <c:v>7.10E-01</c:v>
                </c:pt>
                <c:pt idx="72">
                  <c:v>7.20E-01</c:v>
                </c:pt>
                <c:pt idx="73">
                  <c:v>7.30E-01</c:v>
                </c:pt>
                <c:pt idx="74">
                  <c:v>7.40E-01</c:v>
                </c:pt>
                <c:pt idx="75">
                  <c:v>7.50E-01</c:v>
                </c:pt>
                <c:pt idx="76">
                  <c:v>7.60E-01</c:v>
                </c:pt>
                <c:pt idx="77">
                  <c:v>7.70E-01</c:v>
                </c:pt>
                <c:pt idx="78">
                  <c:v>7.80E-01</c:v>
                </c:pt>
                <c:pt idx="79">
                  <c:v>7.90E-01</c:v>
                </c:pt>
                <c:pt idx="80">
                  <c:v>8.00E-01</c:v>
                </c:pt>
                <c:pt idx="81">
                  <c:v>8.10E-01</c:v>
                </c:pt>
                <c:pt idx="82">
                  <c:v>8.20E-01</c:v>
                </c:pt>
                <c:pt idx="83">
                  <c:v>8.30E-01</c:v>
                </c:pt>
                <c:pt idx="84">
                  <c:v>8.40E-01</c:v>
                </c:pt>
                <c:pt idx="85">
                  <c:v>8.50E-01</c:v>
                </c:pt>
                <c:pt idx="86">
                  <c:v>8.60E-01</c:v>
                </c:pt>
                <c:pt idx="87">
                  <c:v>8.70E-01</c:v>
                </c:pt>
                <c:pt idx="88">
                  <c:v>8.80E-01</c:v>
                </c:pt>
                <c:pt idx="89">
                  <c:v>8.90E-01</c:v>
                </c:pt>
                <c:pt idx="90">
                  <c:v>9.00E-01</c:v>
                </c:pt>
                <c:pt idx="91">
                  <c:v>9.10E-01</c:v>
                </c:pt>
                <c:pt idx="92">
                  <c:v>9.20E-01</c:v>
                </c:pt>
                <c:pt idx="93">
                  <c:v>9.30E-01</c:v>
                </c:pt>
                <c:pt idx="94">
                  <c:v>9.40E-01</c:v>
                </c:pt>
                <c:pt idx="95">
                  <c:v>9.50E-01</c:v>
                </c:pt>
                <c:pt idx="96">
                  <c:v>9.60E-01</c:v>
                </c:pt>
                <c:pt idx="97">
                  <c:v>9.70E-01</c:v>
                </c:pt>
                <c:pt idx="98">
                  <c:v>9.80E-01</c:v>
                </c:pt>
                <c:pt idx="99">
                  <c:v>9.90E-01</c:v>
                </c:pt>
                <c:pt idx="100">
                  <c:v>1.00E+00</c:v>
                </c:pt>
                <c:pt idx="101">
                  <c:v>1.01E+00</c:v>
                </c:pt>
                <c:pt idx="102">
                  <c:v>1.02E+00</c:v>
                </c:pt>
                <c:pt idx="103">
                  <c:v>1.03E+00</c:v>
                </c:pt>
                <c:pt idx="104">
                  <c:v>1.04E+00</c:v>
                </c:pt>
                <c:pt idx="105">
                  <c:v>1.05E+00</c:v>
                </c:pt>
                <c:pt idx="106">
                  <c:v>1.06E+00</c:v>
                </c:pt>
                <c:pt idx="107">
                  <c:v>1.07E+00</c:v>
                </c:pt>
                <c:pt idx="108">
                  <c:v>1.08E+00</c:v>
                </c:pt>
                <c:pt idx="109">
                  <c:v>1.09E+00</c:v>
                </c:pt>
                <c:pt idx="110">
                  <c:v>1.10E+00</c:v>
                </c:pt>
                <c:pt idx="111">
                  <c:v>1.11E+00</c:v>
                </c:pt>
                <c:pt idx="112">
                  <c:v>1.12E+00</c:v>
                </c:pt>
                <c:pt idx="113">
                  <c:v>1.13E+00</c:v>
                </c:pt>
                <c:pt idx="114">
                  <c:v>1.14E+00</c:v>
                </c:pt>
                <c:pt idx="115">
                  <c:v>1.15E+00</c:v>
                </c:pt>
                <c:pt idx="116">
                  <c:v>1.16E+00</c:v>
                </c:pt>
                <c:pt idx="117">
                  <c:v>1.17E+00</c:v>
                </c:pt>
                <c:pt idx="118">
                  <c:v>1.18E+00</c:v>
                </c:pt>
                <c:pt idx="119">
                  <c:v>1.19E+00</c:v>
                </c:pt>
                <c:pt idx="120">
                  <c:v>1.20E+00</c:v>
                </c:pt>
                <c:pt idx="121">
                  <c:v>1.21E+00</c:v>
                </c:pt>
                <c:pt idx="122">
                  <c:v>1.22E+00</c:v>
                </c:pt>
                <c:pt idx="123">
                  <c:v>1.23E+00</c:v>
                </c:pt>
                <c:pt idx="124">
                  <c:v>1.24E+00</c:v>
                </c:pt>
                <c:pt idx="125">
                  <c:v>1.25E+00</c:v>
                </c:pt>
                <c:pt idx="126">
                  <c:v>1.26E+00</c:v>
                </c:pt>
                <c:pt idx="127">
                  <c:v>1.27E+00</c:v>
                </c:pt>
                <c:pt idx="128">
                  <c:v>1.28E+00</c:v>
                </c:pt>
                <c:pt idx="129">
                  <c:v>1.29E+00</c:v>
                </c:pt>
                <c:pt idx="130">
                  <c:v>1.30E+00</c:v>
                </c:pt>
                <c:pt idx="131">
                  <c:v>1.31E+00</c:v>
                </c:pt>
                <c:pt idx="132">
                  <c:v>1.32E+00</c:v>
                </c:pt>
                <c:pt idx="133">
                  <c:v>1.33E+00</c:v>
                </c:pt>
                <c:pt idx="134">
                  <c:v>1.34E+00</c:v>
                </c:pt>
                <c:pt idx="135">
                  <c:v>1.35E+00</c:v>
                </c:pt>
                <c:pt idx="136">
                  <c:v>1.36E+00</c:v>
                </c:pt>
                <c:pt idx="137">
                  <c:v>1.37E+00</c:v>
                </c:pt>
                <c:pt idx="138">
                  <c:v>1.38E+00</c:v>
                </c:pt>
                <c:pt idx="139">
                  <c:v>1.39E+00</c:v>
                </c:pt>
                <c:pt idx="140">
                  <c:v>1.40E+00</c:v>
                </c:pt>
                <c:pt idx="141">
                  <c:v>1.41E+00</c:v>
                </c:pt>
                <c:pt idx="142">
                  <c:v>1.42E+00</c:v>
                </c:pt>
                <c:pt idx="143">
                  <c:v>1.43E+00</c:v>
                </c:pt>
                <c:pt idx="144">
                  <c:v>1.44E+00</c:v>
                </c:pt>
                <c:pt idx="145">
                  <c:v>1.45E+00</c:v>
                </c:pt>
                <c:pt idx="146">
                  <c:v>1.46E+00</c:v>
                </c:pt>
                <c:pt idx="147">
                  <c:v>1.47E+00</c:v>
                </c:pt>
                <c:pt idx="148">
                  <c:v>1.48E+00</c:v>
                </c:pt>
                <c:pt idx="149">
                  <c:v>1.49E+00</c:v>
                </c:pt>
                <c:pt idx="150">
                  <c:v>1.50E+00</c:v>
                </c:pt>
                <c:pt idx="151">
                  <c:v>1.51E+00</c:v>
                </c:pt>
                <c:pt idx="152">
                  <c:v>1.52E+00</c:v>
                </c:pt>
                <c:pt idx="153">
                  <c:v>1.53E+00</c:v>
                </c:pt>
                <c:pt idx="154">
                  <c:v>1.54E+00</c:v>
                </c:pt>
                <c:pt idx="155">
                  <c:v>1.55E+00</c:v>
                </c:pt>
                <c:pt idx="156">
                  <c:v>1.56E+00</c:v>
                </c:pt>
                <c:pt idx="157">
                  <c:v>1.57E+00</c:v>
                </c:pt>
                <c:pt idx="158">
                  <c:v>1.58E+00</c:v>
                </c:pt>
                <c:pt idx="159">
                  <c:v>1.59E+00</c:v>
                </c:pt>
                <c:pt idx="160">
                  <c:v>1.60E+00</c:v>
                </c:pt>
                <c:pt idx="161">
                  <c:v>1.61E+00</c:v>
                </c:pt>
                <c:pt idx="162">
                  <c:v>1.62E+00</c:v>
                </c:pt>
                <c:pt idx="163">
                  <c:v>1.63E+00</c:v>
                </c:pt>
                <c:pt idx="164">
                  <c:v>1.64E+00</c:v>
                </c:pt>
                <c:pt idx="165">
                  <c:v>1.65E+00</c:v>
                </c:pt>
                <c:pt idx="166">
                  <c:v>1.66E+00</c:v>
                </c:pt>
                <c:pt idx="167">
                  <c:v>1.67E+00</c:v>
                </c:pt>
                <c:pt idx="168">
                  <c:v>1.68E+00</c:v>
                </c:pt>
                <c:pt idx="169">
                  <c:v>1.69E+00</c:v>
                </c:pt>
                <c:pt idx="170">
                  <c:v>1.70E+00</c:v>
                </c:pt>
                <c:pt idx="171">
                  <c:v>1.71E+00</c:v>
                </c:pt>
                <c:pt idx="172">
                  <c:v>1.72E+00</c:v>
                </c:pt>
                <c:pt idx="173">
                  <c:v>1.73E+00</c:v>
                </c:pt>
                <c:pt idx="174">
                  <c:v>1.74E+00</c:v>
                </c:pt>
                <c:pt idx="175">
                  <c:v>1.75E+00</c:v>
                </c:pt>
                <c:pt idx="176">
                  <c:v>1.76E+00</c:v>
                </c:pt>
                <c:pt idx="177">
                  <c:v>1.77E+00</c:v>
                </c:pt>
                <c:pt idx="178">
                  <c:v>1.78E+00</c:v>
                </c:pt>
                <c:pt idx="179">
                  <c:v>1.79E+00</c:v>
                </c:pt>
                <c:pt idx="180">
                  <c:v>1.80E+00</c:v>
                </c:pt>
                <c:pt idx="181">
                  <c:v>1.81E+00</c:v>
                </c:pt>
                <c:pt idx="182">
                  <c:v>1.82E+00</c:v>
                </c:pt>
                <c:pt idx="183">
                  <c:v>1.83E+00</c:v>
                </c:pt>
                <c:pt idx="184">
                  <c:v>1.84E+00</c:v>
                </c:pt>
                <c:pt idx="185">
                  <c:v>1.85E+00</c:v>
                </c:pt>
                <c:pt idx="186">
                  <c:v>1.86E+00</c:v>
                </c:pt>
                <c:pt idx="187">
                  <c:v>1.87E+00</c:v>
                </c:pt>
                <c:pt idx="188">
                  <c:v>1.88E+00</c:v>
                </c:pt>
                <c:pt idx="189">
                  <c:v>1.89E+00</c:v>
                </c:pt>
                <c:pt idx="190">
                  <c:v>1.90E+00</c:v>
                </c:pt>
                <c:pt idx="191">
                  <c:v>1.91E+00</c:v>
                </c:pt>
                <c:pt idx="192">
                  <c:v>1.92E+00</c:v>
                </c:pt>
                <c:pt idx="193">
                  <c:v>1.93E+00</c:v>
                </c:pt>
                <c:pt idx="194">
                  <c:v>1.94E+00</c:v>
                </c:pt>
                <c:pt idx="195">
                  <c:v>1.95E+00</c:v>
                </c:pt>
                <c:pt idx="196">
                  <c:v>1.96E+00</c:v>
                </c:pt>
                <c:pt idx="197">
                  <c:v>1.97E+00</c:v>
                </c:pt>
                <c:pt idx="198">
                  <c:v>1.98E+00</c:v>
                </c:pt>
                <c:pt idx="199">
                  <c:v>1.99E+00</c:v>
                </c:pt>
                <c:pt idx="200">
                  <c:v>2.00E+00</c:v>
                </c:pt>
                <c:pt idx="201">
                  <c:v>2.01E+00</c:v>
                </c:pt>
                <c:pt idx="202">
                  <c:v>2.02E+00</c:v>
                </c:pt>
                <c:pt idx="203">
                  <c:v>2.03E+00</c:v>
                </c:pt>
                <c:pt idx="204">
                  <c:v>2.04E+00</c:v>
                </c:pt>
                <c:pt idx="205">
                  <c:v>2.05E+00</c:v>
                </c:pt>
                <c:pt idx="206">
                  <c:v>2.06E+00</c:v>
                </c:pt>
                <c:pt idx="207">
                  <c:v>2.07E+00</c:v>
                </c:pt>
                <c:pt idx="208">
                  <c:v>2.08E+00</c:v>
                </c:pt>
                <c:pt idx="209">
                  <c:v>2.09E+00</c:v>
                </c:pt>
                <c:pt idx="210">
                  <c:v>2.10E+00</c:v>
                </c:pt>
                <c:pt idx="211">
                  <c:v>2.11E+00</c:v>
                </c:pt>
                <c:pt idx="212">
                  <c:v>2.12E+00</c:v>
                </c:pt>
                <c:pt idx="213">
                  <c:v>2.13E+00</c:v>
                </c:pt>
                <c:pt idx="214">
                  <c:v>2.14E+00</c:v>
                </c:pt>
                <c:pt idx="215">
                  <c:v>2.15E+00</c:v>
                </c:pt>
                <c:pt idx="216">
                  <c:v>2.16E+00</c:v>
                </c:pt>
                <c:pt idx="217">
                  <c:v>2.17E+00</c:v>
                </c:pt>
                <c:pt idx="218">
                  <c:v>2.18E+00</c:v>
                </c:pt>
                <c:pt idx="219">
                  <c:v>2.19E+00</c:v>
                </c:pt>
                <c:pt idx="220">
                  <c:v>2.20E+00</c:v>
                </c:pt>
                <c:pt idx="221">
                  <c:v>2.21E+00</c:v>
                </c:pt>
                <c:pt idx="222">
                  <c:v>2.22E+00</c:v>
                </c:pt>
                <c:pt idx="223">
                  <c:v>2.23E+00</c:v>
                </c:pt>
                <c:pt idx="224">
                  <c:v>2.24E+00</c:v>
                </c:pt>
                <c:pt idx="225">
                  <c:v>2.25E+00</c:v>
                </c:pt>
                <c:pt idx="226">
                  <c:v>2.26E+00</c:v>
                </c:pt>
                <c:pt idx="227">
                  <c:v>2.27E+00</c:v>
                </c:pt>
                <c:pt idx="228">
                  <c:v>2.28E+00</c:v>
                </c:pt>
                <c:pt idx="229">
                  <c:v>2.29E+00</c:v>
                </c:pt>
                <c:pt idx="230">
                  <c:v>2.30E+00</c:v>
                </c:pt>
                <c:pt idx="231">
                  <c:v>2.31E+00</c:v>
                </c:pt>
                <c:pt idx="232">
                  <c:v>2.32E+00</c:v>
                </c:pt>
                <c:pt idx="233">
                  <c:v>2.33E+00</c:v>
                </c:pt>
                <c:pt idx="234">
                  <c:v>2.34E+00</c:v>
                </c:pt>
                <c:pt idx="235">
                  <c:v>2.35E+00</c:v>
                </c:pt>
                <c:pt idx="236">
                  <c:v>2.36E+00</c:v>
                </c:pt>
                <c:pt idx="237">
                  <c:v>2.37E+00</c:v>
                </c:pt>
                <c:pt idx="238">
                  <c:v>2.38E+00</c:v>
                </c:pt>
                <c:pt idx="239">
                  <c:v>2.39E+00</c:v>
                </c:pt>
                <c:pt idx="240">
                  <c:v>2.40E+00</c:v>
                </c:pt>
                <c:pt idx="241">
                  <c:v>2.41E+00</c:v>
                </c:pt>
                <c:pt idx="242">
                  <c:v>2.42E+00</c:v>
                </c:pt>
                <c:pt idx="243">
                  <c:v>2.43E+00</c:v>
                </c:pt>
                <c:pt idx="244">
                  <c:v>2.44E+00</c:v>
                </c:pt>
                <c:pt idx="245">
                  <c:v>2.45E+00</c:v>
                </c:pt>
                <c:pt idx="246">
                  <c:v>2.46E+00</c:v>
                </c:pt>
                <c:pt idx="247">
                  <c:v>2.47E+00</c:v>
                </c:pt>
                <c:pt idx="248">
                  <c:v>2.48E+00</c:v>
                </c:pt>
                <c:pt idx="249">
                  <c:v>2.49E+00</c:v>
                </c:pt>
                <c:pt idx="250">
                  <c:v>2.50E+00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Sheet1!$C$3:$C$254</c15:sqref>
                  </c15:fullRef>
                </c:ext>
              </c:extLst>
              <c:f>Sheet1!$C$5:$C$254</c:f>
              <c:numCache>
                <c:formatCode>0.00E+00</c:formatCode>
                <c:ptCount val="25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2.4990000000000001</c:v>
                </c:pt>
                <c:pt idx="19">
                  <c:v>2.4990000000000001</c:v>
                </c:pt>
                <c:pt idx="20">
                  <c:v>2.4990000000000001</c:v>
                </c:pt>
                <c:pt idx="21">
                  <c:v>2.4990000000000001</c:v>
                </c:pt>
                <c:pt idx="22">
                  <c:v>2.4990000000000001</c:v>
                </c:pt>
                <c:pt idx="23">
                  <c:v>2.4980000000000002</c:v>
                </c:pt>
                <c:pt idx="24">
                  <c:v>2.4980000000000002</c:v>
                </c:pt>
                <c:pt idx="25">
                  <c:v>2.4980000000000002</c:v>
                </c:pt>
                <c:pt idx="26">
                  <c:v>2.4969999999999999</c:v>
                </c:pt>
                <c:pt idx="27">
                  <c:v>2.496</c:v>
                </c:pt>
                <c:pt idx="28">
                  <c:v>2.496</c:v>
                </c:pt>
                <c:pt idx="29">
                  <c:v>2.4950000000000001</c:v>
                </c:pt>
                <c:pt idx="30">
                  <c:v>2.4940000000000002</c:v>
                </c:pt>
                <c:pt idx="31">
                  <c:v>2.4929999999999999</c:v>
                </c:pt>
                <c:pt idx="32">
                  <c:v>2.492</c:v>
                </c:pt>
                <c:pt idx="33">
                  <c:v>2.4900000000000002</c:v>
                </c:pt>
                <c:pt idx="34">
                  <c:v>2.4889999999999999</c:v>
                </c:pt>
                <c:pt idx="35">
                  <c:v>2.4870000000000001</c:v>
                </c:pt>
                <c:pt idx="36">
                  <c:v>2.4849999999999999</c:v>
                </c:pt>
                <c:pt idx="37">
                  <c:v>2.4830000000000001</c:v>
                </c:pt>
                <c:pt idx="38">
                  <c:v>2.4809999999999999</c:v>
                </c:pt>
                <c:pt idx="39">
                  <c:v>2.4780000000000002</c:v>
                </c:pt>
                <c:pt idx="40">
                  <c:v>2.4750000000000001</c:v>
                </c:pt>
                <c:pt idx="41">
                  <c:v>2.472</c:v>
                </c:pt>
                <c:pt idx="42">
                  <c:v>2.4689999999999999</c:v>
                </c:pt>
                <c:pt idx="43">
                  <c:v>2.4660000000000002</c:v>
                </c:pt>
                <c:pt idx="44">
                  <c:v>2.4620000000000002</c:v>
                </c:pt>
                <c:pt idx="45">
                  <c:v>2.4580000000000002</c:v>
                </c:pt>
                <c:pt idx="46">
                  <c:v>2.4540000000000002</c:v>
                </c:pt>
                <c:pt idx="47">
                  <c:v>2.4500000000000002</c:v>
                </c:pt>
                <c:pt idx="48">
                  <c:v>2.4449999999999998</c:v>
                </c:pt>
                <c:pt idx="49">
                  <c:v>2.4409999999999998</c:v>
                </c:pt>
                <c:pt idx="50">
                  <c:v>2.4359999999999999</c:v>
                </c:pt>
                <c:pt idx="51">
                  <c:v>2.4300000000000002</c:v>
                </c:pt>
                <c:pt idx="52">
                  <c:v>2.4249999999999998</c:v>
                </c:pt>
                <c:pt idx="53">
                  <c:v>2.419</c:v>
                </c:pt>
                <c:pt idx="54">
                  <c:v>2.4129999999999998</c:v>
                </c:pt>
                <c:pt idx="55">
                  <c:v>2.407</c:v>
                </c:pt>
                <c:pt idx="56">
                  <c:v>2.4</c:v>
                </c:pt>
                <c:pt idx="57">
                  <c:v>2.3940000000000001</c:v>
                </c:pt>
                <c:pt idx="58">
                  <c:v>2.387</c:v>
                </c:pt>
                <c:pt idx="59">
                  <c:v>2.38</c:v>
                </c:pt>
                <c:pt idx="60">
                  <c:v>2.3719999999999999</c:v>
                </c:pt>
                <c:pt idx="61">
                  <c:v>2.3650000000000002</c:v>
                </c:pt>
                <c:pt idx="62">
                  <c:v>2.3570000000000002</c:v>
                </c:pt>
                <c:pt idx="63">
                  <c:v>2.3479999999999999</c:v>
                </c:pt>
                <c:pt idx="64">
                  <c:v>2.34</c:v>
                </c:pt>
                <c:pt idx="65">
                  <c:v>2.331</c:v>
                </c:pt>
                <c:pt idx="66">
                  <c:v>2.3220000000000001</c:v>
                </c:pt>
                <c:pt idx="67">
                  <c:v>2.3130000000000002</c:v>
                </c:pt>
                <c:pt idx="68">
                  <c:v>2.3039999999999998</c:v>
                </c:pt>
                <c:pt idx="69">
                  <c:v>2.294</c:v>
                </c:pt>
                <c:pt idx="70">
                  <c:v>2.2839999999999998</c:v>
                </c:pt>
                <c:pt idx="71">
                  <c:v>2.2730000000000001</c:v>
                </c:pt>
                <c:pt idx="72">
                  <c:v>2.2629999999999999</c:v>
                </c:pt>
                <c:pt idx="73">
                  <c:v>2.2509999999999999</c:v>
                </c:pt>
                <c:pt idx="74">
                  <c:v>2.2400000000000002</c:v>
                </c:pt>
                <c:pt idx="75">
                  <c:v>2.2280000000000002</c:v>
                </c:pt>
                <c:pt idx="76">
                  <c:v>2.2160000000000002</c:v>
                </c:pt>
                <c:pt idx="77">
                  <c:v>2.2029999999999998</c:v>
                </c:pt>
                <c:pt idx="78">
                  <c:v>2.1890000000000001</c:v>
                </c:pt>
                <c:pt idx="79">
                  <c:v>2.1749999999999998</c:v>
                </c:pt>
                <c:pt idx="80">
                  <c:v>2.16</c:v>
                </c:pt>
                <c:pt idx="81">
                  <c:v>2.145</c:v>
                </c:pt>
                <c:pt idx="82">
                  <c:v>2.129</c:v>
                </c:pt>
                <c:pt idx="83">
                  <c:v>2.1120000000000001</c:v>
                </c:pt>
                <c:pt idx="84">
                  <c:v>2.0939999999999999</c:v>
                </c:pt>
                <c:pt idx="85">
                  <c:v>2.0750000000000002</c:v>
                </c:pt>
                <c:pt idx="86">
                  <c:v>2.0539999999999998</c:v>
                </c:pt>
                <c:pt idx="87">
                  <c:v>2.032</c:v>
                </c:pt>
                <c:pt idx="88">
                  <c:v>2.008</c:v>
                </c:pt>
                <c:pt idx="89">
                  <c:v>1.982</c:v>
                </c:pt>
                <c:pt idx="90">
                  <c:v>1.9530000000000001</c:v>
                </c:pt>
                <c:pt idx="91">
                  <c:v>1.9219999999999999</c:v>
                </c:pt>
                <c:pt idx="92">
                  <c:v>1.8879999999999999</c:v>
                </c:pt>
                <c:pt idx="93">
                  <c:v>1.85</c:v>
                </c:pt>
                <c:pt idx="94">
                  <c:v>1.8080000000000001</c:v>
                </c:pt>
                <c:pt idx="95">
                  <c:v>1.7629999999999999</c:v>
                </c:pt>
                <c:pt idx="96">
                  <c:v>1.7150000000000001</c:v>
                </c:pt>
                <c:pt idx="97">
                  <c:v>1.663</c:v>
                </c:pt>
                <c:pt idx="98">
                  <c:v>1.609</c:v>
                </c:pt>
                <c:pt idx="99">
                  <c:v>1.5529999999999999</c:v>
                </c:pt>
                <c:pt idx="100">
                  <c:v>1.494</c:v>
                </c:pt>
                <c:pt idx="101">
                  <c:v>1.4350000000000001</c:v>
                </c:pt>
                <c:pt idx="102">
                  <c:v>1.3740000000000001</c:v>
                </c:pt>
                <c:pt idx="103">
                  <c:v>1.3129999999999999</c:v>
                </c:pt>
                <c:pt idx="104">
                  <c:v>1.2509999999999999</c:v>
                </c:pt>
                <c:pt idx="105">
                  <c:v>1.1890000000000001</c:v>
                </c:pt>
                <c:pt idx="106">
                  <c:v>1.127</c:v>
                </c:pt>
                <c:pt idx="107">
                  <c:v>1.0649999999999999</c:v>
                </c:pt>
                <c:pt idx="108">
                  <c:v>1.0049999999999999</c:v>
                </c:pt>
                <c:pt idx="109">
                  <c:v>0.94489999999999996</c:v>
                </c:pt>
                <c:pt idx="110">
                  <c:v>0.88649999999999995</c:v>
                </c:pt>
                <c:pt idx="111">
                  <c:v>0.82969999999999999</c:v>
                </c:pt>
                <c:pt idx="112">
                  <c:v>0.77480000000000004</c:v>
                </c:pt>
                <c:pt idx="113">
                  <c:v>0.72199999999999998</c:v>
                </c:pt>
                <c:pt idx="114">
                  <c:v>0.67179999999999995</c:v>
                </c:pt>
                <c:pt idx="115">
                  <c:v>0.62429999999999997</c:v>
                </c:pt>
                <c:pt idx="116">
                  <c:v>0.57989999999999997</c:v>
                </c:pt>
                <c:pt idx="117">
                  <c:v>0.53859999999999997</c:v>
                </c:pt>
                <c:pt idx="118">
                  <c:v>0.50080000000000002</c:v>
                </c:pt>
                <c:pt idx="119">
                  <c:v>0.46639999999999998</c:v>
                </c:pt>
                <c:pt idx="120">
                  <c:v>0.4355</c:v>
                </c:pt>
                <c:pt idx="121">
                  <c:v>0.40799999999999997</c:v>
                </c:pt>
                <c:pt idx="122">
                  <c:v>0.3836</c:v>
                </c:pt>
                <c:pt idx="123">
                  <c:v>0.36220000000000002</c:v>
                </c:pt>
                <c:pt idx="124">
                  <c:v>0.34320000000000001</c:v>
                </c:pt>
                <c:pt idx="125">
                  <c:v>0.32640000000000002</c:v>
                </c:pt>
                <c:pt idx="126">
                  <c:v>0.31119999999999998</c:v>
                </c:pt>
                <c:pt idx="127">
                  <c:v>0.29749999999999999</c:v>
                </c:pt>
                <c:pt idx="128">
                  <c:v>0.28499999999999998</c:v>
                </c:pt>
                <c:pt idx="129">
                  <c:v>0.27350000000000002</c:v>
                </c:pt>
                <c:pt idx="130">
                  <c:v>0.26279999999999998</c:v>
                </c:pt>
                <c:pt idx="131">
                  <c:v>0.25290000000000001</c:v>
                </c:pt>
                <c:pt idx="132">
                  <c:v>0.24349999999999999</c:v>
                </c:pt>
                <c:pt idx="133">
                  <c:v>0.23480000000000001</c:v>
                </c:pt>
                <c:pt idx="134">
                  <c:v>0.22650000000000001</c:v>
                </c:pt>
                <c:pt idx="135">
                  <c:v>0.21859999999999999</c:v>
                </c:pt>
                <c:pt idx="136">
                  <c:v>0.2112</c:v>
                </c:pt>
                <c:pt idx="137">
                  <c:v>0.2041</c:v>
                </c:pt>
                <c:pt idx="138">
                  <c:v>0.1973</c:v>
                </c:pt>
                <c:pt idx="139">
                  <c:v>0.19089999999999999</c:v>
                </c:pt>
                <c:pt idx="140">
                  <c:v>0.1847</c:v>
                </c:pt>
                <c:pt idx="141">
                  <c:v>0.1787</c:v>
                </c:pt>
                <c:pt idx="142">
                  <c:v>0.17299999999999999</c:v>
                </c:pt>
                <c:pt idx="143">
                  <c:v>0.16750000000000001</c:v>
                </c:pt>
                <c:pt idx="144">
                  <c:v>0.16209999999999999</c:v>
                </c:pt>
                <c:pt idx="145">
                  <c:v>0.157</c:v>
                </c:pt>
                <c:pt idx="146">
                  <c:v>0.152</c:v>
                </c:pt>
                <c:pt idx="147">
                  <c:v>0.1472</c:v>
                </c:pt>
                <c:pt idx="148">
                  <c:v>0.14249999999999999</c:v>
                </c:pt>
                <c:pt idx="149">
                  <c:v>0.13800000000000001</c:v>
                </c:pt>
                <c:pt idx="150">
                  <c:v>0.1336</c:v>
                </c:pt>
                <c:pt idx="151">
                  <c:v>0.1293</c:v>
                </c:pt>
                <c:pt idx="152">
                  <c:v>0.12520000000000001</c:v>
                </c:pt>
                <c:pt idx="153">
                  <c:v>0.1211</c:v>
                </c:pt>
                <c:pt idx="154">
                  <c:v>0.1172</c:v>
                </c:pt>
                <c:pt idx="155">
                  <c:v>0.1134</c:v>
                </c:pt>
                <c:pt idx="156">
                  <c:v>0.1096</c:v>
                </c:pt>
                <c:pt idx="157">
                  <c:v>0.10589999999999999</c:v>
                </c:pt>
                <c:pt idx="158">
                  <c:v>0.1024</c:v>
                </c:pt>
                <c:pt idx="159">
                  <c:v>9.887E-2</c:v>
                </c:pt>
                <c:pt idx="160">
                  <c:v>9.5460000000000003E-2</c:v>
                </c:pt>
                <c:pt idx="161">
                  <c:v>9.2119999999999994E-2</c:v>
                </c:pt>
                <c:pt idx="162">
                  <c:v>8.8849999999999998E-2</c:v>
                </c:pt>
                <c:pt idx="163">
                  <c:v>8.566E-2</c:v>
                </c:pt>
                <c:pt idx="164">
                  <c:v>8.2530000000000006E-2</c:v>
                </c:pt>
                <c:pt idx="165">
                  <c:v>7.9469999999999999E-2</c:v>
                </c:pt>
                <c:pt idx="166">
                  <c:v>7.6480000000000006E-2</c:v>
                </c:pt>
                <c:pt idx="167">
                  <c:v>7.3550000000000004E-2</c:v>
                </c:pt>
                <c:pt idx="168">
                  <c:v>7.0680000000000007E-2</c:v>
                </c:pt>
                <c:pt idx="169">
                  <c:v>6.787E-2</c:v>
                </c:pt>
                <c:pt idx="170">
                  <c:v>6.5119999999999997E-2</c:v>
                </c:pt>
                <c:pt idx="171">
                  <c:v>6.2420000000000003E-2</c:v>
                </c:pt>
                <c:pt idx="172">
                  <c:v>5.9790000000000003E-2</c:v>
                </c:pt>
                <c:pt idx="173">
                  <c:v>5.7209999999999997E-2</c:v>
                </c:pt>
                <c:pt idx="174">
                  <c:v>5.4679999999999999E-2</c:v>
                </c:pt>
                <c:pt idx="175">
                  <c:v>5.2209999999999999E-2</c:v>
                </c:pt>
                <c:pt idx="176">
                  <c:v>4.9799999999999997E-2</c:v>
                </c:pt>
                <c:pt idx="177">
                  <c:v>4.7440000000000003E-2</c:v>
                </c:pt>
                <c:pt idx="178">
                  <c:v>4.5130000000000003E-2</c:v>
                </c:pt>
                <c:pt idx="179">
                  <c:v>4.2880000000000001E-2</c:v>
                </c:pt>
                <c:pt idx="180">
                  <c:v>4.0680000000000001E-2</c:v>
                </c:pt>
                <c:pt idx="181">
                  <c:v>3.8539999999999998E-2</c:v>
                </c:pt>
                <c:pt idx="182">
                  <c:v>3.6450000000000003E-2</c:v>
                </c:pt>
                <c:pt idx="183">
                  <c:v>3.4419999999999999E-2</c:v>
                </c:pt>
                <c:pt idx="184">
                  <c:v>3.2439999999999997E-2</c:v>
                </c:pt>
                <c:pt idx="185">
                  <c:v>3.0519999999999999E-2</c:v>
                </c:pt>
                <c:pt idx="186">
                  <c:v>2.8660000000000001E-2</c:v>
                </c:pt>
                <c:pt idx="187">
                  <c:v>2.6849999999999999E-2</c:v>
                </c:pt>
                <c:pt idx="188">
                  <c:v>2.511E-2</c:v>
                </c:pt>
                <c:pt idx="189">
                  <c:v>2.342E-2</c:v>
                </c:pt>
                <c:pt idx="190">
                  <c:v>2.179E-2</c:v>
                </c:pt>
                <c:pt idx="191">
                  <c:v>2.0219999999999998E-2</c:v>
                </c:pt>
                <c:pt idx="192">
                  <c:v>1.8710000000000001E-2</c:v>
                </c:pt>
                <c:pt idx="193">
                  <c:v>1.7260000000000001E-2</c:v>
                </c:pt>
                <c:pt idx="194">
                  <c:v>1.5869999999999999E-2</c:v>
                </c:pt>
                <c:pt idx="195">
                  <c:v>1.455E-2</c:v>
                </c:pt>
                <c:pt idx="196">
                  <c:v>1.329E-2</c:v>
                </c:pt>
                <c:pt idx="197">
                  <c:v>1.21E-2</c:v>
                </c:pt>
                <c:pt idx="198">
                  <c:v>1.0970000000000001E-2</c:v>
                </c:pt>
                <c:pt idx="199">
                  <c:v>9.9030000000000003E-3</c:v>
                </c:pt>
                <c:pt idx="200">
                  <c:v>8.9029999999999995E-3</c:v>
                </c:pt>
                <c:pt idx="201">
                  <c:v>7.9679999999999994E-3</c:v>
                </c:pt>
                <c:pt idx="202">
                  <c:v>7.0980000000000001E-3</c:v>
                </c:pt>
                <c:pt idx="203">
                  <c:v>6.2909999999999997E-3</c:v>
                </c:pt>
                <c:pt idx="204">
                  <c:v>5.548E-3</c:v>
                </c:pt>
                <c:pt idx="205">
                  <c:v>4.8669999999999998E-3</c:v>
                </c:pt>
                <c:pt idx="206">
                  <c:v>4.2459999999999998E-3</c:v>
                </c:pt>
                <c:pt idx="207">
                  <c:v>3.6840000000000002E-3</c:v>
                </c:pt>
                <c:pt idx="208">
                  <c:v>3.179E-3</c:v>
                </c:pt>
                <c:pt idx="209">
                  <c:v>2.728E-3</c:v>
                </c:pt>
                <c:pt idx="210">
                  <c:v>2.3270000000000001E-3</c:v>
                </c:pt>
                <c:pt idx="211">
                  <c:v>1.9750000000000002E-3</c:v>
                </c:pt>
                <c:pt idx="212">
                  <c:v>1.6670000000000001E-3</c:v>
                </c:pt>
                <c:pt idx="213">
                  <c:v>1.3990000000000001E-3</c:v>
                </c:pt>
                <c:pt idx="214">
                  <c:v>1.168E-3</c:v>
                </c:pt>
                <c:pt idx="215">
                  <c:v>9.7019999999999995E-4</c:v>
                </c:pt>
                <c:pt idx="216">
                  <c:v>8.0210000000000004E-4</c:v>
                </c:pt>
                <c:pt idx="217">
                  <c:v>6.6E-4</c:v>
                </c:pt>
                <c:pt idx="218">
                  <c:v>5.4060000000000002E-4</c:v>
                </c:pt>
                <c:pt idx="219">
                  <c:v>4.4089999999999998E-4</c:v>
                </c:pt>
                <c:pt idx="220">
                  <c:v>3.5819999999999998E-4</c:v>
                </c:pt>
                <c:pt idx="221">
                  <c:v>2.899E-4</c:v>
                </c:pt>
                <c:pt idx="222">
                  <c:v>2.3369999999999999E-4</c:v>
                </c:pt>
                <c:pt idx="223">
                  <c:v>1.8780000000000001E-4</c:v>
                </c:pt>
                <c:pt idx="224">
                  <c:v>1.505E-4</c:v>
                </c:pt>
                <c:pt idx="225">
                  <c:v>1.2019999999999999E-4</c:v>
                </c:pt>
                <c:pt idx="226">
                  <c:v>9.5799999999999998E-5</c:v>
                </c:pt>
                <c:pt idx="227">
                  <c:v>7.6169999999999997E-5</c:v>
                </c:pt>
                <c:pt idx="228">
                  <c:v>6.0449999999999999E-5</c:v>
                </c:pt>
                <c:pt idx="229">
                  <c:v>4.7889999999999997E-5</c:v>
                </c:pt>
                <c:pt idx="230">
                  <c:v>3.7910000000000001E-5</c:v>
                </c:pt>
                <c:pt idx="231">
                  <c:v>2.9989999999999999E-5</c:v>
                </c:pt>
                <c:pt idx="232">
                  <c:v>2.3710000000000002E-5</c:v>
                </c:pt>
                <c:pt idx="233">
                  <c:v>1.876E-5</c:v>
                </c:pt>
                <c:pt idx="234">
                  <c:v>1.486E-5</c:v>
                </c:pt>
                <c:pt idx="235">
                  <c:v>1.1790000000000001E-5</c:v>
                </c:pt>
                <c:pt idx="236">
                  <c:v>9.3829999999999998E-6</c:v>
                </c:pt>
                <c:pt idx="237">
                  <c:v>7.4959999999999999E-6</c:v>
                </c:pt>
                <c:pt idx="238">
                  <c:v>6.0209999999999996E-6</c:v>
                </c:pt>
                <c:pt idx="239">
                  <c:v>4.8709999999999996E-6</c:v>
                </c:pt>
                <c:pt idx="240">
                  <c:v>3.9759999999999997E-6</c:v>
                </c:pt>
                <c:pt idx="241">
                  <c:v>3.2820000000000001E-6</c:v>
                </c:pt>
                <c:pt idx="242">
                  <c:v>2.745E-6</c:v>
                </c:pt>
                <c:pt idx="243">
                  <c:v>2.3329999999999999E-6</c:v>
                </c:pt>
                <c:pt idx="244">
                  <c:v>2.0169999999999999E-6</c:v>
                </c:pt>
                <c:pt idx="245">
                  <c:v>1.778E-6</c:v>
                </c:pt>
                <c:pt idx="246">
                  <c:v>1.598E-6</c:v>
                </c:pt>
                <c:pt idx="247">
                  <c:v>1.466E-6</c:v>
                </c:pt>
                <c:pt idx="248">
                  <c:v>1.37E-6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2-4BFF-B23B-6E3D39DD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952"/>
        <c:axId val="7548368"/>
      </c:lineChart>
      <c:catAx>
        <c:axId val="75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8368"/>
        <c:crosses val="autoZero"/>
        <c:auto val="1"/>
        <c:lblAlgn val="ctr"/>
        <c:lblOffset val="100"/>
        <c:noMultiLvlLbl val="0"/>
      </c:catAx>
      <c:valAx>
        <c:axId val="75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1">
                  <c:v>i(vids):0:vgs=0.5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Sheet1!$M$3:$M$254</c:f>
              <c:numCache>
                <c:formatCode>0.00E+00</c:formatCode>
                <c:ptCount val="252"/>
                <c:pt idx="0">
                  <c:v>-3.8900000000000001E-34</c:v>
                </c:pt>
                <c:pt idx="1">
                  <c:v>2.3170000000000001E-10</c:v>
                </c:pt>
                <c:pt idx="2">
                  <c:v>3.3340000000000001E-10</c:v>
                </c:pt>
                <c:pt idx="3">
                  <c:v>4.5229999999999998E-10</c:v>
                </c:pt>
                <c:pt idx="4">
                  <c:v>5.9340000000000004E-10</c:v>
                </c:pt>
                <c:pt idx="5">
                  <c:v>7.6039999999999998E-10</c:v>
                </c:pt>
                <c:pt idx="6">
                  <c:v>9.5769999999999991E-10</c:v>
                </c:pt>
                <c:pt idx="7">
                  <c:v>1.19E-9</c:v>
                </c:pt>
                <c:pt idx="8">
                  <c:v>1.4619999999999999E-9</c:v>
                </c:pt>
                <c:pt idx="9">
                  <c:v>1.781E-9</c:v>
                </c:pt>
                <c:pt idx="10">
                  <c:v>2.152E-9</c:v>
                </c:pt>
                <c:pt idx="11">
                  <c:v>2.5829999999999999E-9</c:v>
                </c:pt>
                <c:pt idx="12">
                  <c:v>3.0829999999999998E-9</c:v>
                </c:pt>
                <c:pt idx="13">
                  <c:v>3.6629999999999999E-9</c:v>
                </c:pt>
                <c:pt idx="14">
                  <c:v>4.3370000000000002E-9</c:v>
                </c:pt>
                <c:pt idx="15">
                  <c:v>5.1279999999999997E-9</c:v>
                </c:pt>
                <c:pt idx="16">
                  <c:v>6.073E-9</c:v>
                </c:pt>
                <c:pt idx="17">
                  <c:v>7.2280000000000003E-9</c:v>
                </c:pt>
                <c:pt idx="18">
                  <c:v>8.6810000000000001E-9</c:v>
                </c:pt>
                <c:pt idx="19">
                  <c:v>1.055E-8</c:v>
                </c:pt>
                <c:pt idx="20">
                  <c:v>1.3000000000000001E-8</c:v>
                </c:pt>
                <c:pt idx="21">
                  <c:v>1.6239999999999999E-8</c:v>
                </c:pt>
                <c:pt idx="22">
                  <c:v>2.0520000000000001E-8</c:v>
                </c:pt>
                <c:pt idx="23">
                  <c:v>2.6120000000000002E-8</c:v>
                </c:pt>
                <c:pt idx="24">
                  <c:v>3.3400000000000001E-8</c:v>
                </c:pt>
                <c:pt idx="25">
                  <c:v>4.2729999999999999E-8</c:v>
                </c:pt>
              </c:numCache>
            </c:numRef>
          </c:xVal>
          <c:yVal>
            <c:numRef>
              <c:f>Sheet1!$N$3:$N$254</c:f>
              <c:numCache>
                <c:formatCode>0.00E+00</c:formatCode>
                <c:ptCount val="252"/>
                <c:pt idx="0">
                  <c:v>-7.1710000000000004E-13</c:v>
                </c:pt>
                <c:pt idx="1">
                  <c:v>3.3810000000000003E-5</c:v>
                </c:pt>
                <c:pt idx="2">
                  <c:v>4.5399999999999999E-5</c:v>
                </c:pt>
                <c:pt idx="3">
                  <c:v>5.6780000000000002E-5</c:v>
                </c:pt>
                <c:pt idx="4">
                  <c:v>6.8479999999999995E-5</c:v>
                </c:pt>
                <c:pt idx="5">
                  <c:v>8.0560000000000001E-5</c:v>
                </c:pt>
                <c:pt idx="6">
                  <c:v>9.3059999999999993E-5</c:v>
                </c:pt>
                <c:pt idx="7">
                  <c:v>1.06E-4</c:v>
                </c:pt>
                <c:pt idx="8">
                  <c:v>1.193E-4</c:v>
                </c:pt>
                <c:pt idx="9">
                  <c:v>1.3310000000000001E-4</c:v>
                </c:pt>
                <c:pt idx="10">
                  <c:v>1.474E-4</c:v>
                </c:pt>
                <c:pt idx="11">
                  <c:v>1.6200000000000001E-4</c:v>
                </c:pt>
                <c:pt idx="12">
                  <c:v>1.771E-4</c:v>
                </c:pt>
                <c:pt idx="13">
                  <c:v>1.9259999999999999E-4</c:v>
                </c:pt>
                <c:pt idx="14">
                  <c:v>2.085E-4</c:v>
                </c:pt>
                <c:pt idx="15">
                  <c:v>2.2479999999999999E-4</c:v>
                </c:pt>
                <c:pt idx="16">
                  <c:v>2.4159999999999999E-4</c:v>
                </c:pt>
                <c:pt idx="17">
                  <c:v>2.588E-4</c:v>
                </c:pt>
                <c:pt idx="18">
                  <c:v>2.765E-4</c:v>
                </c:pt>
                <c:pt idx="19">
                  <c:v>2.9490000000000001E-4</c:v>
                </c:pt>
                <c:pt idx="20">
                  <c:v>3.1389999999999999E-4</c:v>
                </c:pt>
                <c:pt idx="21">
                  <c:v>3.3369999999999998E-4</c:v>
                </c:pt>
                <c:pt idx="22">
                  <c:v>3.546E-4</c:v>
                </c:pt>
                <c:pt idx="23">
                  <c:v>3.7659999999999999E-4</c:v>
                </c:pt>
                <c:pt idx="24">
                  <c:v>4.0010000000000002E-4</c:v>
                </c:pt>
                <c:pt idx="25">
                  <c:v>4.2529999999999998E-4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0-43AC-B2F0-ED107387082D}"/>
            </c:ext>
          </c:extLst>
        </c:ser>
        <c:ser>
          <c:idx val="1"/>
          <c:order val="1"/>
          <c:tx>
            <c:strRef>
              <c:f>Sheet1!$O$1:$O$2</c:f>
              <c:strCache>
                <c:ptCount val="2"/>
                <c:pt idx="1">
                  <c:v>i(vids):0:vgs=1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Sheet1!$M$3:$M$254</c:f>
              <c:numCache>
                <c:formatCode>0.00E+00</c:formatCode>
                <c:ptCount val="252"/>
                <c:pt idx="0">
                  <c:v>-3.8900000000000001E-34</c:v>
                </c:pt>
                <c:pt idx="1">
                  <c:v>2.3170000000000001E-10</c:v>
                </c:pt>
                <c:pt idx="2">
                  <c:v>3.3340000000000001E-10</c:v>
                </c:pt>
                <c:pt idx="3">
                  <c:v>4.5229999999999998E-10</c:v>
                </c:pt>
                <c:pt idx="4">
                  <c:v>5.9340000000000004E-10</c:v>
                </c:pt>
                <c:pt idx="5">
                  <c:v>7.6039999999999998E-10</c:v>
                </c:pt>
                <c:pt idx="6">
                  <c:v>9.5769999999999991E-10</c:v>
                </c:pt>
                <c:pt idx="7">
                  <c:v>1.19E-9</c:v>
                </c:pt>
                <c:pt idx="8">
                  <c:v>1.4619999999999999E-9</c:v>
                </c:pt>
                <c:pt idx="9">
                  <c:v>1.781E-9</c:v>
                </c:pt>
                <c:pt idx="10">
                  <c:v>2.152E-9</c:v>
                </c:pt>
                <c:pt idx="11">
                  <c:v>2.5829999999999999E-9</c:v>
                </c:pt>
                <c:pt idx="12">
                  <c:v>3.0829999999999998E-9</c:v>
                </c:pt>
                <c:pt idx="13">
                  <c:v>3.6629999999999999E-9</c:v>
                </c:pt>
                <c:pt idx="14">
                  <c:v>4.3370000000000002E-9</c:v>
                </c:pt>
                <c:pt idx="15">
                  <c:v>5.1279999999999997E-9</c:v>
                </c:pt>
                <c:pt idx="16">
                  <c:v>6.073E-9</c:v>
                </c:pt>
                <c:pt idx="17">
                  <c:v>7.2280000000000003E-9</c:v>
                </c:pt>
                <c:pt idx="18">
                  <c:v>8.6810000000000001E-9</c:v>
                </c:pt>
                <c:pt idx="19">
                  <c:v>1.055E-8</c:v>
                </c:pt>
                <c:pt idx="20">
                  <c:v>1.3000000000000001E-8</c:v>
                </c:pt>
                <c:pt idx="21">
                  <c:v>1.6239999999999999E-8</c:v>
                </c:pt>
                <c:pt idx="22">
                  <c:v>2.0520000000000001E-8</c:v>
                </c:pt>
                <c:pt idx="23">
                  <c:v>2.6120000000000002E-8</c:v>
                </c:pt>
                <c:pt idx="24">
                  <c:v>3.3400000000000001E-8</c:v>
                </c:pt>
                <c:pt idx="25">
                  <c:v>4.2729999999999999E-8</c:v>
                </c:pt>
              </c:numCache>
            </c:numRef>
          </c:xVal>
          <c:yVal>
            <c:numRef>
              <c:f>Sheet1!$O$3:$O$254</c:f>
              <c:numCache>
                <c:formatCode>0.00E+00</c:formatCode>
                <c:ptCount val="252"/>
                <c:pt idx="0">
                  <c:v>-2.0129999999999999E-11</c:v>
                </c:pt>
                <c:pt idx="1">
                  <c:v>7.6170000000000003E-4</c:v>
                </c:pt>
                <c:pt idx="2">
                  <c:v>1.242E-3</c:v>
                </c:pt>
                <c:pt idx="3">
                  <c:v>1.524E-3</c:v>
                </c:pt>
                <c:pt idx="4">
                  <c:v>1.7030000000000001E-3</c:v>
                </c:pt>
                <c:pt idx="5">
                  <c:v>1.8370000000000001E-3</c:v>
                </c:pt>
                <c:pt idx="6">
                  <c:v>1.9480000000000001E-3</c:v>
                </c:pt>
                <c:pt idx="7">
                  <c:v>2.0430000000000001E-3</c:v>
                </c:pt>
                <c:pt idx="8">
                  <c:v>2.1289999999999998E-3</c:v>
                </c:pt>
                <c:pt idx="9">
                  <c:v>2.2070000000000002E-3</c:v>
                </c:pt>
                <c:pt idx="10">
                  <c:v>2.2799999999999999E-3</c:v>
                </c:pt>
                <c:pt idx="11">
                  <c:v>2.3479999999999998E-3</c:v>
                </c:pt>
                <c:pt idx="12">
                  <c:v>2.4130000000000002E-3</c:v>
                </c:pt>
                <c:pt idx="13">
                  <c:v>2.4750000000000002E-3</c:v>
                </c:pt>
                <c:pt idx="14">
                  <c:v>2.5339999999999998E-3</c:v>
                </c:pt>
                <c:pt idx="15">
                  <c:v>2.591E-3</c:v>
                </c:pt>
                <c:pt idx="16">
                  <c:v>2.647E-3</c:v>
                </c:pt>
                <c:pt idx="17">
                  <c:v>2.7009999999999998E-3</c:v>
                </c:pt>
                <c:pt idx="18">
                  <c:v>2.7539999999999999E-3</c:v>
                </c:pt>
                <c:pt idx="19">
                  <c:v>2.807E-3</c:v>
                </c:pt>
                <c:pt idx="20">
                  <c:v>2.859E-3</c:v>
                </c:pt>
                <c:pt idx="21">
                  <c:v>2.9129999999999998E-3</c:v>
                </c:pt>
                <c:pt idx="22">
                  <c:v>2.9689999999999999E-3</c:v>
                </c:pt>
                <c:pt idx="23">
                  <c:v>3.0279999999999999E-3</c:v>
                </c:pt>
                <c:pt idx="24">
                  <c:v>3.0899999999999999E-3</c:v>
                </c:pt>
                <c:pt idx="25">
                  <c:v>3.1580000000000002E-3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60-43AC-B2F0-ED107387082D}"/>
            </c:ext>
          </c:extLst>
        </c:ser>
        <c:ser>
          <c:idx val="2"/>
          <c:order val="2"/>
          <c:tx>
            <c:strRef>
              <c:f>Sheet1!$P$1:$P$2</c:f>
              <c:strCache>
                <c:ptCount val="2"/>
                <c:pt idx="1">
                  <c:v>i(vids):0:vgs=1.5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Sheet1!$M$3:$M$254</c:f>
              <c:numCache>
                <c:formatCode>0.00E+00</c:formatCode>
                <c:ptCount val="252"/>
                <c:pt idx="0">
                  <c:v>-3.8900000000000001E-34</c:v>
                </c:pt>
                <c:pt idx="1">
                  <c:v>2.3170000000000001E-10</c:v>
                </c:pt>
                <c:pt idx="2">
                  <c:v>3.3340000000000001E-10</c:v>
                </c:pt>
                <c:pt idx="3">
                  <c:v>4.5229999999999998E-10</c:v>
                </c:pt>
                <c:pt idx="4">
                  <c:v>5.9340000000000004E-10</c:v>
                </c:pt>
                <c:pt idx="5">
                  <c:v>7.6039999999999998E-10</c:v>
                </c:pt>
                <c:pt idx="6">
                  <c:v>9.5769999999999991E-10</c:v>
                </c:pt>
                <c:pt idx="7">
                  <c:v>1.19E-9</c:v>
                </c:pt>
                <c:pt idx="8">
                  <c:v>1.4619999999999999E-9</c:v>
                </c:pt>
                <c:pt idx="9">
                  <c:v>1.781E-9</c:v>
                </c:pt>
                <c:pt idx="10">
                  <c:v>2.152E-9</c:v>
                </c:pt>
                <c:pt idx="11">
                  <c:v>2.5829999999999999E-9</c:v>
                </c:pt>
                <c:pt idx="12">
                  <c:v>3.0829999999999998E-9</c:v>
                </c:pt>
                <c:pt idx="13">
                  <c:v>3.6629999999999999E-9</c:v>
                </c:pt>
                <c:pt idx="14">
                  <c:v>4.3370000000000002E-9</c:v>
                </c:pt>
                <c:pt idx="15">
                  <c:v>5.1279999999999997E-9</c:v>
                </c:pt>
                <c:pt idx="16">
                  <c:v>6.073E-9</c:v>
                </c:pt>
                <c:pt idx="17">
                  <c:v>7.2280000000000003E-9</c:v>
                </c:pt>
                <c:pt idx="18">
                  <c:v>8.6810000000000001E-9</c:v>
                </c:pt>
                <c:pt idx="19">
                  <c:v>1.055E-8</c:v>
                </c:pt>
                <c:pt idx="20">
                  <c:v>1.3000000000000001E-8</c:v>
                </c:pt>
                <c:pt idx="21">
                  <c:v>1.6239999999999999E-8</c:v>
                </c:pt>
                <c:pt idx="22">
                  <c:v>2.0520000000000001E-8</c:v>
                </c:pt>
                <c:pt idx="23">
                  <c:v>2.6120000000000002E-8</c:v>
                </c:pt>
                <c:pt idx="24">
                  <c:v>3.3400000000000001E-8</c:v>
                </c:pt>
                <c:pt idx="25">
                  <c:v>4.2729999999999999E-8</c:v>
                </c:pt>
              </c:numCache>
            </c:numRef>
          </c:xVal>
          <c:yVal>
            <c:numRef>
              <c:f>Sheet1!$P$3:$P$254</c:f>
              <c:numCache>
                <c:formatCode>0.00E+00</c:formatCode>
                <c:ptCount val="252"/>
                <c:pt idx="0">
                  <c:v>-2.1729999999999999E-10</c:v>
                </c:pt>
                <c:pt idx="1">
                  <c:v>1.3129999999999999E-3</c:v>
                </c:pt>
                <c:pt idx="2">
                  <c:v>2.3579999999999999E-3</c:v>
                </c:pt>
                <c:pt idx="3">
                  <c:v>3.1570000000000001E-3</c:v>
                </c:pt>
                <c:pt idx="4">
                  <c:v>3.7339999999999999E-3</c:v>
                </c:pt>
                <c:pt idx="5">
                  <c:v>4.1099999999999999E-3</c:v>
                </c:pt>
                <c:pt idx="6">
                  <c:v>4.3600000000000002E-3</c:v>
                </c:pt>
                <c:pt idx="7">
                  <c:v>4.5459999999999997E-3</c:v>
                </c:pt>
                <c:pt idx="8">
                  <c:v>4.6969999999999998E-3</c:v>
                </c:pt>
                <c:pt idx="9">
                  <c:v>4.8260000000000004E-3</c:v>
                </c:pt>
                <c:pt idx="10">
                  <c:v>4.9399999999999999E-3</c:v>
                </c:pt>
                <c:pt idx="11">
                  <c:v>5.0419999999999996E-3</c:v>
                </c:pt>
                <c:pt idx="12">
                  <c:v>5.1359999999999999E-3</c:v>
                </c:pt>
                <c:pt idx="13">
                  <c:v>5.2240000000000003E-3</c:v>
                </c:pt>
                <c:pt idx="14">
                  <c:v>5.306E-3</c:v>
                </c:pt>
                <c:pt idx="15">
                  <c:v>5.3829999999999998E-3</c:v>
                </c:pt>
                <c:pt idx="16">
                  <c:v>5.457E-3</c:v>
                </c:pt>
                <c:pt idx="17">
                  <c:v>5.5269999999999998E-3</c:v>
                </c:pt>
                <c:pt idx="18">
                  <c:v>5.5950000000000001E-3</c:v>
                </c:pt>
                <c:pt idx="19">
                  <c:v>5.6620000000000004E-3</c:v>
                </c:pt>
                <c:pt idx="20">
                  <c:v>5.7270000000000003E-3</c:v>
                </c:pt>
                <c:pt idx="21">
                  <c:v>5.7930000000000004E-3</c:v>
                </c:pt>
                <c:pt idx="22">
                  <c:v>5.8609999999999999E-3</c:v>
                </c:pt>
                <c:pt idx="23">
                  <c:v>5.9309999999999996E-3</c:v>
                </c:pt>
                <c:pt idx="24">
                  <c:v>6.0070000000000002E-3</c:v>
                </c:pt>
                <c:pt idx="25">
                  <c:v>6.0899999999999999E-3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60-43AC-B2F0-ED107387082D}"/>
            </c:ext>
          </c:extLst>
        </c:ser>
        <c:ser>
          <c:idx val="3"/>
          <c:order val="3"/>
          <c:tx>
            <c:strRef>
              <c:f>Sheet1!$Q$1:$Q$2</c:f>
              <c:strCache>
                <c:ptCount val="2"/>
                <c:pt idx="1">
                  <c:v>i(vids):0:vgs=2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Sheet1!$M$3:$M$254</c:f>
              <c:numCache>
                <c:formatCode>0.00E+00</c:formatCode>
                <c:ptCount val="252"/>
                <c:pt idx="0">
                  <c:v>-3.8900000000000001E-34</c:v>
                </c:pt>
                <c:pt idx="1">
                  <c:v>2.3170000000000001E-10</c:v>
                </c:pt>
                <c:pt idx="2">
                  <c:v>3.3340000000000001E-10</c:v>
                </c:pt>
                <c:pt idx="3">
                  <c:v>4.5229999999999998E-10</c:v>
                </c:pt>
                <c:pt idx="4">
                  <c:v>5.9340000000000004E-10</c:v>
                </c:pt>
                <c:pt idx="5">
                  <c:v>7.6039999999999998E-10</c:v>
                </c:pt>
                <c:pt idx="6">
                  <c:v>9.5769999999999991E-10</c:v>
                </c:pt>
                <c:pt idx="7">
                  <c:v>1.19E-9</c:v>
                </c:pt>
                <c:pt idx="8">
                  <c:v>1.4619999999999999E-9</c:v>
                </c:pt>
                <c:pt idx="9">
                  <c:v>1.781E-9</c:v>
                </c:pt>
                <c:pt idx="10">
                  <c:v>2.152E-9</c:v>
                </c:pt>
                <c:pt idx="11">
                  <c:v>2.5829999999999999E-9</c:v>
                </c:pt>
                <c:pt idx="12">
                  <c:v>3.0829999999999998E-9</c:v>
                </c:pt>
                <c:pt idx="13">
                  <c:v>3.6629999999999999E-9</c:v>
                </c:pt>
                <c:pt idx="14">
                  <c:v>4.3370000000000002E-9</c:v>
                </c:pt>
                <c:pt idx="15">
                  <c:v>5.1279999999999997E-9</c:v>
                </c:pt>
                <c:pt idx="16">
                  <c:v>6.073E-9</c:v>
                </c:pt>
                <c:pt idx="17">
                  <c:v>7.2280000000000003E-9</c:v>
                </c:pt>
                <c:pt idx="18">
                  <c:v>8.6810000000000001E-9</c:v>
                </c:pt>
                <c:pt idx="19">
                  <c:v>1.055E-8</c:v>
                </c:pt>
                <c:pt idx="20">
                  <c:v>1.3000000000000001E-8</c:v>
                </c:pt>
                <c:pt idx="21">
                  <c:v>1.6239999999999999E-8</c:v>
                </c:pt>
                <c:pt idx="22">
                  <c:v>2.0520000000000001E-8</c:v>
                </c:pt>
                <c:pt idx="23">
                  <c:v>2.6120000000000002E-8</c:v>
                </c:pt>
                <c:pt idx="24">
                  <c:v>3.3400000000000001E-8</c:v>
                </c:pt>
                <c:pt idx="25">
                  <c:v>4.2729999999999999E-8</c:v>
                </c:pt>
              </c:numCache>
            </c:numRef>
          </c:xVal>
          <c:yVal>
            <c:numRef>
              <c:f>Sheet1!$Q$3:$Q$254</c:f>
              <c:numCache>
                <c:formatCode>0.00E+00</c:formatCode>
                <c:ptCount val="252"/>
                <c:pt idx="0">
                  <c:v>-1.668E-9</c:v>
                </c:pt>
                <c:pt idx="1">
                  <c:v>1.586E-3</c:v>
                </c:pt>
                <c:pt idx="2">
                  <c:v>2.96E-3</c:v>
                </c:pt>
                <c:pt idx="3">
                  <c:v>4.1269999999999996E-3</c:v>
                </c:pt>
                <c:pt idx="4">
                  <c:v>5.0939999999999996E-3</c:v>
                </c:pt>
                <c:pt idx="5">
                  <c:v>5.8650000000000004E-3</c:v>
                </c:pt>
                <c:pt idx="6">
                  <c:v>6.4229999999999999E-3</c:v>
                </c:pt>
                <c:pt idx="7">
                  <c:v>6.7939999999999997E-3</c:v>
                </c:pt>
                <c:pt idx="8">
                  <c:v>7.0569999999999999E-3</c:v>
                </c:pt>
                <c:pt idx="9">
                  <c:v>7.2630000000000004E-3</c:v>
                </c:pt>
                <c:pt idx="10">
                  <c:v>7.4330000000000004E-3</c:v>
                </c:pt>
                <c:pt idx="11">
                  <c:v>7.5789999999999998E-3</c:v>
                </c:pt>
                <c:pt idx="12">
                  <c:v>7.7089999999999997E-3</c:v>
                </c:pt>
                <c:pt idx="13">
                  <c:v>7.8259999999999996E-3</c:v>
                </c:pt>
                <c:pt idx="14">
                  <c:v>7.9340000000000001E-3</c:v>
                </c:pt>
                <c:pt idx="15">
                  <c:v>8.0339999999999995E-3</c:v>
                </c:pt>
                <c:pt idx="16">
                  <c:v>8.1279999999999998E-3</c:v>
                </c:pt>
                <c:pt idx="17">
                  <c:v>8.2159999999999993E-3</c:v>
                </c:pt>
                <c:pt idx="18">
                  <c:v>8.3000000000000001E-3</c:v>
                </c:pt>
                <c:pt idx="19">
                  <c:v>8.3809999999999996E-3</c:v>
                </c:pt>
                <c:pt idx="20">
                  <c:v>8.4589999999999995E-3</c:v>
                </c:pt>
                <c:pt idx="21">
                  <c:v>8.5360000000000002E-3</c:v>
                </c:pt>
                <c:pt idx="22">
                  <c:v>8.6130000000000009E-3</c:v>
                </c:pt>
                <c:pt idx="23">
                  <c:v>8.6910000000000008E-3</c:v>
                </c:pt>
                <c:pt idx="24">
                  <c:v>8.7740000000000005E-3</c:v>
                </c:pt>
                <c:pt idx="25">
                  <c:v>8.8629999999999994E-3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60-43AC-B2F0-ED107387082D}"/>
            </c:ext>
          </c:extLst>
        </c:ser>
        <c:ser>
          <c:idx val="4"/>
          <c:order val="4"/>
          <c:tx>
            <c:strRef>
              <c:f>Sheet1!$R$1:$R$2</c:f>
              <c:strCache>
                <c:ptCount val="2"/>
                <c:pt idx="1">
                  <c:v>i(vids):0:vgs=2.5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Sheet1!$M$3:$M$254</c:f>
              <c:numCache>
                <c:formatCode>0.00E+00</c:formatCode>
                <c:ptCount val="252"/>
                <c:pt idx="0">
                  <c:v>-3.8900000000000001E-34</c:v>
                </c:pt>
                <c:pt idx="1">
                  <c:v>2.3170000000000001E-10</c:v>
                </c:pt>
                <c:pt idx="2">
                  <c:v>3.3340000000000001E-10</c:v>
                </c:pt>
                <c:pt idx="3">
                  <c:v>4.5229999999999998E-10</c:v>
                </c:pt>
                <c:pt idx="4">
                  <c:v>5.9340000000000004E-10</c:v>
                </c:pt>
                <c:pt idx="5">
                  <c:v>7.6039999999999998E-10</c:v>
                </c:pt>
                <c:pt idx="6">
                  <c:v>9.5769999999999991E-10</c:v>
                </c:pt>
                <c:pt idx="7">
                  <c:v>1.19E-9</c:v>
                </c:pt>
                <c:pt idx="8">
                  <c:v>1.4619999999999999E-9</c:v>
                </c:pt>
                <c:pt idx="9">
                  <c:v>1.781E-9</c:v>
                </c:pt>
                <c:pt idx="10">
                  <c:v>2.152E-9</c:v>
                </c:pt>
                <c:pt idx="11">
                  <c:v>2.5829999999999999E-9</c:v>
                </c:pt>
                <c:pt idx="12">
                  <c:v>3.0829999999999998E-9</c:v>
                </c:pt>
                <c:pt idx="13">
                  <c:v>3.6629999999999999E-9</c:v>
                </c:pt>
                <c:pt idx="14">
                  <c:v>4.3370000000000002E-9</c:v>
                </c:pt>
                <c:pt idx="15">
                  <c:v>5.1279999999999997E-9</c:v>
                </c:pt>
                <c:pt idx="16">
                  <c:v>6.073E-9</c:v>
                </c:pt>
                <c:pt idx="17">
                  <c:v>7.2280000000000003E-9</c:v>
                </c:pt>
                <c:pt idx="18">
                  <c:v>8.6810000000000001E-9</c:v>
                </c:pt>
                <c:pt idx="19">
                  <c:v>1.055E-8</c:v>
                </c:pt>
                <c:pt idx="20">
                  <c:v>1.3000000000000001E-8</c:v>
                </c:pt>
                <c:pt idx="21">
                  <c:v>1.6239999999999999E-8</c:v>
                </c:pt>
                <c:pt idx="22">
                  <c:v>2.0520000000000001E-8</c:v>
                </c:pt>
                <c:pt idx="23">
                  <c:v>2.6120000000000002E-8</c:v>
                </c:pt>
                <c:pt idx="24">
                  <c:v>3.3400000000000001E-8</c:v>
                </c:pt>
                <c:pt idx="25">
                  <c:v>4.2729999999999999E-8</c:v>
                </c:pt>
              </c:numCache>
            </c:numRef>
          </c:xVal>
          <c:yVal>
            <c:numRef>
              <c:f>Sheet1!$R$3:$R$254</c:f>
              <c:numCache>
                <c:formatCode>0.00E+00</c:formatCode>
                <c:ptCount val="252"/>
                <c:pt idx="0">
                  <c:v>-1.07E-8</c:v>
                </c:pt>
                <c:pt idx="1">
                  <c:v>1.714E-3</c:v>
                </c:pt>
                <c:pt idx="2">
                  <c:v>3.264E-3</c:v>
                </c:pt>
                <c:pt idx="3">
                  <c:v>4.6490000000000004E-3</c:v>
                </c:pt>
                <c:pt idx="4">
                  <c:v>5.868E-3</c:v>
                </c:pt>
                <c:pt idx="5">
                  <c:v>6.9249999999999997E-3</c:v>
                </c:pt>
                <c:pt idx="6">
                  <c:v>7.8200000000000006E-3</c:v>
                </c:pt>
                <c:pt idx="7">
                  <c:v>8.5319999999999997E-3</c:v>
                </c:pt>
                <c:pt idx="8">
                  <c:v>9.0399999999999994E-3</c:v>
                </c:pt>
                <c:pt idx="9">
                  <c:v>9.3970000000000008E-3</c:v>
                </c:pt>
                <c:pt idx="10">
                  <c:v>9.6659999999999992E-3</c:v>
                </c:pt>
                <c:pt idx="11">
                  <c:v>9.8840000000000004E-3</c:v>
                </c:pt>
                <c:pt idx="12">
                  <c:v>1.0070000000000001E-2</c:v>
                </c:pt>
                <c:pt idx="13">
                  <c:v>1.023E-2</c:v>
                </c:pt>
                <c:pt idx="14">
                  <c:v>1.0370000000000001E-2</c:v>
                </c:pt>
                <c:pt idx="15">
                  <c:v>1.0500000000000001E-2</c:v>
                </c:pt>
                <c:pt idx="16">
                  <c:v>1.0619999999999999E-2</c:v>
                </c:pt>
                <c:pt idx="17">
                  <c:v>1.074E-2</c:v>
                </c:pt>
                <c:pt idx="18">
                  <c:v>1.0840000000000001E-2</c:v>
                </c:pt>
                <c:pt idx="19">
                  <c:v>1.094E-2</c:v>
                </c:pt>
                <c:pt idx="20">
                  <c:v>1.103E-2</c:v>
                </c:pt>
                <c:pt idx="21">
                  <c:v>1.112E-2</c:v>
                </c:pt>
                <c:pt idx="22">
                  <c:v>1.1209999999999999E-2</c:v>
                </c:pt>
                <c:pt idx="23">
                  <c:v>1.1299999999999999E-2</c:v>
                </c:pt>
                <c:pt idx="24">
                  <c:v>1.1390000000000001E-2</c:v>
                </c:pt>
                <c:pt idx="25">
                  <c:v>1.1480000000000001E-2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60-43AC-B2F0-ED107387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25808"/>
        <c:axId val="337605424"/>
      </c:scatterChart>
      <c:valAx>
        <c:axId val="3376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7605424"/>
        <c:crosses val="autoZero"/>
        <c:crossBetween val="midCat"/>
      </c:valAx>
      <c:valAx>
        <c:axId val="3376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76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6</xdr:row>
      <xdr:rowOff>109537</xdr:rowOff>
    </xdr:from>
    <xdr:to>
      <xdr:col>6</xdr:col>
      <xdr:colOff>633412</xdr:colOff>
      <xdr:row>22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500062</xdr:colOff>
      <xdr:row>10</xdr:row>
      <xdr:rowOff>71436</xdr:rowOff>
    </xdr:from>
    <xdr:to>
      <xdr:col>16</xdr:col>
      <xdr:colOff>133350</xdr:colOff>
      <xdr:row>31</xdr:row>
      <xdr:rowOff>95249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4</xdr:row>
      <xdr:rowOff>12327</xdr:rowOff>
    </xdr:from>
    <xdr:to>
      <xdr:col>25</xdr:col>
      <xdr:colOff>172468</xdr:colOff>
      <xdr:row>37</xdr:row>
      <xdr:rowOff>139172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793377"/>
          <a:ext cx="7706743" cy="578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632979</xdr:colOff>
      <xdr:row>37</xdr:row>
      <xdr:rowOff>200025</xdr:rowOff>
    </xdr:from>
    <xdr:to>
      <xdr:col>18</xdr:col>
      <xdr:colOff>151834</xdr:colOff>
      <xdr:row>64</xdr:row>
      <xdr:rowOff>40057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204" y="6638925"/>
          <a:ext cx="6100630" cy="45644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119712</xdr:rowOff>
    </xdr:from>
    <xdr:to>
      <xdr:col>9</xdr:col>
      <xdr:colOff>592582</xdr:colOff>
      <xdr:row>93</xdr:row>
      <xdr:rowOff>44603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1625912"/>
          <a:ext cx="6078982" cy="45540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200025</xdr:rowOff>
    </xdr:from>
    <xdr:to>
      <xdr:col>9</xdr:col>
      <xdr:colOff>592582</xdr:colOff>
      <xdr:row>64</xdr:row>
      <xdr:rowOff>40057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6638925"/>
          <a:ext cx="6078982" cy="4564432"/>
        </a:xfrm>
        <a:prstGeom prst="rect">
          <a:avLst/>
        </a:prstGeom>
      </xdr:spPr>
    </xdr:pic>
    <xdr:clientData/>
  </xdr:twoCellAnchor>
  <xdr:twoCellAnchor editAs="oneCell">
    <xdr:from>
      <xdr:col>10</xdr:col>
      <xdr:colOff>604404</xdr:colOff>
      <xdr:row>66</xdr:row>
      <xdr:rowOff>119712</xdr:rowOff>
    </xdr:from>
    <xdr:to>
      <xdr:col>18</xdr:col>
      <xdr:colOff>123259</xdr:colOff>
      <xdr:row>93</xdr:row>
      <xdr:rowOff>44603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6629" y="11625912"/>
          <a:ext cx="6100630" cy="45540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Tsutada\Chip_ApplicationForm_v4_RS6519_1_Tsutada_201906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Horii\Chip_ApplicationForm_v4_RS6519_1_Horii_6_10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Horioka\Chip_ApplicationForm_v4_RS6519_1_Horioka_201906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hipFab\RENESAS_SUBMIT\RS6518_1\01_Latest_Data\11_Received_Application_Form\Chip_ApplicationForm_v4_RS6518_1_K.Suzuki_20180613_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yahara/AppData/Local/Temp/Chip_ApplicationForm_v4_RS6520_1_(Keiichi_Nagaoka)_(072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alog\Works\2020\miyahara\ChipFab\RENESAS_SUBMIT\RS6520_1\11_Pham_Lab\Yamamoto\Chip_ApplicationForm_v4_RS6520_1_Yamamoto_202007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Nagaoka\Chip_ApplicationForm_v4_RS6519_1_(KeiichiNagaoka)_(0610)%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Yamamoto\Chip_ApplicationForm_v4_RS6519_1_Yamamoto_201906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8_2\01_Latest_Data\11_Received_Application_Form\Chip_ApplicationForm_v4_RS6518_2_Kumagai_20181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History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2"/>
  <sheetViews>
    <sheetView workbookViewId="0">
      <selection activeCell="C11" sqref="C11"/>
    </sheetView>
  </sheetViews>
  <sheetFormatPr defaultRowHeight="13.5"/>
  <cols>
    <col min="1" max="1" width="2.625" style="20" customWidth="1"/>
    <col min="2" max="2" width="5.625" style="20" customWidth="1"/>
    <col min="3" max="3" width="29.5" style="20" bestFit="1" customWidth="1"/>
    <col min="4" max="4" width="52.75" style="20" bestFit="1" customWidth="1"/>
    <col min="5" max="5" width="40.625" style="20" customWidth="1"/>
    <col min="6" max="16384" width="9" style="20"/>
  </cols>
  <sheetData>
    <row r="2" spans="1:5" ht="17.25">
      <c r="B2" s="21" t="s">
        <v>25</v>
      </c>
      <c r="E2" s="39">
        <f ca="1">TODAY()</f>
        <v>44505</v>
      </c>
    </row>
    <row r="4" spans="1:5" ht="27">
      <c r="A4" s="22" t="s">
        <v>13</v>
      </c>
      <c r="B4" s="23" t="s">
        <v>14</v>
      </c>
      <c r="C4" s="23" t="s">
        <v>21</v>
      </c>
      <c r="D4" s="23" t="s">
        <v>26</v>
      </c>
      <c r="E4" s="23" t="s">
        <v>27</v>
      </c>
    </row>
    <row r="5" spans="1:5" ht="27">
      <c r="A5" s="22" t="s">
        <v>28</v>
      </c>
      <c r="B5" s="23">
        <v>1</v>
      </c>
      <c r="C5" s="44" t="s">
        <v>29</v>
      </c>
      <c r="D5" s="41" t="s">
        <v>38</v>
      </c>
      <c r="E5" s="42" t="s">
        <v>30</v>
      </c>
    </row>
    <row r="6" spans="1:5" ht="27">
      <c r="A6" s="22" t="s">
        <v>28</v>
      </c>
      <c r="B6" s="23">
        <v>2</v>
      </c>
      <c r="C6" s="43" t="s">
        <v>31</v>
      </c>
      <c r="D6" s="41" t="s">
        <v>39</v>
      </c>
      <c r="E6" s="42"/>
    </row>
    <row r="7" spans="1:5" ht="27">
      <c r="A7" s="22" t="s">
        <v>28</v>
      </c>
      <c r="B7" s="23">
        <v>3</v>
      </c>
      <c r="C7" s="43" t="s">
        <v>32</v>
      </c>
      <c r="D7" s="41" t="s">
        <v>32</v>
      </c>
      <c r="E7" s="42"/>
    </row>
    <row r="8" spans="1:5" ht="27">
      <c r="A8" s="22" t="s">
        <v>28</v>
      </c>
      <c r="B8" s="23">
        <v>4</v>
      </c>
      <c r="C8" s="43" t="s">
        <v>151</v>
      </c>
      <c r="D8" s="41" t="s">
        <v>146</v>
      </c>
      <c r="E8" s="42"/>
    </row>
    <row r="9" spans="1:5" ht="27">
      <c r="A9" s="22" t="s">
        <v>28</v>
      </c>
      <c r="B9" s="23">
        <v>5</v>
      </c>
      <c r="C9" s="43" t="s">
        <v>150</v>
      </c>
      <c r="D9" s="41" t="s">
        <v>147</v>
      </c>
      <c r="E9" s="42"/>
    </row>
    <row r="10" spans="1:5" ht="27">
      <c r="A10" s="22" t="s">
        <v>28</v>
      </c>
      <c r="B10" s="23">
        <v>6</v>
      </c>
      <c r="C10" s="43" t="s">
        <v>149</v>
      </c>
      <c r="D10" s="41" t="s">
        <v>148</v>
      </c>
      <c r="E10" s="42"/>
    </row>
    <row r="11" spans="1:5" ht="27">
      <c r="A11" s="22" t="s">
        <v>28</v>
      </c>
      <c r="B11" s="23">
        <v>7</v>
      </c>
      <c r="C11" s="43" t="s">
        <v>34</v>
      </c>
      <c r="D11" s="41" t="s">
        <v>34</v>
      </c>
      <c r="E11" s="42"/>
    </row>
    <row r="12" spans="1:5" ht="27">
      <c r="A12" s="22" t="s">
        <v>28</v>
      </c>
      <c r="B12" s="23">
        <v>8</v>
      </c>
      <c r="C12" s="43" t="s">
        <v>33</v>
      </c>
      <c r="D12" s="41" t="s">
        <v>35</v>
      </c>
      <c r="E12" s="42"/>
    </row>
  </sheetData>
  <phoneticPr fontId="1"/>
  <hyperlinks>
    <hyperlink ref="C6" location="History!A1" display="History" xr:uid="{00000000-0004-0000-0000-000000000000}"/>
    <hyperlink ref="C7" location="'Chip Allocation'!A1" display="Chip Allocation" xr:uid="{00000000-0004-0000-0000-000001000000}"/>
    <hyperlink ref="C10" location="'Pin Assignment R4252'!A1" display="Pin Assignment R4252" xr:uid="{00000000-0004-0000-0000-000002000000}"/>
    <hyperlink ref="C11" location="'Circuit Layout'!A1" display="Circuit Layout" xr:uid="{00000000-0004-0000-0000-000003000000}"/>
    <hyperlink ref="C8" location="'Pin Assignment R4250'!A1" display="Pin Assignment R4250" xr:uid="{00000000-0004-0000-0000-000004000000}"/>
    <hyperlink ref="C12" location="'IO Description'!A1" display="IO Description" xr:uid="{00000000-0004-0000-0000-000005000000}"/>
    <hyperlink ref="C9" location="'Pin Assignment R4251'!A1" display="Pin Assignment R4251" xr:uid="{00000000-0004-0000-0000-000006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5"/>
  <sheetViews>
    <sheetView zoomScaleNormal="10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24" sqref="C24"/>
    </sheetView>
  </sheetViews>
  <sheetFormatPr defaultRowHeight="13.5"/>
  <cols>
    <col min="1" max="1" width="2.625" style="20" customWidth="1"/>
    <col min="2" max="2" width="5.625" style="20" customWidth="1"/>
    <col min="3" max="3" width="15.625" style="20" customWidth="1"/>
    <col min="4" max="4" width="14.5" style="20" bestFit="1" customWidth="1"/>
    <col min="5" max="5" width="22.75" style="20" bestFit="1" customWidth="1"/>
    <col min="6" max="6" width="82.625" style="20" customWidth="1"/>
    <col min="7" max="7" width="40.625" style="20" customWidth="1"/>
    <col min="8" max="16384" width="9" style="20"/>
  </cols>
  <sheetData>
    <row r="1" spans="1:7" s="1" customFormat="1">
      <c r="A1" s="139" t="s">
        <v>36</v>
      </c>
      <c r="B1" s="139"/>
      <c r="C1" s="139"/>
      <c r="D1" s="38"/>
    </row>
    <row r="2" spans="1:7">
      <c r="A2" s="36"/>
      <c r="B2" s="36"/>
      <c r="C2" s="36"/>
    </row>
    <row r="3" spans="1:7" ht="17.25">
      <c r="B3" s="21" t="s">
        <v>24</v>
      </c>
      <c r="G3" s="39"/>
    </row>
    <row r="5" spans="1:7" ht="27">
      <c r="A5" s="22" t="s">
        <v>13</v>
      </c>
      <c r="B5" s="23" t="s">
        <v>14</v>
      </c>
      <c r="C5" s="23" t="s">
        <v>15</v>
      </c>
      <c r="D5" s="23" t="s">
        <v>22</v>
      </c>
      <c r="E5" s="23" t="s">
        <v>21</v>
      </c>
      <c r="F5" s="23" t="s">
        <v>16</v>
      </c>
      <c r="G5" s="23" t="s">
        <v>17</v>
      </c>
    </row>
    <row r="6" spans="1:7" ht="27">
      <c r="A6" s="22" t="s">
        <v>13</v>
      </c>
      <c r="B6" s="24">
        <v>1</v>
      </c>
      <c r="C6" s="25">
        <v>42901</v>
      </c>
      <c r="D6" s="26" t="s">
        <v>23</v>
      </c>
      <c r="E6" s="26" t="s">
        <v>141</v>
      </c>
      <c r="F6" s="27" t="s">
        <v>142</v>
      </c>
      <c r="G6" s="27"/>
    </row>
    <row r="7" spans="1:7" ht="27">
      <c r="A7" s="22" t="s">
        <v>18</v>
      </c>
      <c r="B7" s="28">
        <v>2</v>
      </c>
      <c r="C7" s="29">
        <v>42911</v>
      </c>
      <c r="D7" s="30" t="s">
        <v>152</v>
      </c>
      <c r="E7" s="70" t="s">
        <v>153</v>
      </c>
      <c r="F7" s="69" t="s">
        <v>164</v>
      </c>
      <c r="G7" s="31"/>
    </row>
    <row r="8" spans="1:7" ht="27">
      <c r="A8" s="22" t="s">
        <v>18</v>
      </c>
      <c r="B8" s="28">
        <v>3</v>
      </c>
      <c r="C8" s="29">
        <v>42912</v>
      </c>
      <c r="D8" s="30" t="s">
        <v>154</v>
      </c>
      <c r="E8" s="70" t="s">
        <v>155</v>
      </c>
      <c r="F8" s="31" t="s">
        <v>156</v>
      </c>
      <c r="G8" s="31"/>
    </row>
    <row r="9" spans="1:7" ht="27">
      <c r="A9" s="22" t="s">
        <v>13</v>
      </c>
      <c r="B9" s="28">
        <v>4</v>
      </c>
      <c r="C9" s="29">
        <v>42919</v>
      </c>
      <c r="D9" s="30" t="s">
        <v>157</v>
      </c>
      <c r="E9" s="70" t="s">
        <v>155</v>
      </c>
      <c r="F9" s="31" t="s">
        <v>162</v>
      </c>
      <c r="G9" s="31"/>
    </row>
    <row r="10" spans="1:7" ht="27">
      <c r="A10" s="22" t="s">
        <v>18</v>
      </c>
      <c r="B10" s="28">
        <v>5</v>
      </c>
      <c r="C10" s="29">
        <v>42922</v>
      </c>
      <c r="D10" s="30" t="s">
        <v>159</v>
      </c>
      <c r="E10" s="70" t="s">
        <v>155</v>
      </c>
      <c r="F10" s="31" t="s">
        <v>160</v>
      </c>
      <c r="G10" s="31"/>
    </row>
    <row r="11" spans="1:7" ht="27">
      <c r="A11" s="22" t="s">
        <v>13</v>
      </c>
      <c r="B11" s="28">
        <v>6</v>
      </c>
      <c r="C11" s="29">
        <v>42923</v>
      </c>
      <c r="D11" s="30" t="s">
        <v>161</v>
      </c>
      <c r="E11" s="70" t="s">
        <v>155</v>
      </c>
      <c r="F11" s="31" t="s">
        <v>163</v>
      </c>
      <c r="G11" s="31"/>
    </row>
    <row r="12" spans="1:7" ht="27">
      <c r="A12" s="22" t="s">
        <v>19</v>
      </c>
      <c r="B12" s="28">
        <v>7</v>
      </c>
      <c r="C12" s="29">
        <v>42923</v>
      </c>
      <c r="D12" s="30" t="s">
        <v>166</v>
      </c>
      <c r="E12" s="70" t="s">
        <v>155</v>
      </c>
      <c r="F12" s="31" t="s">
        <v>167</v>
      </c>
      <c r="G12" s="31"/>
    </row>
    <row r="13" spans="1:7" ht="27">
      <c r="A13" s="22" t="s">
        <v>13</v>
      </c>
      <c r="B13" s="28">
        <v>8</v>
      </c>
      <c r="C13" s="29"/>
      <c r="D13" s="30"/>
      <c r="E13" s="30"/>
      <c r="F13" s="31"/>
      <c r="G13" s="31"/>
    </row>
    <row r="14" spans="1:7" ht="27">
      <c r="A14" s="22" t="s">
        <v>19</v>
      </c>
      <c r="B14" s="28">
        <v>9</v>
      </c>
      <c r="C14" s="29"/>
      <c r="D14" s="30"/>
      <c r="E14" s="30"/>
      <c r="F14" s="31"/>
      <c r="G14" s="31"/>
    </row>
    <row r="15" spans="1:7" ht="27">
      <c r="A15" s="22" t="s">
        <v>13</v>
      </c>
      <c r="B15" s="28">
        <v>10</v>
      </c>
      <c r="C15" s="29"/>
      <c r="D15" s="30"/>
      <c r="E15" s="30"/>
      <c r="F15" s="31"/>
      <c r="G15" s="31"/>
    </row>
    <row r="16" spans="1:7" ht="27">
      <c r="A16" s="22" t="s">
        <v>13</v>
      </c>
      <c r="B16" s="28">
        <v>11</v>
      </c>
      <c r="C16" s="29"/>
      <c r="D16" s="30"/>
      <c r="E16" s="30"/>
      <c r="F16" s="31"/>
      <c r="G16" s="31"/>
    </row>
    <row r="17" spans="1:7" ht="27">
      <c r="A17" s="22" t="s">
        <v>13</v>
      </c>
      <c r="B17" s="28">
        <v>12</v>
      </c>
      <c r="C17" s="29"/>
      <c r="D17" s="30"/>
      <c r="E17" s="30"/>
      <c r="F17" s="31"/>
      <c r="G17" s="31"/>
    </row>
    <row r="18" spans="1:7" ht="27">
      <c r="A18" s="22" t="s">
        <v>13</v>
      </c>
      <c r="B18" s="28">
        <v>13</v>
      </c>
      <c r="C18" s="29"/>
      <c r="D18" s="30"/>
      <c r="E18" s="30"/>
      <c r="F18" s="31"/>
      <c r="G18" s="31"/>
    </row>
    <row r="19" spans="1:7" ht="27">
      <c r="A19" s="22" t="s">
        <v>19</v>
      </c>
      <c r="B19" s="28">
        <v>14</v>
      </c>
      <c r="C19" s="29"/>
      <c r="D19" s="30"/>
      <c r="E19" s="30"/>
      <c r="F19" s="31"/>
      <c r="G19" s="31"/>
    </row>
    <row r="20" spans="1:7" ht="27">
      <c r="A20" s="22" t="s">
        <v>20</v>
      </c>
      <c r="B20" s="28">
        <v>15</v>
      </c>
      <c r="C20" s="29"/>
      <c r="D20" s="30"/>
      <c r="E20" s="30"/>
      <c r="F20" s="31"/>
      <c r="G20" s="31"/>
    </row>
    <row r="21" spans="1:7" ht="27">
      <c r="A21" s="22" t="s">
        <v>19</v>
      </c>
      <c r="B21" s="28">
        <v>16</v>
      </c>
      <c r="C21" s="29"/>
      <c r="D21" s="30"/>
      <c r="E21" s="30"/>
      <c r="F21" s="31"/>
      <c r="G21" s="31"/>
    </row>
    <row r="22" spans="1:7" ht="27">
      <c r="A22" s="22" t="s">
        <v>18</v>
      </c>
      <c r="B22" s="28">
        <v>17</v>
      </c>
      <c r="C22" s="29"/>
      <c r="D22" s="30"/>
      <c r="E22" s="30"/>
      <c r="F22" s="31"/>
      <c r="G22" s="31"/>
    </row>
    <row r="23" spans="1:7" ht="27">
      <c r="A23" s="22" t="s">
        <v>19</v>
      </c>
      <c r="B23" s="28">
        <v>18</v>
      </c>
      <c r="C23" s="29"/>
      <c r="D23" s="30"/>
      <c r="E23" s="30"/>
      <c r="F23" s="31"/>
      <c r="G23" s="31"/>
    </row>
    <row r="24" spans="1:7" ht="27">
      <c r="A24" s="22" t="s">
        <v>13</v>
      </c>
      <c r="B24" s="28">
        <v>19</v>
      </c>
      <c r="C24" s="29"/>
      <c r="D24" s="30"/>
      <c r="E24" s="30"/>
      <c r="F24" s="31"/>
      <c r="G24" s="31"/>
    </row>
    <row r="25" spans="1:7" ht="27">
      <c r="A25" s="22" t="s">
        <v>13</v>
      </c>
      <c r="B25" s="32">
        <v>20</v>
      </c>
      <c r="C25" s="33"/>
      <c r="D25" s="34"/>
      <c r="E25" s="34"/>
      <c r="F25" s="35"/>
      <c r="G25" s="35"/>
    </row>
  </sheetData>
  <mergeCells count="1">
    <mergeCell ref="A1:C1"/>
  </mergeCells>
  <phoneticPr fontId="1"/>
  <hyperlinks>
    <hyperlink ref="A1:C1" location="Index!A1" display="Back to Index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9"/>
  <sheetViews>
    <sheetView zoomScaleNormal="100" workbookViewId="0">
      <selection activeCell="I9" sqref="I9"/>
    </sheetView>
  </sheetViews>
  <sheetFormatPr defaultRowHeight="13.5"/>
  <cols>
    <col min="1" max="1" width="2.625" style="1" customWidth="1"/>
    <col min="2" max="2" width="16.125" style="1" bestFit="1" customWidth="1"/>
    <col min="3" max="3" width="11.875" style="1" customWidth="1"/>
    <col min="4" max="4" width="8.125" style="1" bestFit="1" customWidth="1"/>
    <col min="5" max="5" width="26.125" style="1" bestFit="1" customWidth="1"/>
    <col min="6" max="6" width="29.5" style="1" bestFit="1" customWidth="1"/>
    <col min="7" max="7" width="20" style="1" customWidth="1"/>
    <col min="8" max="8" width="11.75" style="1" customWidth="1"/>
    <col min="9" max="10" width="14.625" style="1" customWidth="1"/>
    <col min="11" max="16384" width="9" style="1"/>
  </cols>
  <sheetData>
    <row r="1" spans="1:10">
      <c r="A1" s="144" t="s">
        <v>36</v>
      </c>
      <c r="B1" s="144"/>
      <c r="C1" s="38"/>
      <c r="D1" s="38"/>
    </row>
    <row r="2" spans="1:10" ht="13.5" customHeight="1">
      <c r="A2" s="40"/>
      <c r="B2" s="40"/>
      <c r="C2" s="3"/>
    </row>
    <row r="3" spans="1:10" ht="17.25">
      <c r="B3" s="19" t="s">
        <v>37</v>
      </c>
    </row>
    <row r="4" spans="1:10" ht="13.5" customHeight="1">
      <c r="A4" s="2"/>
      <c r="B4" s="2"/>
      <c r="C4" s="3"/>
    </row>
    <row r="5" spans="1:10" ht="13.5" customHeight="1">
      <c r="A5" s="2"/>
      <c r="B5" s="143" t="s">
        <v>40</v>
      </c>
      <c r="C5" s="143"/>
      <c r="D5" s="143"/>
      <c r="E5" s="4"/>
      <c r="F5" s="4"/>
      <c r="G5" s="4"/>
      <c r="H5" s="4"/>
      <c r="I5" s="4"/>
    </row>
    <row r="6" spans="1:10" ht="13.5" customHeight="1">
      <c r="B6" s="5" t="s">
        <v>8</v>
      </c>
      <c r="C6" s="5" t="s">
        <v>11</v>
      </c>
      <c r="D6" s="5" t="s">
        <v>10</v>
      </c>
      <c r="E6" s="5" t="s">
        <v>145</v>
      </c>
      <c r="F6" s="6" t="s">
        <v>9</v>
      </c>
      <c r="G6" s="5" t="s">
        <v>183</v>
      </c>
      <c r="H6" s="17" t="s">
        <v>2</v>
      </c>
      <c r="I6" s="5" t="s">
        <v>165</v>
      </c>
      <c r="J6" s="5" t="s">
        <v>12</v>
      </c>
    </row>
    <row r="7" spans="1:10" ht="13.5" customHeight="1">
      <c r="B7" s="145" t="s">
        <v>6</v>
      </c>
      <c r="C7" s="102" t="s">
        <v>209</v>
      </c>
      <c r="D7" s="105" t="s">
        <v>306</v>
      </c>
      <c r="E7" s="107" t="s">
        <v>313</v>
      </c>
      <c r="F7" s="7" t="s">
        <v>303</v>
      </c>
      <c r="G7" s="7" t="s">
        <v>81</v>
      </c>
      <c r="H7" s="73" t="s">
        <v>189</v>
      </c>
      <c r="I7" s="7">
        <f>COUNTIF('Pin Assignment R4250'!$E$7:$E$106,'Chip Allocation'!$F7)</f>
        <v>38</v>
      </c>
      <c r="J7" s="68"/>
    </row>
    <row r="8" spans="1:10" ht="13.5" customHeight="1">
      <c r="B8" s="146"/>
      <c r="C8" s="103" t="s">
        <v>308</v>
      </c>
      <c r="D8" s="106" t="s">
        <v>305</v>
      </c>
      <c r="E8" s="103" t="s">
        <v>311</v>
      </c>
      <c r="F8" s="37" t="s">
        <v>304</v>
      </c>
      <c r="G8" s="7" t="s">
        <v>210</v>
      </c>
      <c r="H8" s="73" t="s">
        <v>189</v>
      </c>
      <c r="I8" s="7">
        <f>COUNTIF('Pin Assignment R4250'!$E$7:$E$106,'Chip Allocation'!$F8)</f>
        <v>13</v>
      </c>
      <c r="J8" s="68"/>
    </row>
    <row r="9" spans="1:10" ht="13.5" customHeight="1">
      <c r="B9" s="146"/>
      <c r="C9" s="103" t="s">
        <v>309</v>
      </c>
      <c r="D9" s="106" t="s">
        <v>307</v>
      </c>
      <c r="E9" s="108" t="s">
        <v>312</v>
      </c>
      <c r="F9" s="7" t="s">
        <v>310</v>
      </c>
      <c r="G9" s="7" t="s">
        <v>1</v>
      </c>
      <c r="H9" s="74" t="s">
        <v>189</v>
      </c>
      <c r="I9" s="7">
        <f>COUNTIF('Pin Assignment R4250'!$E$7:$E$106,'Chip Allocation'!$F9)</f>
        <v>8</v>
      </c>
      <c r="J9" s="68"/>
    </row>
    <row r="10" spans="1:10" ht="13.5" customHeight="1">
      <c r="B10" s="146"/>
      <c r="C10" s="103"/>
      <c r="D10" s="106"/>
      <c r="E10" s="108"/>
      <c r="F10" s="7"/>
      <c r="G10" s="7"/>
      <c r="H10" s="74"/>
      <c r="I10" s="7" t="e">
        <f>COUNTIF('Pin Assignment R4250'!$E$7:$E$106,'Chip Allocation'!$F10)+COUNTIF(#REF!,'Chip Allocation'!$F10)+COUNTIF(#REF!,'Chip Allocation'!$F10)</f>
        <v>#REF!</v>
      </c>
      <c r="J10" s="68"/>
    </row>
    <row r="11" spans="1:10" ht="13.5" customHeight="1">
      <c r="B11" s="146"/>
      <c r="C11" s="103"/>
      <c r="D11" s="106"/>
      <c r="E11" s="108"/>
      <c r="F11" s="7"/>
      <c r="G11" s="7"/>
      <c r="H11" s="74"/>
      <c r="I11" s="7" t="e">
        <f>COUNTIF('Pin Assignment R4250'!$E$7:$E$106,'Chip Allocation'!$F11)+COUNTIF(#REF!,'Chip Allocation'!$F11)+COUNTIF(#REF!,'Chip Allocation'!$F11)</f>
        <v>#REF!</v>
      </c>
      <c r="J11" s="68"/>
    </row>
    <row r="12" spans="1:10" ht="13.5" customHeight="1">
      <c r="B12" s="146"/>
      <c r="C12" s="104"/>
      <c r="D12" s="104"/>
      <c r="E12" s="104"/>
      <c r="F12" s="7"/>
      <c r="G12" s="7"/>
      <c r="H12" s="74"/>
      <c r="I12" s="7" t="e">
        <f>COUNTIF('Pin Assignment R4250'!$E$7:$E$106,'Chip Allocation'!$F12)+COUNTIF(#REF!,'Chip Allocation'!$F12)+COUNTIF(#REF!,'Chip Allocation'!$F12)</f>
        <v>#REF!</v>
      </c>
      <c r="J12" s="68"/>
    </row>
    <row r="13" spans="1:10" ht="13.5" customHeight="1">
      <c r="B13" s="146"/>
      <c r="C13" s="104"/>
      <c r="D13" s="104"/>
      <c r="E13" s="104"/>
      <c r="F13" s="7"/>
      <c r="G13" s="7"/>
      <c r="H13" s="73"/>
      <c r="I13" s="7" t="e">
        <f>COUNTIF('Pin Assignment R4250'!$E$7:$E$106,'Chip Allocation'!$F13)+COUNTIF(#REF!,'Chip Allocation'!$F13)+COUNTIF(#REF!,'Chip Allocation'!$F13)</f>
        <v>#REF!</v>
      </c>
      <c r="J13" s="68"/>
    </row>
    <row r="14" spans="1:10" ht="13.5" customHeight="1">
      <c r="B14" s="146"/>
      <c r="C14" s="103"/>
      <c r="D14" s="104"/>
      <c r="E14" s="103"/>
      <c r="F14" s="7"/>
      <c r="G14" s="7"/>
      <c r="H14" s="74"/>
      <c r="I14" s="7" t="e">
        <f>COUNTIF('Pin Assignment R4250'!$E$7:$E$106,'Chip Allocation'!$F14)+COUNTIF(#REF!,'Chip Allocation'!$F14)+COUNTIF(#REF!,'Chip Allocation'!$F14)</f>
        <v>#REF!</v>
      </c>
      <c r="J14" s="68"/>
    </row>
    <row r="15" spans="1:10" ht="13.5" customHeight="1">
      <c r="B15" s="147"/>
      <c r="C15" s="104"/>
      <c r="D15" s="104"/>
      <c r="E15" s="104"/>
      <c r="F15" s="7"/>
      <c r="G15" s="7"/>
      <c r="H15" s="129"/>
      <c r="I15" s="7" t="e">
        <f>COUNTIF('Pin Assignment R4250'!$E$7:$E$106,'Chip Allocation'!$F15)+COUNTIF(#REF!,'Chip Allocation'!$F15)+COUNTIF(#REF!,'Chip Allocation'!$F15)</f>
        <v>#REF!</v>
      </c>
      <c r="J15" s="68"/>
    </row>
    <row r="16" spans="1:10" ht="13.5" customHeight="1">
      <c r="B16" s="141" t="s">
        <v>7</v>
      </c>
      <c r="C16" s="7"/>
      <c r="D16" s="16"/>
      <c r="E16" s="7"/>
      <c r="F16" s="67"/>
      <c r="G16" s="7"/>
      <c r="H16" s="75"/>
      <c r="I16" s="7" t="e">
        <f>COUNTIF('Pin Assignment R4250'!$E$7:$E$106,'Chip Allocation'!$F16)+COUNTIF(#REF!,'Chip Allocation'!$F16)+COUNTIF(#REF!,'Chip Allocation'!$F16)</f>
        <v>#REF!</v>
      </c>
      <c r="J16" s="72"/>
    </row>
    <row r="17" spans="1:10" ht="13.5" customHeight="1">
      <c r="B17" s="142"/>
      <c r="C17" s="102"/>
      <c r="D17" s="109"/>
      <c r="E17" s="111"/>
      <c r="F17" s="7"/>
      <c r="G17" s="7"/>
      <c r="H17" s="73"/>
      <c r="I17" s="7" t="e">
        <f>COUNTIF('Pin Assignment R4250'!$E$7:$E$106,'Chip Allocation'!$F17)+COUNTIF(#REF!,'Chip Allocation'!$F17)+COUNTIF(#REF!,'Chip Allocation'!$F17)</f>
        <v>#REF!</v>
      </c>
      <c r="J17" s="72"/>
    </row>
    <row r="18" spans="1:10" ht="13.5" customHeight="1">
      <c r="B18" s="142"/>
      <c r="C18" s="102"/>
      <c r="D18" s="110"/>
      <c r="E18" s="108"/>
      <c r="F18" s="8"/>
      <c r="G18" s="7"/>
      <c r="H18" s="73"/>
      <c r="I18" s="7" t="e">
        <f>COUNTIF('Pin Assignment R4250'!$E$7:$E$106,'Chip Allocation'!$F18)+COUNTIF(#REF!,'Chip Allocation'!$F18)+COUNTIF(#REF!,'Chip Allocation'!$F18)</f>
        <v>#REF!</v>
      </c>
      <c r="J18" s="72"/>
    </row>
    <row r="19" spans="1:10" ht="13.5" customHeight="1">
      <c r="B19" s="142"/>
      <c r="C19" s="102"/>
      <c r="D19" s="110"/>
      <c r="E19" s="112"/>
      <c r="F19" s="37"/>
      <c r="G19" s="7"/>
      <c r="H19" s="73"/>
      <c r="I19" s="7" t="e">
        <f>COUNTIF('Pin Assignment R4250'!$E$7:$E$106,'Chip Allocation'!$F19)+COUNTIF(#REF!,'Chip Allocation'!$F19)+COUNTIF(#REF!,'Chip Allocation'!$F19)</f>
        <v>#REF!</v>
      </c>
      <c r="J19" s="72"/>
    </row>
    <row r="20" spans="1:10" ht="13.5" customHeight="1">
      <c r="B20" s="142"/>
      <c r="C20" s="102"/>
      <c r="D20" s="110"/>
      <c r="E20" s="108"/>
      <c r="F20" s="108"/>
      <c r="G20" s="7"/>
      <c r="H20" s="73"/>
      <c r="I20" s="7" t="e">
        <f>COUNTIF('Pin Assignment R4250'!$E$7:$E$106,'Chip Allocation'!$F20)+COUNTIF(#REF!,'Chip Allocation'!$F20)+COUNTIF(#REF!,'Chip Allocation'!$F20)</f>
        <v>#REF!</v>
      </c>
      <c r="J20" s="72"/>
    </row>
    <row r="21" spans="1:10" ht="13.5" customHeight="1">
      <c r="B21" s="142"/>
      <c r="C21" s="7"/>
      <c r="D21" s="8"/>
      <c r="E21" s="7"/>
      <c r="F21" s="8"/>
      <c r="G21" s="7"/>
      <c r="H21" s="18"/>
      <c r="I21" s="7" t="e">
        <f>COUNTIF('Pin Assignment R4250'!$E$7:$E$106,'Chip Allocation'!$F21)+COUNTIF(#REF!,'Chip Allocation'!$F21)+COUNTIF(#REF!,'Chip Allocation'!$F21)</f>
        <v>#REF!</v>
      </c>
      <c r="J21" s="72"/>
    </row>
    <row r="22" spans="1:10" ht="13.5" customHeight="1">
      <c r="B22" s="142"/>
      <c r="C22" s="7"/>
      <c r="E22" s="7"/>
      <c r="F22" s="8"/>
      <c r="G22" s="7"/>
      <c r="H22" s="18"/>
      <c r="I22" s="7" t="e">
        <f>COUNTIF('Pin Assignment R4250'!$E$7:$E$106,'Chip Allocation'!$F22)+COUNTIF(#REF!,'Chip Allocation'!$F22)+COUNTIF(#REF!,'Chip Allocation'!$F22)</f>
        <v>#REF!</v>
      </c>
      <c r="J22" s="72"/>
    </row>
    <row r="23" spans="1:10" ht="13.5" customHeight="1">
      <c r="B23" s="142"/>
      <c r="C23" s="7"/>
      <c r="D23" s="8"/>
      <c r="E23" s="8"/>
      <c r="F23" s="7"/>
      <c r="G23" s="7"/>
      <c r="H23" s="18"/>
      <c r="I23" s="7" t="e">
        <f>COUNTIF('Pin Assignment R4250'!$E$7:$E$106,'Chip Allocation'!$F23)+COUNTIF(#REF!,'Chip Allocation'!$F23)+COUNTIF(#REF!,'Chip Allocation'!$F23)</f>
        <v>#REF!</v>
      </c>
      <c r="J23" s="72"/>
    </row>
    <row r="24" spans="1:10" ht="13.5" customHeight="1">
      <c r="B24" s="142"/>
      <c r="C24" s="7" t="s">
        <v>201</v>
      </c>
      <c r="D24" s="8" t="s">
        <v>202</v>
      </c>
      <c r="E24" s="7" t="s">
        <v>203</v>
      </c>
      <c r="F24" s="8" t="s">
        <v>202</v>
      </c>
      <c r="G24" s="7" t="s">
        <v>204</v>
      </c>
      <c r="H24" s="18" t="s">
        <v>205</v>
      </c>
      <c r="I24" s="7" t="e">
        <f>COUNTIF('Pin Assignment R4250'!$E$7:$E$106,'Chip Allocation'!$F24)+COUNTIF(#REF!,'Chip Allocation'!$F24)+COUNTIF(#REF!,'Chip Allocation'!$F24)</f>
        <v>#REF!</v>
      </c>
      <c r="J24" s="72"/>
    </row>
    <row r="25" spans="1:10" ht="13.5" customHeight="1">
      <c r="B25" s="140" t="s">
        <v>176</v>
      </c>
      <c r="C25" s="7" t="s">
        <v>177</v>
      </c>
      <c r="D25" s="8" t="s">
        <v>170</v>
      </c>
      <c r="E25" s="7"/>
      <c r="F25" s="8"/>
      <c r="G25" s="7"/>
      <c r="H25" s="73"/>
      <c r="I25" s="7" t="e">
        <f>COUNTIF('Pin Assignment R4250'!$E$7:$E$106,'Chip Allocation'!$F25)+COUNTIF(#REF!,'Chip Allocation'!$F25)+COUNTIF(#REF!,'Chip Allocation'!$F25)</f>
        <v>#REF!</v>
      </c>
      <c r="J25" s="72"/>
    </row>
    <row r="26" spans="1:10" ht="13.5" customHeight="1">
      <c r="B26" s="140"/>
      <c r="C26" s="7" t="s">
        <v>170</v>
      </c>
      <c r="D26" s="8" t="s">
        <v>172</v>
      </c>
      <c r="E26" s="7"/>
      <c r="F26" s="8"/>
      <c r="G26" s="7"/>
      <c r="H26" s="74"/>
      <c r="I26" s="7" t="e">
        <f>COUNTIF('Pin Assignment R4250'!$E$7:$E$106,'Chip Allocation'!$F26)+COUNTIF(#REF!,'Chip Allocation'!$F26)+COUNTIF(#REF!,'Chip Allocation'!$F26)</f>
        <v>#REF!</v>
      </c>
      <c r="J26" s="72"/>
    </row>
    <row r="27" spans="1:10" ht="13.5" customHeight="1">
      <c r="B27" s="140"/>
      <c r="C27" s="7" t="s">
        <v>172</v>
      </c>
      <c r="D27" s="8" t="s">
        <v>178</v>
      </c>
      <c r="E27" s="7"/>
      <c r="F27" s="8"/>
      <c r="G27" s="7"/>
      <c r="H27" s="75"/>
      <c r="I27" s="7" t="e">
        <f>COUNTIF('Pin Assignment R4250'!$E$7:$E$106,'Chip Allocation'!$F27)+COUNTIF(#REF!,'Chip Allocation'!$F27)+COUNTIF(#REF!,'Chip Allocation'!$F27)</f>
        <v>#REF!</v>
      </c>
      <c r="J27" s="72"/>
    </row>
    <row r="28" spans="1:10" ht="13.5" customHeight="1">
      <c r="B28" s="140" t="s">
        <v>169</v>
      </c>
      <c r="C28" s="7" t="s">
        <v>170</v>
      </c>
      <c r="D28" s="8" t="s">
        <v>172</v>
      </c>
      <c r="E28" s="16" t="s">
        <v>169</v>
      </c>
      <c r="F28" s="16" t="s">
        <v>179</v>
      </c>
      <c r="G28" s="7" t="s">
        <v>180</v>
      </c>
      <c r="H28" s="73" t="s">
        <v>206</v>
      </c>
      <c r="I28" s="7">
        <f>COUNTIF('Pin Assignment R4250'!$E$7:$E$106,'Chip Allocation'!$F28)</f>
        <v>18</v>
      </c>
      <c r="J28" s="72"/>
    </row>
    <row r="29" spans="1:10" ht="13.5" customHeight="1">
      <c r="B29" s="140"/>
      <c r="C29" s="7" t="s">
        <v>170</v>
      </c>
      <c r="D29" s="8" t="s">
        <v>170</v>
      </c>
      <c r="E29" s="16"/>
      <c r="F29" s="16"/>
      <c r="G29" s="7" t="s">
        <v>181</v>
      </c>
      <c r="H29" s="74"/>
      <c r="I29" s="7" t="e">
        <f>COUNTIF('Pin Assignment R4250'!$E$7:$E$106,'Chip Allocation'!$F29)+COUNTIF(#REF!,'Chip Allocation'!$F29)+COUNTIF(#REF!,'Chip Allocation'!$F29)</f>
        <v>#REF!</v>
      </c>
      <c r="J29" s="72"/>
    </row>
    <row r="30" spans="1:10" ht="13.5" customHeight="1" thickBot="1">
      <c r="B30" s="140"/>
      <c r="C30" s="7" t="s">
        <v>170</v>
      </c>
      <c r="D30" s="8" t="s">
        <v>171</v>
      </c>
      <c r="E30" s="16"/>
      <c r="F30" s="16"/>
      <c r="G30" s="7" t="s">
        <v>182</v>
      </c>
      <c r="H30" s="75"/>
      <c r="I30" s="7" t="e">
        <f>COUNTIF('Pin Assignment R4250'!$E$7:$E$106,'Chip Allocation'!$F30)+COUNTIF(#REF!,'Chip Allocation'!$F30)+COUNTIF(#REF!,'Chip Allocation'!$F30)</f>
        <v>#REF!</v>
      </c>
      <c r="J30" s="72"/>
    </row>
    <row r="31" spans="1:10" ht="13.5" customHeight="1">
      <c r="H31" s="9" t="s">
        <v>0</v>
      </c>
      <c r="I31" s="10" t="e">
        <f>SUM(I7:I30)&amp;("/300")</f>
        <v>#REF!</v>
      </c>
    </row>
    <row r="32" spans="1:10" ht="13.5" customHeight="1">
      <c r="A32" s="2"/>
      <c r="B32" s="2"/>
      <c r="H32" s="78" t="s">
        <v>168</v>
      </c>
      <c r="I32" s="11" t="str">
        <f>(SUMIF($H$7:$H$30,H32,$I$7:$I$30))&amp;("/100")</f>
        <v>77/100</v>
      </c>
    </row>
    <row r="33" spans="1:10" ht="13.5" customHeight="1" thickBot="1">
      <c r="A33" s="2"/>
      <c r="B33" s="2"/>
      <c r="C33" s="3"/>
      <c r="H33" s="76"/>
      <c r="I33" s="11" t="str">
        <f>(SUMIF($H$7:$H$30,H34,$I$7:$I$30))&amp;("/100")</f>
        <v>0/100</v>
      </c>
    </row>
    <row r="34" spans="1:10" ht="13.5" customHeight="1" thickBot="1">
      <c r="A34" s="2"/>
      <c r="B34" s="2"/>
      <c r="C34" s="3"/>
      <c r="G34" s="13"/>
      <c r="H34" s="77"/>
      <c r="I34" s="12" t="str">
        <f>(SUMIF($H$7:$H$30,H33,$I$7:$I$30))&amp;("/100")</f>
        <v>0/100</v>
      </c>
    </row>
    <row r="35" spans="1:10" ht="13.5" customHeight="1">
      <c r="A35" s="2"/>
      <c r="B35" s="2"/>
      <c r="C35" s="3"/>
    </row>
    <row r="36" spans="1:10" ht="13.5" customHeight="1">
      <c r="C36" s="14"/>
      <c r="D36" s="14"/>
      <c r="E36" s="14"/>
      <c r="F36" s="14"/>
      <c r="G36" s="14"/>
      <c r="H36" s="14"/>
      <c r="I36" s="14"/>
      <c r="J36" s="14"/>
    </row>
    <row r="37" spans="1:10" ht="13.5" customHeight="1">
      <c r="C37" s="14"/>
      <c r="D37" s="14"/>
      <c r="E37" s="14"/>
      <c r="F37" s="14"/>
      <c r="G37" s="14"/>
      <c r="H37" s="14"/>
      <c r="I37" s="14"/>
      <c r="J37" s="14"/>
    </row>
    <row r="38" spans="1:10" ht="13.5" customHeight="1">
      <c r="C38" s="14"/>
      <c r="D38" s="14"/>
      <c r="E38" s="14"/>
      <c r="F38" s="14"/>
      <c r="G38" s="14"/>
      <c r="H38" s="14"/>
      <c r="I38" s="14"/>
      <c r="J38" s="14"/>
    </row>
    <row r="39" spans="1:10" ht="13.5" customHeight="1">
      <c r="C39" s="14"/>
      <c r="D39" s="14"/>
      <c r="E39" s="14"/>
      <c r="F39" s="14"/>
      <c r="G39" s="14"/>
      <c r="H39" s="14"/>
      <c r="I39" s="14"/>
      <c r="J39" s="14"/>
    </row>
  </sheetData>
  <mergeCells count="6">
    <mergeCell ref="B28:B30"/>
    <mergeCell ref="B16:B24"/>
    <mergeCell ref="B25:B27"/>
    <mergeCell ref="B5:D5"/>
    <mergeCell ref="A1:B1"/>
    <mergeCell ref="B7:B15"/>
  </mergeCells>
  <phoneticPr fontId="1"/>
  <conditionalFormatting sqref="H16:H30 H7:H14">
    <cfRule type="expression" dxfId="6" priority="1">
      <formula>$H7="R4252"</formula>
    </cfRule>
    <cfRule type="expression" dxfId="5" priority="5">
      <formula>$H7="R4251"</formula>
    </cfRule>
    <cfRule type="expression" dxfId="4" priority="6">
      <formula>$H7="R4250"</formula>
    </cfRule>
    <cfRule type="expression" dxfId="3" priority="7">
      <formula>OR($H7&lt;&gt;"R4250",$H7&lt;&gt;"R4251",$H7&lt;&gt;"R4252")</formula>
    </cfRule>
  </conditionalFormatting>
  <conditionalFormatting sqref="G7:G27">
    <cfRule type="expression" dxfId="2" priority="2">
      <formula>$G7="Mix"</formula>
    </cfRule>
    <cfRule type="expression" dxfId="1" priority="3">
      <formula>$G7="Analog"</formula>
    </cfRule>
    <cfRule type="expression" dxfId="0" priority="4">
      <formula>$G7="Digital"</formula>
    </cfRule>
  </conditionalFormatting>
  <hyperlinks>
    <hyperlink ref="A1:B1" location="Index!A1" display="Back to Index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J107"/>
  <sheetViews>
    <sheetView tabSelected="1" zoomScaleNormal="100" workbookViewId="0">
      <pane ySplit="6" topLeftCell="A7" activePane="bottomLeft" state="frozen"/>
      <selection sqref="A1:B1"/>
      <selection pane="bottomLeft" activeCell="F71" sqref="F71"/>
    </sheetView>
  </sheetViews>
  <sheetFormatPr defaultRowHeight="13.5"/>
  <cols>
    <col min="1" max="2" width="2.625" style="1" customWidth="1"/>
    <col min="3" max="3" width="7.75" style="1" customWidth="1"/>
    <col min="4" max="4" width="12" style="1" customWidth="1"/>
    <col min="5" max="5" width="23.875" style="1" customWidth="1"/>
    <col min="6" max="6" width="27.25" style="1" customWidth="1"/>
    <col min="7" max="11" width="17.875" style="1" customWidth="1"/>
    <col min="12" max="12" width="9.5" style="1" bestFit="1" customWidth="1"/>
    <col min="13" max="13" width="15.625" style="1" customWidth="1"/>
    <col min="14" max="14" width="5.625" style="1" customWidth="1"/>
    <col min="15" max="15" width="2.875" style="1" customWidth="1"/>
    <col min="16" max="16" width="3.75" style="1" customWidth="1"/>
    <col min="17" max="62" width="3" style="1" customWidth="1"/>
    <col min="63" max="77" width="2.5" style="1" customWidth="1"/>
    <col min="78" max="16384" width="9" style="1"/>
  </cols>
  <sheetData>
    <row r="1" spans="1:62">
      <c r="A1" s="139" t="s">
        <v>36</v>
      </c>
      <c r="B1" s="139"/>
      <c r="C1" s="139"/>
      <c r="D1" s="116"/>
    </row>
    <row r="2" spans="1:62">
      <c r="A2" s="45"/>
      <c r="B2" s="45"/>
      <c r="C2" s="45"/>
      <c r="D2" s="45"/>
    </row>
    <row r="3" spans="1:62" ht="17.25">
      <c r="B3" s="19" t="s">
        <v>140</v>
      </c>
    </row>
    <row r="5" spans="1:62">
      <c r="C5" s="85"/>
      <c r="D5" s="85"/>
      <c r="E5" s="84"/>
      <c r="F5" s="150" t="s">
        <v>173</v>
      </c>
      <c r="G5" s="151"/>
      <c r="H5" s="152"/>
      <c r="I5" s="152"/>
      <c r="J5" s="152"/>
      <c r="K5" s="152"/>
      <c r="L5" s="85"/>
      <c r="M5" s="84"/>
    </row>
    <row r="6" spans="1:62" ht="13.5" customHeight="1">
      <c r="C6" s="80" t="s">
        <v>5</v>
      </c>
      <c r="D6" s="137" t="s">
        <v>324</v>
      </c>
      <c r="E6" s="80" t="s">
        <v>143</v>
      </c>
      <c r="F6" s="79" t="s">
        <v>158</v>
      </c>
      <c r="G6" s="46" t="s">
        <v>174</v>
      </c>
      <c r="H6" s="89" t="s">
        <v>175</v>
      </c>
      <c r="I6" s="89" t="s">
        <v>184</v>
      </c>
      <c r="J6" s="90" t="s">
        <v>185</v>
      </c>
      <c r="K6" s="83" t="s">
        <v>187</v>
      </c>
      <c r="L6" s="81" t="s">
        <v>144</v>
      </c>
      <c r="M6" s="80" t="s">
        <v>12</v>
      </c>
    </row>
    <row r="7" spans="1:62" ht="13.5" customHeight="1">
      <c r="B7" s="148" t="s">
        <v>41</v>
      </c>
      <c r="C7" s="131">
        <v>1</v>
      </c>
      <c r="D7" s="138">
        <v>1</v>
      </c>
      <c r="E7" s="132" t="s">
        <v>228</v>
      </c>
      <c r="F7" s="122" t="s">
        <v>271</v>
      </c>
      <c r="G7" s="119"/>
      <c r="H7" s="120"/>
      <c r="I7" s="119"/>
      <c r="J7" s="119"/>
      <c r="K7" s="119"/>
      <c r="L7" s="122" t="s">
        <v>195</v>
      </c>
      <c r="M7" s="119"/>
      <c r="N7" s="96"/>
      <c r="P7" s="88"/>
      <c r="Q7" s="88"/>
      <c r="R7" s="88"/>
      <c r="S7" s="88"/>
      <c r="T7" s="88"/>
      <c r="U7" s="88"/>
      <c r="V7" s="88"/>
      <c r="W7" s="88"/>
      <c r="X7" s="88">
        <v>80</v>
      </c>
      <c r="Y7" s="88">
        <v>79</v>
      </c>
      <c r="Z7" s="88">
        <v>78</v>
      </c>
      <c r="AA7" s="88">
        <v>77</v>
      </c>
      <c r="AB7" s="88">
        <v>76</v>
      </c>
      <c r="AC7" s="88">
        <v>75</v>
      </c>
      <c r="AD7" s="88">
        <v>74</v>
      </c>
      <c r="AE7" s="88">
        <v>73</v>
      </c>
      <c r="AF7" s="88">
        <v>72</v>
      </c>
      <c r="AG7" s="88">
        <v>71</v>
      </c>
      <c r="AH7" s="88">
        <v>70</v>
      </c>
      <c r="AI7" s="88">
        <v>69</v>
      </c>
      <c r="AJ7" s="88">
        <v>68</v>
      </c>
      <c r="AK7" s="88">
        <v>67</v>
      </c>
      <c r="AL7" s="88">
        <v>66</v>
      </c>
      <c r="AM7" s="88">
        <v>65</v>
      </c>
      <c r="AN7" s="88">
        <v>64</v>
      </c>
      <c r="AO7" s="88">
        <v>63</v>
      </c>
      <c r="AP7" s="88">
        <v>62</v>
      </c>
      <c r="AQ7" s="88">
        <v>61</v>
      </c>
      <c r="AR7" s="88">
        <v>60</v>
      </c>
      <c r="AS7" s="88">
        <v>59</v>
      </c>
      <c r="AT7" s="88">
        <v>58</v>
      </c>
      <c r="AU7" s="88">
        <v>57</v>
      </c>
      <c r="AV7" s="88">
        <v>56</v>
      </c>
      <c r="AW7" s="88">
        <v>55</v>
      </c>
      <c r="AX7" s="88">
        <v>54</v>
      </c>
      <c r="AY7" s="88">
        <v>53</v>
      </c>
      <c r="AZ7" s="88">
        <v>52</v>
      </c>
      <c r="BA7" s="88">
        <v>51</v>
      </c>
      <c r="BB7" s="88"/>
      <c r="BC7" s="88"/>
      <c r="BD7" s="88"/>
      <c r="BE7" s="88"/>
      <c r="BF7" s="88"/>
      <c r="BG7" s="88"/>
      <c r="BH7" s="88"/>
      <c r="BI7" s="88"/>
      <c r="BJ7" s="88"/>
    </row>
    <row r="8" spans="1:62" ht="13.5" customHeight="1">
      <c r="B8" s="148"/>
      <c r="C8" s="131">
        <f>C7+1</f>
        <v>2</v>
      </c>
      <c r="D8" s="138">
        <v>3</v>
      </c>
      <c r="E8" s="133" t="s">
        <v>194</v>
      </c>
      <c r="F8" s="101" t="s">
        <v>65</v>
      </c>
      <c r="G8" s="86"/>
      <c r="H8" s="127"/>
      <c r="I8" s="86"/>
      <c r="J8" s="86"/>
      <c r="K8" s="86"/>
      <c r="L8" s="101" t="s">
        <v>65</v>
      </c>
      <c r="M8" s="86" t="s">
        <v>200</v>
      </c>
      <c r="N8" s="96"/>
      <c r="P8" s="88"/>
      <c r="Q8" s="160"/>
      <c r="R8" s="160"/>
      <c r="S8" s="160"/>
      <c r="T8" s="160"/>
      <c r="U8" s="160"/>
      <c r="V8" s="160"/>
      <c r="W8" s="161"/>
      <c r="X8" s="153" t="str">
        <f>$F$50</f>
        <v>VCCQ</v>
      </c>
      <c r="Y8" s="153" t="str">
        <f>$F$38</f>
        <v>VCCQ</v>
      </c>
      <c r="Z8" s="153" t="str">
        <f>$F$29</f>
        <v>VCCQ</v>
      </c>
      <c r="AA8" s="153" t="str">
        <f>$F$18</f>
        <v>VCCQ</v>
      </c>
      <c r="AB8" s="153" t="str">
        <f>$F$59</f>
        <v>VCCQ</v>
      </c>
      <c r="AC8" s="153" t="str">
        <f>$F$8</f>
        <v>VCCQ</v>
      </c>
      <c r="AD8" s="153" t="str">
        <f>$F$72</f>
        <v>NC</v>
      </c>
      <c r="AE8" s="153" t="str">
        <f>$F$12</f>
        <v>VDDH</v>
      </c>
      <c r="AF8" s="153" t="str">
        <f>$F$62</f>
        <v>NC</v>
      </c>
      <c r="AG8" s="153" t="str">
        <f>$F$16</f>
        <v>VDDLS</v>
      </c>
      <c r="AH8" s="153" t="str">
        <f>$F$68</f>
        <v>NC</v>
      </c>
      <c r="AI8" s="153" t="str">
        <f>$F$71</f>
        <v>VSS</v>
      </c>
      <c r="AJ8" s="153" t="str">
        <f>$F$14</f>
        <v>VSS</v>
      </c>
      <c r="AK8" s="153" t="str">
        <f>$F$85</f>
        <v>VDDA</v>
      </c>
      <c r="AL8" s="153" t="str">
        <f>$F$83</f>
        <v>VSSA</v>
      </c>
      <c r="AM8" s="153">
        <f>$H$106</f>
        <v>0</v>
      </c>
      <c r="AN8" s="153" t="str">
        <f>$F$78</f>
        <v>UD_COMPOUT</v>
      </c>
      <c r="AO8" s="153" t="str">
        <f>$F$76</f>
        <v>UD_VREF</v>
      </c>
      <c r="AP8" s="153">
        <f>$H$105</f>
        <v>0</v>
      </c>
      <c r="AQ8" s="153" t="str">
        <f>$F$74</f>
        <v>UD_VOUT</v>
      </c>
      <c r="AR8" s="153" t="str">
        <f>$F$75</f>
        <v>UD_VSS_A</v>
      </c>
      <c r="AS8" s="153" t="str">
        <f>$F$73</f>
        <v>UD_VDD_A</v>
      </c>
      <c r="AT8" s="153" t="str">
        <f>$F$92</f>
        <v>HS_OUT</v>
      </c>
      <c r="AU8" s="153" t="str">
        <f>$F$91</f>
        <v>HS_IN1</v>
      </c>
      <c r="AV8" s="153" t="str">
        <f>$F$90</f>
        <v>HS_IN0</v>
      </c>
      <c r="AW8" s="153" t="str">
        <f>$F$89</f>
        <v>HS_BIAS</v>
      </c>
      <c r="AX8" s="153">
        <f>$G$88</f>
        <v>0</v>
      </c>
      <c r="AY8" s="153" t="str">
        <f>$F$87</f>
        <v>HS_VDD</v>
      </c>
      <c r="AZ8" s="153">
        <f>$G$106</f>
        <v>0</v>
      </c>
      <c r="BA8" s="153">
        <f>$G$105</f>
        <v>0</v>
      </c>
      <c r="BB8" s="170"/>
      <c r="BC8" s="158"/>
      <c r="BD8" s="158"/>
      <c r="BE8" s="158"/>
      <c r="BF8" s="158"/>
      <c r="BG8" s="158"/>
      <c r="BH8" s="158"/>
      <c r="BI8" s="88"/>
      <c r="BJ8" s="88"/>
    </row>
    <row r="9" spans="1:62" ht="13.5" customHeight="1">
      <c r="B9" s="148"/>
      <c r="C9" s="131">
        <f>C8+1</f>
        <v>3</v>
      </c>
      <c r="D9" s="138">
        <v>5</v>
      </c>
      <c r="E9" s="132" t="s">
        <v>228</v>
      </c>
      <c r="F9" s="122" t="s">
        <v>272</v>
      </c>
      <c r="G9" s="123"/>
      <c r="H9" s="123"/>
      <c r="I9" s="123"/>
      <c r="J9" s="123"/>
      <c r="K9" s="123"/>
      <c r="L9" s="122" t="s">
        <v>195</v>
      </c>
      <c r="M9" s="119"/>
      <c r="N9" s="96"/>
      <c r="P9" s="88"/>
      <c r="Q9" s="160"/>
      <c r="R9" s="160"/>
      <c r="S9" s="160"/>
      <c r="T9" s="160"/>
      <c r="U9" s="160"/>
      <c r="V9" s="160"/>
      <c r="W9" s="161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70"/>
      <c r="BC9" s="158"/>
      <c r="BD9" s="158"/>
      <c r="BE9" s="158"/>
      <c r="BF9" s="158"/>
      <c r="BG9" s="158"/>
      <c r="BH9" s="158"/>
      <c r="BI9" s="88"/>
      <c r="BJ9" s="88"/>
    </row>
    <row r="10" spans="1:62">
      <c r="B10" s="148"/>
      <c r="C10" s="131">
        <f t="shared" ref="C10:C29" si="0">C9+1</f>
        <v>4</v>
      </c>
      <c r="D10" s="138">
        <v>6</v>
      </c>
      <c r="E10" s="133" t="s">
        <v>194</v>
      </c>
      <c r="F10" s="101" t="s">
        <v>186</v>
      </c>
      <c r="G10" s="86"/>
      <c r="H10" s="127"/>
      <c r="I10" s="86"/>
      <c r="J10" s="86"/>
      <c r="K10" s="86"/>
      <c r="L10" s="101" t="s">
        <v>186</v>
      </c>
      <c r="M10" s="86" t="s">
        <v>200</v>
      </c>
      <c r="N10" s="96"/>
      <c r="P10" s="88"/>
      <c r="Q10" s="160"/>
      <c r="R10" s="160"/>
      <c r="S10" s="160"/>
      <c r="T10" s="160"/>
      <c r="U10" s="160"/>
      <c r="V10" s="160"/>
      <c r="W10" s="161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70"/>
      <c r="BC10" s="158"/>
      <c r="BD10" s="158"/>
      <c r="BE10" s="158"/>
      <c r="BF10" s="158"/>
      <c r="BG10" s="158"/>
      <c r="BH10" s="158"/>
      <c r="BI10" s="88"/>
      <c r="BJ10" s="88"/>
    </row>
    <row r="11" spans="1:62" ht="13.5" customHeight="1">
      <c r="B11" s="148"/>
      <c r="C11" s="131">
        <f t="shared" si="0"/>
        <v>5</v>
      </c>
      <c r="D11" s="138">
        <v>7</v>
      </c>
      <c r="E11" s="132" t="s">
        <v>228</v>
      </c>
      <c r="F11" s="122" t="s">
        <v>273</v>
      </c>
      <c r="G11" s="123"/>
      <c r="H11" s="124"/>
      <c r="I11" s="123"/>
      <c r="J11" s="123"/>
      <c r="K11" s="123"/>
      <c r="L11" s="122" t="s">
        <v>195</v>
      </c>
      <c r="M11" s="119"/>
      <c r="N11" s="96">
        <v>1</v>
      </c>
      <c r="P11" s="88"/>
      <c r="Q11" s="160"/>
      <c r="R11" s="160"/>
      <c r="S11" s="160"/>
      <c r="T11" s="160"/>
      <c r="U11" s="160"/>
      <c r="V11" s="160"/>
      <c r="W11" s="161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70"/>
      <c r="BC11" s="158"/>
      <c r="BD11" s="158"/>
      <c r="BE11" s="158"/>
      <c r="BF11" s="158"/>
      <c r="BG11" s="158"/>
      <c r="BH11" s="158"/>
      <c r="BI11" s="88"/>
      <c r="BJ11" s="88"/>
    </row>
    <row r="12" spans="1:62">
      <c r="B12" s="148"/>
      <c r="C12" s="131">
        <f t="shared" si="0"/>
        <v>6</v>
      </c>
      <c r="D12" s="138">
        <v>8</v>
      </c>
      <c r="E12" s="133" t="s">
        <v>194</v>
      </c>
      <c r="F12" s="101" t="s">
        <v>253</v>
      </c>
      <c r="G12" s="86"/>
      <c r="H12" s="127"/>
      <c r="I12" s="86"/>
      <c r="J12" s="86"/>
      <c r="K12" s="86"/>
      <c r="L12" s="101" t="s">
        <v>253</v>
      </c>
      <c r="M12" s="86" t="s">
        <v>200</v>
      </c>
      <c r="N12" s="96">
        <v>2</v>
      </c>
      <c r="P12" s="88"/>
      <c r="Q12" s="160"/>
      <c r="R12" s="160"/>
      <c r="S12" s="160"/>
      <c r="T12" s="160"/>
      <c r="U12" s="160"/>
      <c r="V12" s="160"/>
      <c r="W12" s="161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70"/>
      <c r="BC12" s="158"/>
      <c r="BD12" s="158"/>
      <c r="BE12" s="158"/>
      <c r="BF12" s="158"/>
      <c r="BG12" s="158"/>
      <c r="BH12" s="158"/>
      <c r="BI12" s="88"/>
      <c r="BJ12" s="88"/>
    </row>
    <row r="13" spans="1:62">
      <c r="B13" s="148"/>
      <c r="C13" s="131">
        <f t="shared" si="0"/>
        <v>7</v>
      </c>
      <c r="D13" s="138">
        <v>9</v>
      </c>
      <c r="E13" s="132" t="s">
        <v>228</v>
      </c>
      <c r="F13" s="122" t="s">
        <v>274</v>
      </c>
      <c r="G13" s="123"/>
      <c r="H13" s="123"/>
      <c r="I13" s="123"/>
      <c r="J13" s="123"/>
      <c r="K13" s="123"/>
      <c r="L13" s="122" t="s">
        <v>196</v>
      </c>
      <c r="M13" s="119"/>
      <c r="N13" s="96">
        <v>3</v>
      </c>
      <c r="P13" s="88"/>
      <c r="Q13" s="160"/>
      <c r="R13" s="160"/>
      <c r="S13" s="160"/>
      <c r="T13" s="160"/>
      <c r="U13" s="160"/>
      <c r="V13" s="160"/>
      <c r="W13" s="161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70"/>
      <c r="BC13" s="158"/>
      <c r="BD13" s="158"/>
      <c r="BE13" s="158"/>
      <c r="BF13" s="158"/>
      <c r="BG13" s="158"/>
      <c r="BH13" s="158"/>
      <c r="BI13" s="88"/>
      <c r="BJ13" s="88"/>
    </row>
    <row r="14" spans="1:62">
      <c r="B14" s="148"/>
      <c r="C14" s="131">
        <f t="shared" si="0"/>
        <v>8</v>
      </c>
      <c r="D14" s="138">
        <v>10</v>
      </c>
      <c r="E14" s="133" t="s">
        <v>194</v>
      </c>
      <c r="F14" s="101" t="s">
        <v>250</v>
      </c>
      <c r="G14" s="86"/>
      <c r="H14" s="86"/>
      <c r="I14" s="86"/>
      <c r="J14" s="86"/>
      <c r="K14" s="86"/>
      <c r="L14" s="101" t="s">
        <v>250</v>
      </c>
      <c r="M14" s="86" t="s">
        <v>200</v>
      </c>
      <c r="N14" s="96">
        <v>4</v>
      </c>
      <c r="P14" s="88"/>
      <c r="Q14" s="162"/>
      <c r="R14" s="162"/>
      <c r="S14" s="162"/>
      <c r="T14" s="162"/>
      <c r="U14" s="162"/>
      <c r="V14" s="162"/>
      <c r="W14" s="163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71"/>
      <c r="BC14" s="172"/>
      <c r="BD14" s="172"/>
      <c r="BE14" s="172"/>
      <c r="BF14" s="172"/>
      <c r="BG14" s="172"/>
      <c r="BH14" s="172"/>
      <c r="BI14" s="88"/>
      <c r="BJ14" s="88"/>
    </row>
    <row r="15" spans="1:62">
      <c r="B15" s="148"/>
      <c r="C15" s="131">
        <f t="shared" si="0"/>
        <v>9</v>
      </c>
      <c r="D15" s="138">
        <v>11</v>
      </c>
      <c r="E15" s="132" t="s">
        <v>228</v>
      </c>
      <c r="F15" s="122" t="s">
        <v>275</v>
      </c>
      <c r="G15" s="123"/>
      <c r="H15" s="124"/>
      <c r="I15" s="123"/>
      <c r="J15" s="123"/>
      <c r="K15" s="123"/>
      <c r="L15" s="3" t="s">
        <v>276</v>
      </c>
      <c r="M15" s="119"/>
      <c r="N15" s="96">
        <v>5</v>
      </c>
      <c r="P15" s="88">
        <v>81</v>
      </c>
      <c r="Q15" s="164" t="str">
        <f>$F$84</f>
        <v>NC</v>
      </c>
      <c r="R15" s="165"/>
      <c r="S15" s="165"/>
      <c r="T15" s="165"/>
      <c r="U15" s="165"/>
      <c r="V15" s="165"/>
      <c r="W15" s="166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164" t="str">
        <f>$F$104</f>
        <v>NC</v>
      </c>
      <c r="BC15" s="165"/>
      <c r="BD15" s="165"/>
      <c r="BE15" s="165"/>
      <c r="BF15" s="165"/>
      <c r="BG15" s="165"/>
      <c r="BH15" s="166"/>
      <c r="BI15" s="88">
        <v>50</v>
      </c>
    </row>
    <row r="16" spans="1:62">
      <c r="B16" s="148"/>
      <c r="C16" s="131">
        <f t="shared" si="0"/>
        <v>10</v>
      </c>
      <c r="D16" s="138">
        <v>13</v>
      </c>
      <c r="E16" s="133" t="s">
        <v>194</v>
      </c>
      <c r="F16" s="101" t="s">
        <v>251</v>
      </c>
      <c r="G16" s="86"/>
      <c r="H16" s="86"/>
      <c r="I16" s="86"/>
      <c r="J16" s="86"/>
      <c r="K16" s="86"/>
      <c r="L16" s="101" t="s">
        <v>251</v>
      </c>
      <c r="M16" s="86" t="s">
        <v>200</v>
      </c>
      <c r="N16" s="96">
        <v>6</v>
      </c>
      <c r="P16" s="88">
        <v>82</v>
      </c>
      <c r="Q16" s="164" t="str">
        <f>$F$86</f>
        <v>NC</v>
      </c>
      <c r="R16" s="165"/>
      <c r="S16" s="165"/>
      <c r="T16" s="165"/>
      <c r="U16" s="165"/>
      <c r="V16" s="165"/>
      <c r="W16" s="166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164" t="e">
        <f>#REF!</f>
        <v>#REF!</v>
      </c>
      <c r="BC16" s="168"/>
      <c r="BD16" s="168"/>
      <c r="BE16" s="168"/>
      <c r="BF16" s="168"/>
      <c r="BG16" s="168"/>
      <c r="BH16" s="169"/>
      <c r="BI16" s="88">
        <v>49</v>
      </c>
    </row>
    <row r="17" spans="2:61" ht="13.5" customHeight="1">
      <c r="B17" s="148"/>
      <c r="C17" s="131">
        <f t="shared" si="0"/>
        <v>11</v>
      </c>
      <c r="D17" s="138">
        <v>15</v>
      </c>
      <c r="E17" s="132" t="s">
        <v>228</v>
      </c>
      <c r="F17" s="122" t="s">
        <v>277</v>
      </c>
      <c r="G17" s="123"/>
      <c r="H17" s="123"/>
      <c r="I17" s="123"/>
      <c r="J17" s="123"/>
      <c r="K17" s="123"/>
      <c r="L17" s="122" t="s">
        <v>196</v>
      </c>
      <c r="M17" s="119"/>
      <c r="N17" s="96">
        <v>7</v>
      </c>
      <c r="P17" s="88">
        <v>83</v>
      </c>
      <c r="Q17" s="164" t="str">
        <f>$F$61</f>
        <v>VSSQ</v>
      </c>
      <c r="R17" s="165"/>
      <c r="S17" s="165"/>
      <c r="T17" s="165"/>
      <c r="U17" s="165"/>
      <c r="V17" s="165"/>
      <c r="W17" s="166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164" t="str">
        <f>$F$82</f>
        <v>NC</v>
      </c>
      <c r="BC17" s="165"/>
      <c r="BD17" s="165"/>
      <c r="BE17" s="165"/>
      <c r="BF17" s="165"/>
      <c r="BG17" s="165"/>
      <c r="BH17" s="166"/>
      <c r="BI17" s="88">
        <v>48</v>
      </c>
    </row>
    <row r="18" spans="2:61">
      <c r="B18" s="148"/>
      <c r="C18" s="131">
        <f t="shared" si="0"/>
        <v>12</v>
      </c>
      <c r="D18" s="138">
        <v>17</v>
      </c>
      <c r="E18" s="133" t="s">
        <v>194</v>
      </c>
      <c r="F18" s="101" t="s">
        <v>65</v>
      </c>
      <c r="G18" s="86"/>
      <c r="H18" s="86"/>
      <c r="I18" s="86"/>
      <c r="J18" s="86"/>
      <c r="K18" s="86"/>
      <c r="L18" s="101" t="s">
        <v>65</v>
      </c>
      <c r="M18" s="86" t="s">
        <v>200</v>
      </c>
      <c r="P18" s="88">
        <v>84</v>
      </c>
      <c r="Q18" s="164" t="str">
        <f>$F$93</f>
        <v>HS_VBN</v>
      </c>
      <c r="R18" s="165"/>
      <c r="S18" s="165"/>
      <c r="T18" s="165"/>
      <c r="U18" s="165"/>
      <c r="V18" s="165"/>
      <c r="W18" s="166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164" t="str">
        <f>$F$81</f>
        <v>NC</v>
      </c>
      <c r="BC18" s="165"/>
      <c r="BD18" s="165"/>
      <c r="BE18" s="165"/>
      <c r="BF18" s="165"/>
      <c r="BG18" s="165"/>
      <c r="BH18" s="166"/>
      <c r="BI18" s="88">
        <v>47</v>
      </c>
    </row>
    <row r="19" spans="2:61">
      <c r="B19" s="148"/>
      <c r="C19" s="131">
        <f t="shared" si="0"/>
        <v>13</v>
      </c>
      <c r="D19" s="138">
        <v>18</v>
      </c>
      <c r="E19" s="132" t="s">
        <v>228</v>
      </c>
      <c r="F19" s="122" t="s">
        <v>278</v>
      </c>
      <c r="G19" s="123"/>
      <c r="H19" s="124"/>
      <c r="I19" s="123"/>
      <c r="J19" s="123"/>
      <c r="K19" s="123"/>
      <c r="L19" s="122" t="s">
        <v>196</v>
      </c>
      <c r="M19" s="119"/>
      <c r="N19" s="96"/>
      <c r="P19" s="88">
        <v>85</v>
      </c>
      <c r="Q19" s="164" t="str">
        <f>$F$31</f>
        <v>VSSQ</v>
      </c>
      <c r="R19" s="165"/>
      <c r="S19" s="165"/>
      <c r="T19" s="165"/>
      <c r="U19" s="165"/>
      <c r="V19" s="165"/>
      <c r="W19" s="166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164" t="str">
        <f>$F$66</f>
        <v>UD_ISET</v>
      </c>
      <c r="BC19" s="165"/>
      <c r="BD19" s="165"/>
      <c r="BE19" s="165"/>
      <c r="BF19" s="165"/>
      <c r="BG19" s="165"/>
      <c r="BH19" s="166"/>
      <c r="BI19" s="88">
        <v>46</v>
      </c>
    </row>
    <row r="20" spans="2:61">
      <c r="B20" s="148"/>
      <c r="C20" s="131">
        <f t="shared" si="0"/>
        <v>14</v>
      </c>
      <c r="D20" s="138">
        <v>19</v>
      </c>
      <c r="E20" s="133" t="s">
        <v>194</v>
      </c>
      <c r="F20" s="101" t="s">
        <v>186</v>
      </c>
      <c r="G20" s="86"/>
      <c r="H20" s="127"/>
      <c r="I20" s="86"/>
      <c r="J20" s="86"/>
      <c r="K20" s="86"/>
      <c r="L20" s="101" t="s">
        <v>186</v>
      </c>
      <c r="M20" s="86" t="s">
        <v>200</v>
      </c>
      <c r="N20" s="96"/>
      <c r="P20" s="88">
        <v>86</v>
      </c>
      <c r="Q20" s="164" t="str">
        <f>$F$95</f>
        <v>NC</v>
      </c>
      <c r="R20" s="165"/>
      <c r="S20" s="165"/>
      <c r="T20" s="165"/>
      <c r="U20" s="165"/>
      <c r="V20" s="165"/>
      <c r="W20" s="166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164" t="str">
        <f>$F$65</f>
        <v>UD_VSS_D</v>
      </c>
      <c r="BC20" s="165"/>
      <c r="BD20" s="165"/>
      <c r="BE20" s="165"/>
      <c r="BF20" s="165"/>
      <c r="BG20" s="165"/>
      <c r="BH20" s="166"/>
      <c r="BI20" s="88">
        <v>45</v>
      </c>
    </row>
    <row r="21" spans="2:61">
      <c r="B21" s="148"/>
      <c r="C21" s="131">
        <f t="shared" si="0"/>
        <v>15</v>
      </c>
      <c r="D21" s="138">
        <v>20</v>
      </c>
      <c r="E21" s="132" t="s">
        <v>228</v>
      </c>
      <c r="F21" s="122" t="s">
        <v>279</v>
      </c>
      <c r="G21" s="123"/>
      <c r="H21" s="123"/>
      <c r="I21" s="123"/>
      <c r="J21" s="123"/>
      <c r="K21" s="123"/>
      <c r="L21" s="3" t="s">
        <v>258</v>
      </c>
      <c r="M21" s="119"/>
      <c r="N21" s="96">
        <v>1</v>
      </c>
      <c r="P21" s="88">
        <v>87</v>
      </c>
      <c r="Q21" s="164" t="str">
        <f>$F$20</f>
        <v>VSSQ</v>
      </c>
      <c r="R21" s="165"/>
      <c r="S21" s="165"/>
      <c r="T21" s="165"/>
      <c r="U21" s="165"/>
      <c r="V21" s="165"/>
      <c r="W21" s="166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164" t="str">
        <f>$F$94</f>
        <v>HS_VBP</v>
      </c>
      <c r="BC21" s="165"/>
      <c r="BD21" s="165"/>
      <c r="BE21" s="165"/>
      <c r="BF21" s="165"/>
      <c r="BG21" s="165"/>
      <c r="BH21" s="166"/>
      <c r="BI21" s="88">
        <v>44</v>
      </c>
    </row>
    <row r="22" spans="2:61">
      <c r="B22" s="148"/>
      <c r="C22" s="131">
        <f t="shared" si="0"/>
        <v>16</v>
      </c>
      <c r="D22" s="138">
        <v>21</v>
      </c>
      <c r="E22" s="132" t="s">
        <v>229</v>
      </c>
      <c r="F22" s="118" t="s">
        <v>224</v>
      </c>
      <c r="G22" s="119"/>
      <c r="H22" s="120"/>
      <c r="I22" s="119"/>
      <c r="J22" s="119"/>
      <c r="K22" s="119"/>
      <c r="L22" s="119" t="s">
        <v>260</v>
      </c>
      <c r="M22" s="119" t="s">
        <v>259</v>
      </c>
      <c r="N22" s="96">
        <v>2</v>
      </c>
      <c r="P22" s="88">
        <v>88</v>
      </c>
      <c r="Q22" s="164" t="str">
        <f>$F$52</f>
        <v>VSSQ</v>
      </c>
      <c r="R22" s="165"/>
      <c r="S22" s="165"/>
      <c r="T22" s="165"/>
      <c r="U22" s="165"/>
      <c r="V22" s="165"/>
      <c r="W22" s="166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164" t="str">
        <f>$F$79</f>
        <v>UD_VBP</v>
      </c>
      <c r="BC22" s="165"/>
      <c r="BD22" s="165"/>
      <c r="BE22" s="165"/>
      <c r="BF22" s="165"/>
      <c r="BG22" s="165"/>
      <c r="BH22" s="166"/>
      <c r="BI22" s="88">
        <v>43</v>
      </c>
    </row>
    <row r="23" spans="2:61">
      <c r="B23" s="148"/>
      <c r="C23" s="131">
        <f t="shared" si="0"/>
        <v>17</v>
      </c>
      <c r="D23" s="138">
        <v>22</v>
      </c>
      <c r="E23" s="132" t="s">
        <v>228</v>
      </c>
      <c r="F23" s="122" t="s">
        <v>280</v>
      </c>
      <c r="G23" s="123"/>
      <c r="H23" s="124"/>
      <c r="I23" s="123"/>
      <c r="J23" s="123"/>
      <c r="K23" s="123"/>
      <c r="L23" s="122" t="s">
        <v>195</v>
      </c>
      <c r="M23" s="119"/>
      <c r="N23" s="96">
        <v>3</v>
      </c>
      <c r="P23" s="88">
        <v>89</v>
      </c>
      <c r="Q23" s="164" t="e">
        <f>#REF!</f>
        <v>#REF!</v>
      </c>
      <c r="R23" s="165"/>
      <c r="S23" s="165"/>
      <c r="T23" s="165"/>
      <c r="U23" s="165"/>
      <c r="V23" s="165"/>
      <c r="W23" s="166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164" t="str">
        <f>$F$77</f>
        <v>UD_VBN</v>
      </c>
      <c r="BC23" s="165"/>
      <c r="BD23" s="165"/>
      <c r="BE23" s="165"/>
      <c r="BF23" s="165"/>
      <c r="BG23" s="165"/>
      <c r="BH23" s="166"/>
      <c r="BI23" s="88">
        <v>42</v>
      </c>
    </row>
    <row r="24" spans="2:61">
      <c r="B24" s="148"/>
      <c r="C24" s="131">
        <f t="shared" si="0"/>
        <v>18</v>
      </c>
      <c r="D24" s="138">
        <v>23</v>
      </c>
      <c r="E24" s="132" t="s">
        <v>229</v>
      </c>
      <c r="F24" s="122" t="s">
        <v>225</v>
      </c>
      <c r="G24" s="119"/>
      <c r="H24" s="120"/>
      <c r="I24" s="119"/>
      <c r="J24" s="119"/>
      <c r="K24" s="119"/>
      <c r="L24" s="119" t="s">
        <v>261</v>
      </c>
      <c r="M24" s="119" t="s">
        <v>259</v>
      </c>
      <c r="N24" s="96">
        <v>4</v>
      </c>
      <c r="P24" s="88">
        <v>90</v>
      </c>
      <c r="Q24" s="164" t="e">
        <f>#REF!</f>
        <v>#REF!</v>
      </c>
      <c r="R24" s="165"/>
      <c r="S24" s="165"/>
      <c r="T24" s="165"/>
      <c r="U24" s="165"/>
      <c r="V24" s="165"/>
      <c r="W24" s="166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164" t="str">
        <f>$F$60</f>
        <v>NC</v>
      </c>
      <c r="BC24" s="165"/>
      <c r="BD24" s="165"/>
      <c r="BE24" s="165"/>
      <c r="BF24" s="165"/>
      <c r="BG24" s="165"/>
      <c r="BH24" s="166"/>
      <c r="BI24" s="88">
        <v>41</v>
      </c>
    </row>
    <row r="25" spans="2:61">
      <c r="B25" s="148"/>
      <c r="C25" s="131">
        <f t="shared" si="0"/>
        <v>19</v>
      </c>
      <c r="D25" s="138">
        <v>24</v>
      </c>
      <c r="E25" s="132" t="s">
        <v>228</v>
      </c>
      <c r="F25" s="122" t="s">
        <v>281</v>
      </c>
      <c r="G25" s="123"/>
      <c r="H25" s="123"/>
      <c r="I25" s="123"/>
      <c r="J25" s="123"/>
      <c r="K25" s="123"/>
      <c r="L25" s="122" t="s">
        <v>195</v>
      </c>
      <c r="M25" s="119"/>
      <c r="N25" s="96">
        <v>5</v>
      </c>
      <c r="P25" s="88">
        <v>91</v>
      </c>
      <c r="Q25" s="164" t="e">
        <f>#REF!</f>
        <v>#REF!</v>
      </c>
      <c r="R25" s="165"/>
      <c r="S25" s="165"/>
      <c r="T25" s="165"/>
      <c r="U25" s="165"/>
      <c r="V25" s="165"/>
      <c r="W25" s="166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164" t="str">
        <f>$F$58</f>
        <v>NC</v>
      </c>
      <c r="BC25" s="165"/>
      <c r="BD25" s="165"/>
      <c r="BE25" s="165"/>
      <c r="BF25" s="165"/>
      <c r="BG25" s="165"/>
      <c r="BH25" s="166"/>
      <c r="BI25" s="88">
        <v>40</v>
      </c>
    </row>
    <row r="26" spans="2:61">
      <c r="B26" s="148"/>
      <c r="C26" s="131">
        <f t="shared" si="0"/>
        <v>20</v>
      </c>
      <c r="D26" s="138">
        <v>25</v>
      </c>
      <c r="E26" s="132" t="s">
        <v>228</v>
      </c>
      <c r="F26" s="122" t="s">
        <v>282</v>
      </c>
      <c r="G26" s="119"/>
      <c r="H26" s="119"/>
      <c r="I26" s="119"/>
      <c r="J26" s="119"/>
      <c r="K26" s="119"/>
      <c r="L26" s="119" t="s">
        <v>195</v>
      </c>
      <c r="M26" s="119"/>
      <c r="N26" s="96">
        <v>6</v>
      </c>
      <c r="P26" s="88">
        <v>92</v>
      </c>
      <c r="Q26" s="164" t="str">
        <f>$F$10</f>
        <v>VSSQ</v>
      </c>
      <c r="R26" s="165"/>
      <c r="S26" s="165"/>
      <c r="T26" s="165"/>
      <c r="U26" s="165"/>
      <c r="V26" s="165"/>
      <c r="W26" s="166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164" t="str">
        <f>$F$70</f>
        <v>NC</v>
      </c>
      <c r="BC26" s="165"/>
      <c r="BD26" s="165"/>
      <c r="BE26" s="165"/>
      <c r="BF26" s="165"/>
      <c r="BG26" s="165"/>
      <c r="BH26" s="166"/>
      <c r="BI26" s="88">
        <v>39</v>
      </c>
    </row>
    <row r="27" spans="2:61">
      <c r="B27" s="148"/>
      <c r="C27" s="131">
        <f t="shared" si="0"/>
        <v>21</v>
      </c>
      <c r="D27" s="138">
        <v>27</v>
      </c>
      <c r="E27" s="132" t="s">
        <v>228</v>
      </c>
      <c r="F27" s="122" t="s">
        <v>283</v>
      </c>
      <c r="G27" s="123"/>
      <c r="H27" s="124"/>
      <c r="I27" s="123"/>
      <c r="J27" s="123"/>
      <c r="K27" s="123"/>
      <c r="L27" s="119" t="s">
        <v>195</v>
      </c>
      <c r="M27" s="119"/>
      <c r="N27" s="96">
        <v>7</v>
      </c>
      <c r="P27" s="88">
        <v>93</v>
      </c>
      <c r="Q27" s="164" t="str">
        <f>$F$103</f>
        <v>MH_PMOS_B</v>
      </c>
      <c r="R27" s="165"/>
      <c r="S27" s="165"/>
      <c r="T27" s="165"/>
      <c r="U27" s="165"/>
      <c r="V27" s="165"/>
      <c r="W27" s="166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164" t="str">
        <f>$F$55</f>
        <v>DR_ALL_O_SPIFLASH_CS</v>
      </c>
      <c r="BC27" s="165"/>
      <c r="BD27" s="165"/>
      <c r="BE27" s="165"/>
      <c r="BF27" s="165"/>
      <c r="BG27" s="165"/>
      <c r="BH27" s="166"/>
      <c r="BI27" s="88">
        <v>38</v>
      </c>
    </row>
    <row r="28" spans="2:61">
      <c r="B28" s="148"/>
      <c r="C28" s="131">
        <f t="shared" si="0"/>
        <v>22</v>
      </c>
      <c r="D28" s="138">
        <v>29</v>
      </c>
      <c r="E28" s="132" t="s">
        <v>228</v>
      </c>
      <c r="F28" s="119" t="s">
        <v>284</v>
      </c>
      <c r="G28" s="119"/>
      <c r="H28" s="119"/>
      <c r="I28" s="119"/>
      <c r="J28" s="119"/>
      <c r="K28" s="119"/>
      <c r="L28" s="119" t="s">
        <v>195</v>
      </c>
      <c r="M28" s="119"/>
      <c r="N28" s="1">
        <v>8</v>
      </c>
      <c r="P28" s="88">
        <v>94</v>
      </c>
      <c r="Q28" s="164" t="str">
        <f>$F$96</f>
        <v>MH_NMOS_D</v>
      </c>
      <c r="R28" s="165"/>
      <c r="S28" s="165"/>
      <c r="T28" s="165"/>
      <c r="U28" s="165"/>
      <c r="V28" s="165"/>
      <c r="W28" s="166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164" t="str">
        <f>$F$54</f>
        <v>DR_ALL_I_SPIFLASH_CPIO</v>
      </c>
      <c r="BC28" s="165"/>
      <c r="BD28" s="165"/>
      <c r="BE28" s="165"/>
      <c r="BF28" s="165"/>
      <c r="BG28" s="165"/>
      <c r="BH28" s="166"/>
      <c r="BI28" s="88">
        <v>37</v>
      </c>
    </row>
    <row r="29" spans="2:61" ht="13.5" customHeight="1">
      <c r="B29" s="148"/>
      <c r="C29" s="131">
        <f t="shared" si="0"/>
        <v>23</v>
      </c>
      <c r="D29" s="138">
        <v>30</v>
      </c>
      <c r="E29" s="133" t="s">
        <v>194</v>
      </c>
      <c r="F29" s="101" t="s">
        <v>65</v>
      </c>
      <c r="G29" s="86"/>
      <c r="H29" s="127"/>
      <c r="I29" s="86"/>
      <c r="J29" s="86"/>
      <c r="K29" s="86"/>
      <c r="L29" s="101" t="s">
        <v>65</v>
      </c>
      <c r="M29" s="86" t="s">
        <v>200</v>
      </c>
      <c r="N29" s="96"/>
      <c r="P29" s="88">
        <v>95</v>
      </c>
      <c r="Q29" s="164" t="str">
        <f>$F$97</f>
        <v>MH_NMOS_S</v>
      </c>
      <c r="R29" s="165"/>
      <c r="S29" s="165"/>
      <c r="T29" s="165"/>
      <c r="U29" s="165"/>
      <c r="V29" s="165"/>
      <c r="W29" s="166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164" t="str">
        <f>$F$53</f>
        <v>DR_ALL_O_SPIFLASH_COPI</v>
      </c>
      <c r="BC29" s="165"/>
      <c r="BD29" s="165"/>
      <c r="BE29" s="165"/>
      <c r="BF29" s="165"/>
      <c r="BG29" s="165"/>
      <c r="BH29" s="166"/>
      <c r="BI29" s="88">
        <v>36</v>
      </c>
    </row>
    <row r="30" spans="2:61">
      <c r="B30" s="148"/>
      <c r="C30" s="131">
        <f t="shared" ref="C30:C61" si="1">C29+1</f>
        <v>24</v>
      </c>
      <c r="D30" s="138">
        <v>31</v>
      </c>
      <c r="E30" s="132" t="s">
        <v>228</v>
      </c>
      <c r="F30" s="122" t="s">
        <v>285</v>
      </c>
      <c r="G30" s="119"/>
      <c r="H30" s="120"/>
      <c r="I30" s="119"/>
      <c r="J30" s="119"/>
      <c r="K30" s="119"/>
      <c r="L30" s="122" t="s">
        <v>196</v>
      </c>
      <c r="M30" s="119"/>
      <c r="N30" s="96"/>
      <c r="P30" s="88">
        <v>96</v>
      </c>
      <c r="Q30" s="164" t="str">
        <f>$F$98</f>
        <v>MH_NMOS_B</v>
      </c>
      <c r="R30" s="165"/>
      <c r="S30" s="165"/>
      <c r="T30" s="165"/>
      <c r="U30" s="165"/>
      <c r="V30" s="165"/>
      <c r="W30" s="166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164" t="str">
        <f>$F$51</f>
        <v>DR_ALL_O_SPIFLASH_SCK</v>
      </c>
      <c r="BC30" s="165"/>
      <c r="BD30" s="165"/>
      <c r="BE30" s="165"/>
      <c r="BF30" s="165"/>
      <c r="BG30" s="165"/>
      <c r="BH30" s="166"/>
      <c r="BI30" s="88">
        <v>35</v>
      </c>
    </row>
    <row r="31" spans="2:61">
      <c r="B31" s="148"/>
      <c r="C31" s="131">
        <f t="shared" si="1"/>
        <v>25</v>
      </c>
      <c r="D31" s="138">
        <v>32</v>
      </c>
      <c r="E31" s="133" t="s">
        <v>194</v>
      </c>
      <c r="F31" s="101" t="s">
        <v>186</v>
      </c>
      <c r="G31" s="86"/>
      <c r="H31" s="127"/>
      <c r="I31" s="86"/>
      <c r="J31" s="86"/>
      <c r="K31" s="86"/>
      <c r="L31" s="101" t="s">
        <v>186</v>
      </c>
      <c r="M31" s="86" t="s">
        <v>200</v>
      </c>
      <c r="N31" s="96"/>
      <c r="P31" s="88">
        <v>97</v>
      </c>
      <c r="Q31" s="164" t="str">
        <f>$F$99</f>
        <v>MH_NMOS_G</v>
      </c>
      <c r="R31" s="165"/>
      <c r="S31" s="165"/>
      <c r="T31" s="165"/>
      <c r="U31" s="165"/>
      <c r="V31" s="165"/>
      <c r="W31" s="166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164" t="str">
        <f>$F$44</f>
        <v>DR_VSS</v>
      </c>
      <c r="BC31" s="165"/>
      <c r="BD31" s="165"/>
      <c r="BE31" s="165"/>
      <c r="BF31" s="165"/>
      <c r="BG31" s="165"/>
      <c r="BH31" s="166"/>
      <c r="BI31" s="88">
        <v>34</v>
      </c>
    </row>
    <row r="32" spans="2:61">
      <c r="B32" s="148"/>
      <c r="C32" s="131">
        <f t="shared" si="1"/>
        <v>26</v>
      </c>
      <c r="D32" s="138">
        <v>33</v>
      </c>
      <c r="E32" s="132" t="s">
        <v>228</v>
      </c>
      <c r="F32" s="15" t="s">
        <v>286</v>
      </c>
      <c r="G32" s="119"/>
      <c r="H32" s="119"/>
      <c r="I32" s="119"/>
      <c r="J32" s="119"/>
      <c r="K32" s="119"/>
      <c r="L32" s="122" t="s">
        <v>195</v>
      </c>
      <c r="M32" s="119"/>
      <c r="N32" s="96">
        <v>1</v>
      </c>
      <c r="P32" s="88">
        <v>98</v>
      </c>
      <c r="Q32" s="164" t="str">
        <f>$F$100</f>
        <v>MH_PMOS_G</v>
      </c>
      <c r="R32" s="165"/>
      <c r="S32" s="165"/>
      <c r="T32" s="165"/>
      <c r="U32" s="165"/>
      <c r="V32" s="165"/>
      <c r="W32" s="166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164" t="str">
        <f>$F$42</f>
        <v>DR_VDD</v>
      </c>
      <c r="BC32" s="168"/>
      <c r="BD32" s="168"/>
      <c r="BE32" s="168"/>
      <c r="BF32" s="168"/>
      <c r="BG32" s="168"/>
      <c r="BH32" s="169"/>
      <c r="BI32" s="88">
        <v>33</v>
      </c>
    </row>
    <row r="33" spans="2:62">
      <c r="B33" s="148"/>
      <c r="C33" s="131">
        <f t="shared" si="1"/>
        <v>27</v>
      </c>
      <c r="D33" s="138">
        <v>34</v>
      </c>
      <c r="E33" s="132" t="s">
        <v>228</v>
      </c>
      <c r="F33" s="128" t="s">
        <v>297</v>
      </c>
      <c r="G33" s="122"/>
      <c r="H33" s="125"/>
      <c r="I33" s="119"/>
      <c r="J33" s="119"/>
      <c r="K33" s="119"/>
      <c r="L33" s="3" t="s">
        <v>94</v>
      </c>
      <c r="M33" s="119" t="s">
        <v>259</v>
      </c>
      <c r="N33" s="96">
        <v>2</v>
      </c>
      <c r="P33" s="88">
        <v>99</v>
      </c>
      <c r="Q33" s="164" t="str">
        <f>$F$101</f>
        <v>MH_PMOS_D</v>
      </c>
      <c r="R33" s="165"/>
      <c r="S33" s="165"/>
      <c r="T33" s="165"/>
      <c r="U33" s="165"/>
      <c r="V33" s="165"/>
      <c r="W33" s="166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164" t="str">
        <f>$F$35</f>
        <v>DR_VBP</v>
      </c>
      <c r="BC33" s="168"/>
      <c r="BD33" s="168"/>
      <c r="BE33" s="168"/>
      <c r="BF33" s="168"/>
      <c r="BG33" s="168"/>
      <c r="BH33" s="169"/>
      <c r="BI33" s="88">
        <v>32</v>
      </c>
    </row>
    <row r="34" spans="2:62" ht="13.5" customHeight="1">
      <c r="B34" s="148"/>
      <c r="C34" s="131">
        <f t="shared" si="1"/>
        <v>28</v>
      </c>
      <c r="D34" s="138">
        <v>35</v>
      </c>
      <c r="E34" s="132" t="s">
        <v>228</v>
      </c>
      <c r="F34" s="15" t="s">
        <v>287</v>
      </c>
      <c r="G34" s="119"/>
      <c r="H34" s="119"/>
      <c r="I34" s="119"/>
      <c r="J34" s="119"/>
      <c r="K34" s="119"/>
      <c r="L34" s="122" t="s">
        <v>195</v>
      </c>
      <c r="M34" s="119"/>
      <c r="N34" s="96">
        <v>3</v>
      </c>
      <c r="P34" s="88">
        <v>100</v>
      </c>
      <c r="Q34" s="164" t="str">
        <f>$F$102</f>
        <v>MH_PMOS_S</v>
      </c>
      <c r="R34" s="165"/>
      <c r="S34" s="165"/>
      <c r="T34" s="165"/>
      <c r="U34" s="165"/>
      <c r="V34" s="165"/>
      <c r="W34" s="166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164" t="str">
        <f>$F$33</f>
        <v>DR_VBN</v>
      </c>
      <c r="BC34" s="168"/>
      <c r="BD34" s="168"/>
      <c r="BE34" s="168"/>
      <c r="BF34" s="168"/>
      <c r="BG34" s="168"/>
      <c r="BH34" s="169"/>
      <c r="BI34" s="88">
        <v>31</v>
      </c>
    </row>
    <row r="35" spans="2:62" ht="13.5" customHeight="1">
      <c r="B35" s="148"/>
      <c r="C35" s="131">
        <f t="shared" si="1"/>
        <v>29</v>
      </c>
      <c r="D35" s="138">
        <v>37</v>
      </c>
      <c r="E35" s="132" t="s">
        <v>228</v>
      </c>
      <c r="F35" s="128" t="s">
        <v>298</v>
      </c>
      <c r="G35" s="119"/>
      <c r="H35" s="119"/>
      <c r="I35" s="119"/>
      <c r="J35" s="119"/>
      <c r="K35" s="119"/>
      <c r="L35" s="119" t="s">
        <v>270</v>
      </c>
      <c r="M35" s="119" t="s">
        <v>259</v>
      </c>
      <c r="N35" s="96">
        <v>4</v>
      </c>
      <c r="P35" s="88"/>
      <c r="Q35" s="156"/>
      <c r="R35" s="156"/>
      <c r="S35" s="156"/>
      <c r="T35" s="156"/>
      <c r="U35" s="156"/>
      <c r="V35" s="156"/>
      <c r="W35" s="157"/>
      <c r="X35" s="153" t="str">
        <f>$F$22</f>
        <v>DR_Open8_VDD</v>
      </c>
      <c r="Y35" s="153" t="str">
        <f>$F$24</f>
        <v>DR_Open8_VSS</v>
      </c>
      <c r="Z35" s="153" t="str">
        <f>$F$7</f>
        <v>DR_CLOCK</v>
      </c>
      <c r="AA35" s="153" t="str">
        <f>$F$9</f>
        <v>DR_MUX</v>
      </c>
      <c r="AB35" s="153" t="str">
        <f>$F$11</f>
        <v>DR_ALL_RESET</v>
      </c>
      <c r="AC35" s="153" t="str">
        <f>$F$13</f>
        <v>DR_ALL_LEDS[0]</v>
      </c>
      <c r="AD35" s="153" t="str">
        <f>$F$15</f>
        <v>DR_ALL_LEDS[1]</v>
      </c>
      <c r="AE35" s="153" t="str">
        <f>$F$17</f>
        <v>DR_ALL_LEDS[2]</v>
      </c>
      <c r="AF35" s="153" t="str">
        <f>$F$19</f>
        <v>DR_ALL_LEDS[3]</v>
      </c>
      <c r="AG35" s="153" t="str">
        <f>$F$21</f>
        <v>DR_ALL_DIPSW[0]</v>
      </c>
      <c r="AH35" s="153" t="str">
        <f>$F$23</f>
        <v>DR_ALL_DIPSW[1]</v>
      </c>
      <c r="AI35" s="153" t="str">
        <f>$F$25</f>
        <v>DR_ALL_DIPSW[2]</v>
      </c>
      <c r="AJ35" s="153" t="str">
        <f>$F$26</f>
        <v>DR_ALL_DIPSW[3]</v>
      </c>
      <c r="AK35" s="153" t="str">
        <f>$F$27</f>
        <v>DR_ALL_I_PROG_SCK</v>
      </c>
      <c r="AL35" s="153" t="str">
        <f>$F$28</f>
        <v>DR_ALL_I_PROG_COPI</v>
      </c>
      <c r="AM35" s="153" t="str">
        <f>$F$30</f>
        <v>DR_ALL_O_PROG_CIPO</v>
      </c>
      <c r="AN35" s="153" t="str">
        <f>$F$32</f>
        <v>DR_ALL_I_PROG_CS</v>
      </c>
      <c r="AO35" s="153" t="str">
        <f>$F$34</f>
        <v>DR_ALL_I_TCK</v>
      </c>
      <c r="AP35" s="153" t="str">
        <f>$F$36</f>
        <v>DR_ALL_I_TDI</v>
      </c>
      <c r="AQ35" s="153" t="str">
        <f>$F$37</f>
        <v>DR_ALL_O_TDO</v>
      </c>
      <c r="AR35" s="153" t="str">
        <f>$F$39</f>
        <v>DR_ALL_I_TMS</v>
      </c>
      <c r="AS35" s="153" t="str">
        <f>$F$41</f>
        <v>DR_ALL_I_TRST</v>
      </c>
      <c r="AT35" s="153" t="str">
        <f>$F$43</f>
        <v>DR_ALL_O_SPI_SCK</v>
      </c>
      <c r="AU35" s="153" t="str">
        <f>$F$45</f>
        <v>DR_ALL_O_SPI_COPI</v>
      </c>
      <c r="AV35" s="153" t="str">
        <f>$F$47</f>
        <v>DR_ALL_I_SPI_CIPO</v>
      </c>
      <c r="AW35" s="153" t="str">
        <f>$F$49</f>
        <v>DR_ALL_O_SPI_CS</v>
      </c>
      <c r="AX35" s="153" t="str">
        <f>$F$46</f>
        <v>DR_SERV_VDD</v>
      </c>
      <c r="AY35" s="153" t="str">
        <f>$F$48</f>
        <v>DR_SERV_VSS</v>
      </c>
      <c r="AZ35" s="153" t="str">
        <f>$F$56</f>
        <v>DR_ALL_TX_OUT</v>
      </c>
      <c r="BA35" s="153" t="str">
        <f>$F$57</f>
        <v>DR_ALL_RX_IN</v>
      </c>
      <c r="BB35" s="173"/>
      <c r="BC35" s="174"/>
      <c r="BD35" s="174"/>
      <c r="BE35" s="174"/>
      <c r="BF35" s="174"/>
      <c r="BG35" s="174"/>
      <c r="BH35" s="174"/>
      <c r="BI35" s="88"/>
      <c r="BJ35" s="88"/>
    </row>
    <row r="36" spans="2:62">
      <c r="B36" s="148"/>
      <c r="C36" s="131">
        <f t="shared" si="1"/>
        <v>30</v>
      </c>
      <c r="D36" s="138">
        <v>39</v>
      </c>
      <c r="E36" s="132" t="s">
        <v>228</v>
      </c>
      <c r="F36" s="15" t="s">
        <v>288</v>
      </c>
      <c r="G36" s="119"/>
      <c r="H36" s="120"/>
      <c r="I36" s="119"/>
      <c r="J36" s="119"/>
      <c r="K36" s="119"/>
      <c r="L36" s="122" t="s">
        <v>195</v>
      </c>
      <c r="M36" s="119"/>
      <c r="N36" s="96">
        <v>5</v>
      </c>
      <c r="P36" s="88"/>
      <c r="Q36" s="158"/>
      <c r="R36" s="158"/>
      <c r="S36" s="158"/>
      <c r="T36" s="158"/>
      <c r="U36" s="158"/>
      <c r="V36" s="158"/>
      <c r="W36" s="159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75"/>
      <c r="BC36" s="160"/>
      <c r="BD36" s="160"/>
      <c r="BE36" s="160"/>
      <c r="BF36" s="160"/>
      <c r="BG36" s="160"/>
      <c r="BH36" s="160"/>
      <c r="BI36" s="88"/>
      <c r="BJ36" s="88"/>
    </row>
    <row r="37" spans="2:62">
      <c r="B37" s="149" t="s">
        <v>42</v>
      </c>
      <c r="C37" s="131">
        <f t="shared" si="1"/>
        <v>31</v>
      </c>
      <c r="D37" s="138">
        <v>48</v>
      </c>
      <c r="E37" s="132" t="s">
        <v>228</v>
      </c>
      <c r="F37" s="15" t="s">
        <v>289</v>
      </c>
      <c r="G37" s="119"/>
      <c r="H37" s="120"/>
      <c r="I37" s="119"/>
      <c r="J37" s="119"/>
      <c r="K37" s="119"/>
      <c r="L37" s="122" t="s">
        <v>196</v>
      </c>
      <c r="M37" s="119"/>
      <c r="N37" s="96">
        <v>6</v>
      </c>
      <c r="P37" s="88"/>
      <c r="Q37" s="158"/>
      <c r="R37" s="158"/>
      <c r="S37" s="158"/>
      <c r="T37" s="158"/>
      <c r="U37" s="158"/>
      <c r="V37" s="158"/>
      <c r="W37" s="159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75"/>
      <c r="BC37" s="160"/>
      <c r="BD37" s="160"/>
      <c r="BE37" s="160"/>
      <c r="BF37" s="160"/>
      <c r="BG37" s="160"/>
      <c r="BH37" s="160"/>
      <c r="BI37" s="88"/>
      <c r="BJ37" s="88"/>
    </row>
    <row r="38" spans="2:62">
      <c r="B38" s="149"/>
      <c r="C38" s="131">
        <f t="shared" si="1"/>
        <v>32</v>
      </c>
      <c r="D38" s="138">
        <v>49</v>
      </c>
      <c r="E38" s="133" t="s">
        <v>194</v>
      </c>
      <c r="F38" s="101" t="s">
        <v>65</v>
      </c>
      <c r="G38" s="86"/>
      <c r="H38" s="86"/>
      <c r="I38" s="86"/>
      <c r="J38" s="86"/>
      <c r="K38" s="86"/>
      <c r="L38" s="101" t="s">
        <v>65</v>
      </c>
      <c r="M38" s="86" t="s">
        <v>200</v>
      </c>
      <c r="N38" s="96"/>
      <c r="P38" s="88"/>
      <c r="Q38" s="158"/>
      <c r="R38" s="158"/>
      <c r="S38" s="158"/>
      <c r="T38" s="158"/>
      <c r="U38" s="158"/>
      <c r="V38" s="158"/>
      <c r="W38" s="159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75"/>
      <c r="BC38" s="160"/>
      <c r="BD38" s="160"/>
      <c r="BE38" s="160"/>
      <c r="BF38" s="160"/>
      <c r="BG38" s="160"/>
      <c r="BH38" s="160"/>
      <c r="BI38" s="88"/>
      <c r="BJ38" s="88"/>
    </row>
    <row r="39" spans="2:62">
      <c r="B39" s="149"/>
      <c r="C39" s="131">
        <f t="shared" si="1"/>
        <v>33</v>
      </c>
      <c r="D39" s="138">
        <v>50</v>
      </c>
      <c r="E39" s="132" t="s">
        <v>228</v>
      </c>
      <c r="F39" s="15" t="s">
        <v>325</v>
      </c>
      <c r="G39" s="122"/>
      <c r="H39" s="125"/>
      <c r="I39" s="119"/>
      <c r="J39" s="119"/>
      <c r="K39" s="119"/>
      <c r="L39" s="118" t="s">
        <v>195</v>
      </c>
      <c r="M39" s="119"/>
      <c r="N39" s="96"/>
      <c r="P39" s="88"/>
      <c r="Q39" s="158"/>
      <c r="R39" s="158"/>
      <c r="S39" s="158"/>
      <c r="T39" s="158"/>
      <c r="U39" s="158"/>
      <c r="V39" s="158"/>
      <c r="W39" s="159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75"/>
      <c r="BC39" s="160"/>
      <c r="BD39" s="160"/>
      <c r="BE39" s="160"/>
      <c r="BF39" s="160"/>
      <c r="BG39" s="160"/>
      <c r="BH39" s="160"/>
      <c r="BI39" s="88"/>
      <c r="BJ39" s="88"/>
    </row>
    <row r="40" spans="2:62" ht="13.5" customHeight="1">
      <c r="B40" s="149"/>
      <c r="C40" s="131">
        <f t="shared" si="1"/>
        <v>34</v>
      </c>
      <c r="D40" s="138">
        <v>51</v>
      </c>
      <c r="E40" s="133" t="s">
        <v>194</v>
      </c>
      <c r="F40" s="101" t="s">
        <v>186</v>
      </c>
      <c r="G40" s="86"/>
      <c r="H40" s="86"/>
      <c r="I40" s="86"/>
      <c r="J40" s="86"/>
      <c r="K40" s="86"/>
      <c r="L40" s="101" t="s">
        <v>186</v>
      </c>
      <c r="M40" s="86" t="s">
        <v>200</v>
      </c>
      <c r="N40" s="96"/>
      <c r="P40" s="88"/>
      <c r="Q40" s="158"/>
      <c r="R40" s="158"/>
      <c r="S40" s="158"/>
      <c r="T40" s="158"/>
      <c r="U40" s="158"/>
      <c r="V40" s="158"/>
      <c r="W40" s="159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75"/>
      <c r="BC40" s="160"/>
      <c r="BD40" s="160"/>
      <c r="BE40" s="160"/>
      <c r="BF40" s="160"/>
      <c r="BG40" s="160"/>
      <c r="BH40" s="160"/>
      <c r="BI40" s="88"/>
      <c r="BJ40" s="88"/>
    </row>
    <row r="41" spans="2:62">
      <c r="B41" s="149"/>
      <c r="C41" s="131">
        <f t="shared" si="1"/>
        <v>35</v>
      </c>
      <c r="D41" s="138">
        <v>53</v>
      </c>
      <c r="E41" s="132" t="s">
        <v>228</v>
      </c>
      <c r="F41" s="15" t="s">
        <v>290</v>
      </c>
      <c r="G41" s="119"/>
      <c r="H41" s="119"/>
      <c r="I41" s="119"/>
      <c r="J41" s="119"/>
      <c r="K41" s="119"/>
      <c r="L41" s="121" t="s">
        <v>195</v>
      </c>
      <c r="M41" s="119"/>
      <c r="N41" s="1">
        <v>1</v>
      </c>
      <c r="P41" s="88"/>
      <c r="Q41" s="158"/>
      <c r="R41" s="158"/>
      <c r="S41" s="158"/>
      <c r="T41" s="158"/>
      <c r="U41" s="158"/>
      <c r="V41" s="158"/>
      <c r="W41" s="159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75"/>
      <c r="BC41" s="160"/>
      <c r="BD41" s="160"/>
      <c r="BE41" s="160"/>
      <c r="BF41" s="160"/>
      <c r="BG41" s="160"/>
      <c r="BH41" s="160"/>
      <c r="BI41" s="88"/>
      <c r="BJ41" s="88"/>
    </row>
    <row r="42" spans="2:62">
      <c r="B42" s="149"/>
      <c r="C42" s="131">
        <f t="shared" si="1"/>
        <v>36</v>
      </c>
      <c r="D42" s="138">
        <v>55</v>
      </c>
      <c r="E42" s="132" t="s">
        <v>228</v>
      </c>
      <c r="F42" s="118" t="s">
        <v>299</v>
      </c>
      <c r="G42" s="119"/>
      <c r="H42" s="119"/>
      <c r="I42" s="119"/>
      <c r="J42" s="119"/>
      <c r="K42" s="119"/>
      <c r="L42" s="118" t="s">
        <v>260</v>
      </c>
      <c r="M42" s="119" t="s">
        <v>259</v>
      </c>
      <c r="N42" s="96">
        <v>2</v>
      </c>
      <c r="P42" s="88"/>
      <c r="Q42" s="88"/>
      <c r="R42" s="88"/>
      <c r="S42" s="88"/>
      <c r="T42" s="88"/>
      <c r="U42" s="88"/>
      <c r="V42" s="88"/>
      <c r="W42" s="88"/>
      <c r="X42" s="88">
        <v>1</v>
      </c>
      <c r="Y42" s="88">
        <v>2</v>
      </c>
      <c r="Z42" s="88">
        <v>3</v>
      </c>
      <c r="AA42" s="88">
        <v>4</v>
      </c>
      <c r="AB42" s="88">
        <v>5</v>
      </c>
      <c r="AC42" s="88">
        <v>6</v>
      </c>
      <c r="AD42" s="88">
        <v>7</v>
      </c>
      <c r="AE42" s="88">
        <v>8</v>
      </c>
      <c r="AF42" s="88">
        <v>9</v>
      </c>
      <c r="AG42" s="88">
        <v>10</v>
      </c>
      <c r="AH42" s="88">
        <v>11</v>
      </c>
      <c r="AI42" s="88">
        <v>12</v>
      </c>
      <c r="AJ42" s="88">
        <v>13</v>
      </c>
      <c r="AK42" s="88">
        <v>14</v>
      </c>
      <c r="AL42" s="88">
        <v>15</v>
      </c>
      <c r="AM42" s="88">
        <v>16</v>
      </c>
      <c r="AN42" s="88">
        <v>17</v>
      </c>
      <c r="AO42" s="88">
        <v>18</v>
      </c>
      <c r="AP42" s="88">
        <v>19</v>
      </c>
      <c r="AQ42" s="88">
        <v>20</v>
      </c>
      <c r="AR42" s="88">
        <v>21</v>
      </c>
      <c r="AS42" s="88">
        <v>22</v>
      </c>
      <c r="AT42" s="88">
        <v>23</v>
      </c>
      <c r="AU42" s="88">
        <v>24</v>
      </c>
      <c r="AV42" s="88">
        <v>25</v>
      </c>
      <c r="AW42" s="88">
        <v>26</v>
      </c>
      <c r="AX42" s="88">
        <v>27</v>
      </c>
      <c r="AY42" s="88">
        <v>28</v>
      </c>
      <c r="AZ42" s="88">
        <v>29</v>
      </c>
      <c r="BA42" s="88">
        <v>30</v>
      </c>
      <c r="BB42" s="88"/>
      <c r="BC42" s="88"/>
      <c r="BD42" s="88"/>
      <c r="BE42" s="88"/>
      <c r="BF42" s="88"/>
      <c r="BG42" s="88"/>
      <c r="BH42" s="88"/>
      <c r="BI42" s="88"/>
      <c r="BJ42" s="88"/>
    </row>
    <row r="43" spans="2:62">
      <c r="B43" s="149"/>
      <c r="C43" s="131">
        <f t="shared" si="1"/>
        <v>37</v>
      </c>
      <c r="D43" s="138">
        <v>57</v>
      </c>
      <c r="E43" s="132" t="s">
        <v>228</v>
      </c>
      <c r="F43" s="3" t="s">
        <v>291</v>
      </c>
      <c r="G43" s="122"/>
      <c r="H43" s="125"/>
      <c r="I43" s="119"/>
      <c r="J43" s="119"/>
      <c r="K43" s="119"/>
      <c r="L43" s="122" t="s">
        <v>196</v>
      </c>
      <c r="M43" s="119"/>
      <c r="N43" s="96">
        <v>3</v>
      </c>
    </row>
    <row r="44" spans="2:62">
      <c r="B44" s="149"/>
      <c r="C44" s="131">
        <f t="shared" si="1"/>
        <v>38</v>
      </c>
      <c r="D44" s="138">
        <v>58</v>
      </c>
      <c r="E44" s="132" t="s">
        <v>228</v>
      </c>
      <c r="F44" s="119" t="s">
        <v>300</v>
      </c>
      <c r="G44" s="119"/>
      <c r="H44" s="119"/>
      <c r="I44" s="119"/>
      <c r="J44" s="119"/>
      <c r="K44" s="119"/>
      <c r="L44" s="119" t="s">
        <v>261</v>
      </c>
      <c r="M44" s="119" t="s">
        <v>259</v>
      </c>
      <c r="N44" s="96">
        <v>4</v>
      </c>
    </row>
    <row r="45" spans="2:62" ht="13.5" customHeight="1">
      <c r="B45" s="149"/>
      <c r="C45" s="131">
        <f t="shared" si="1"/>
        <v>39</v>
      </c>
      <c r="D45" s="138">
        <v>59</v>
      </c>
      <c r="E45" s="132" t="s">
        <v>228</v>
      </c>
      <c r="F45" s="121" t="s">
        <v>292</v>
      </c>
      <c r="G45" s="119"/>
      <c r="H45" s="119"/>
      <c r="I45" s="119"/>
      <c r="J45" s="119"/>
      <c r="K45" s="119"/>
      <c r="L45" s="121" t="s">
        <v>196</v>
      </c>
      <c r="M45" s="119"/>
      <c r="N45" s="96">
        <v>5</v>
      </c>
    </row>
    <row r="46" spans="2:62" ht="13.5" customHeight="1">
      <c r="B46" s="149"/>
      <c r="C46" s="131">
        <f t="shared" si="1"/>
        <v>40</v>
      </c>
      <c r="D46" s="138">
        <v>60</v>
      </c>
      <c r="E46" s="132" t="s">
        <v>228</v>
      </c>
      <c r="F46" s="119" t="s">
        <v>226</v>
      </c>
      <c r="G46" s="122"/>
      <c r="H46" s="125"/>
      <c r="I46" s="119"/>
      <c r="J46" s="119"/>
      <c r="K46" s="119"/>
      <c r="L46" s="119" t="s">
        <v>260</v>
      </c>
      <c r="M46" s="119" t="s">
        <v>259</v>
      </c>
      <c r="N46" s="96">
        <v>6</v>
      </c>
    </row>
    <row r="47" spans="2:62">
      <c r="B47" s="149"/>
      <c r="C47" s="131">
        <f t="shared" si="1"/>
        <v>41</v>
      </c>
      <c r="D47" s="138">
        <v>61</v>
      </c>
      <c r="E47" s="132" t="s">
        <v>228</v>
      </c>
      <c r="F47" s="119" t="s">
        <v>293</v>
      </c>
      <c r="G47" s="122"/>
      <c r="H47" s="125"/>
      <c r="I47" s="119"/>
      <c r="J47" s="119"/>
      <c r="K47" s="119"/>
      <c r="L47" s="118" t="s">
        <v>195</v>
      </c>
      <c r="M47" s="119"/>
      <c r="N47" s="96">
        <v>7</v>
      </c>
    </row>
    <row r="48" spans="2:62">
      <c r="B48" s="149"/>
      <c r="C48" s="131">
        <f t="shared" si="1"/>
        <v>42</v>
      </c>
      <c r="D48" s="138">
        <v>62</v>
      </c>
      <c r="E48" s="132" t="s">
        <v>228</v>
      </c>
      <c r="F48" s="122" t="s">
        <v>227</v>
      </c>
      <c r="H48" s="120"/>
      <c r="I48" s="119"/>
      <c r="J48" s="119"/>
      <c r="K48" s="119"/>
      <c r="L48" s="119" t="s">
        <v>261</v>
      </c>
      <c r="M48" s="119" t="s">
        <v>207</v>
      </c>
      <c r="N48" s="96">
        <v>8</v>
      </c>
    </row>
    <row r="49" spans="2:27" ht="13.5" customHeight="1">
      <c r="B49" s="149"/>
      <c r="C49" s="131">
        <f t="shared" si="1"/>
        <v>43</v>
      </c>
      <c r="D49" s="138">
        <v>63</v>
      </c>
      <c r="E49" s="132" t="s">
        <v>228</v>
      </c>
      <c r="F49" s="3" t="s">
        <v>294</v>
      </c>
      <c r="G49" s="119"/>
      <c r="H49" s="119"/>
      <c r="I49" s="119"/>
      <c r="J49" s="119"/>
      <c r="K49" s="119"/>
      <c r="L49" s="121" t="s">
        <v>196</v>
      </c>
      <c r="M49" s="119"/>
      <c r="N49" s="96">
        <v>9</v>
      </c>
    </row>
    <row r="50" spans="2:27">
      <c r="B50" s="149"/>
      <c r="C50" s="131">
        <f t="shared" si="1"/>
        <v>44</v>
      </c>
      <c r="D50" s="138">
        <v>64</v>
      </c>
      <c r="E50" s="133" t="s">
        <v>194</v>
      </c>
      <c r="F50" s="101" t="s">
        <v>65</v>
      </c>
      <c r="G50" s="86"/>
      <c r="H50" s="127"/>
      <c r="I50" s="86"/>
      <c r="J50" s="86"/>
      <c r="K50" s="86"/>
      <c r="L50" s="101" t="s">
        <v>65</v>
      </c>
      <c r="M50" s="86" t="s">
        <v>200</v>
      </c>
      <c r="N50" s="96"/>
    </row>
    <row r="51" spans="2:27">
      <c r="B51" s="149"/>
      <c r="C51" s="131">
        <f t="shared" si="1"/>
        <v>45</v>
      </c>
      <c r="D51" s="138">
        <v>65</v>
      </c>
      <c r="E51" s="132" t="s">
        <v>228</v>
      </c>
      <c r="F51" s="118" t="s">
        <v>314</v>
      </c>
      <c r="G51" s="119"/>
      <c r="H51" s="120"/>
      <c r="I51" s="119"/>
      <c r="J51" s="119"/>
      <c r="K51" s="119"/>
      <c r="L51" s="119" t="s">
        <v>276</v>
      </c>
      <c r="M51" s="119"/>
      <c r="X51" s="1" t="s">
        <v>251</v>
      </c>
      <c r="Y51" s="1">
        <f>COUNTIF($F$7:$F$106,"VDDLS")</f>
        <v>1</v>
      </c>
    </row>
    <row r="52" spans="2:27" ht="13.5" customHeight="1">
      <c r="B52" s="149"/>
      <c r="C52" s="131">
        <f t="shared" si="1"/>
        <v>46</v>
      </c>
      <c r="D52" s="138">
        <v>67</v>
      </c>
      <c r="E52" s="133" t="s">
        <v>194</v>
      </c>
      <c r="F52" s="101" t="s">
        <v>186</v>
      </c>
      <c r="G52" s="86"/>
      <c r="H52" s="86"/>
      <c r="I52" s="86"/>
      <c r="J52" s="86"/>
      <c r="K52" s="86"/>
      <c r="L52" s="101" t="s">
        <v>186</v>
      </c>
      <c r="M52" s="86" t="s">
        <v>200</v>
      </c>
      <c r="X52" s="1" t="s">
        <v>253</v>
      </c>
      <c r="Y52" s="1">
        <f>COUNTIF($F$7:$F$106,"VDDH")</f>
        <v>1</v>
      </c>
    </row>
    <row r="53" spans="2:27">
      <c r="B53" s="149"/>
      <c r="C53" s="131">
        <f t="shared" si="1"/>
        <v>47</v>
      </c>
      <c r="D53" s="138">
        <v>69</v>
      </c>
      <c r="E53" s="132" t="s">
        <v>228</v>
      </c>
      <c r="F53" s="122" t="s">
        <v>315</v>
      </c>
      <c r="G53" s="119"/>
      <c r="H53" s="120"/>
      <c r="I53" s="119"/>
      <c r="J53" s="119"/>
      <c r="K53" s="119"/>
      <c r="L53" s="119" t="s">
        <v>276</v>
      </c>
      <c r="M53" s="119"/>
      <c r="N53" s="96">
        <v>1</v>
      </c>
      <c r="X53" s="1" t="s">
        <v>250</v>
      </c>
      <c r="Y53" s="1">
        <f>COUNTIF($F$7:$F$106,"VSS")</f>
        <v>2</v>
      </c>
    </row>
    <row r="54" spans="2:27">
      <c r="B54" s="149"/>
      <c r="C54" s="131">
        <f t="shared" si="1"/>
        <v>48</v>
      </c>
      <c r="D54" s="138">
        <v>70</v>
      </c>
      <c r="E54" s="132" t="s">
        <v>228</v>
      </c>
      <c r="F54" s="118" t="s">
        <v>316</v>
      </c>
      <c r="G54" s="119"/>
      <c r="H54" s="120"/>
      <c r="I54" s="119"/>
      <c r="J54" s="119"/>
      <c r="K54" s="119"/>
      <c r="L54" s="119" t="s">
        <v>258</v>
      </c>
      <c r="M54" s="119"/>
      <c r="N54" s="96">
        <v>2</v>
      </c>
      <c r="X54" s="1" t="s">
        <v>318</v>
      </c>
      <c r="Y54" s="1">
        <f>COUNTIF($F$7:$F$106,"VSSQ")</f>
        <v>6</v>
      </c>
    </row>
    <row r="55" spans="2:27">
      <c r="B55" s="149"/>
      <c r="C55" s="131">
        <f t="shared" si="1"/>
        <v>49</v>
      </c>
      <c r="D55" s="138">
        <v>71</v>
      </c>
      <c r="E55" s="132" t="s">
        <v>228</v>
      </c>
      <c r="F55" s="122" t="s">
        <v>317</v>
      </c>
      <c r="G55" s="119"/>
      <c r="H55" s="120"/>
      <c r="I55" s="119"/>
      <c r="J55" s="119"/>
      <c r="K55" s="119"/>
      <c r="L55" s="120" t="s">
        <v>276</v>
      </c>
      <c r="M55" s="119"/>
      <c r="N55" s="96">
        <v>3</v>
      </c>
      <c r="X55" s="1" t="s">
        <v>252</v>
      </c>
      <c r="Y55" s="1">
        <f>COUNTIF($F$7:$F$106,"VCCQ")</f>
        <v>6</v>
      </c>
    </row>
    <row r="56" spans="2:27">
      <c r="B56" s="149"/>
      <c r="C56" s="131">
        <f t="shared" si="1"/>
        <v>50</v>
      </c>
      <c r="D56" s="138">
        <v>72</v>
      </c>
      <c r="E56" s="132" t="s">
        <v>228</v>
      </c>
      <c r="F56" s="128" t="s">
        <v>295</v>
      </c>
      <c r="G56" s="122"/>
      <c r="H56" s="125"/>
      <c r="I56" s="119"/>
      <c r="J56" s="119"/>
      <c r="K56" s="119"/>
      <c r="L56" s="118" t="s">
        <v>276</v>
      </c>
      <c r="M56" s="119"/>
      <c r="N56" s="96">
        <v>4</v>
      </c>
    </row>
    <row r="57" spans="2:27">
      <c r="B57" s="148" t="s">
        <v>43</v>
      </c>
      <c r="C57" s="131">
        <f t="shared" si="1"/>
        <v>51</v>
      </c>
      <c r="D57" s="138">
        <v>81</v>
      </c>
      <c r="E57" s="132" t="s">
        <v>228</v>
      </c>
      <c r="F57" s="128" t="s">
        <v>296</v>
      </c>
      <c r="G57" s="122"/>
      <c r="H57" s="125"/>
      <c r="I57" s="119"/>
      <c r="J57" s="119"/>
      <c r="K57" s="119"/>
      <c r="L57" s="118" t="s">
        <v>195</v>
      </c>
      <c r="M57" s="119"/>
      <c r="N57" s="96">
        <v>5</v>
      </c>
    </row>
    <row r="58" spans="2:27" ht="13.5" customHeight="1">
      <c r="B58" s="148"/>
      <c r="C58" s="131">
        <f t="shared" si="1"/>
        <v>52</v>
      </c>
      <c r="D58" s="138">
        <v>83</v>
      </c>
      <c r="E58" s="132" t="s">
        <v>254</v>
      </c>
      <c r="F58" s="122" t="s">
        <v>301</v>
      </c>
      <c r="G58" s="119"/>
      <c r="H58" s="120"/>
      <c r="I58" s="119"/>
      <c r="J58" s="119"/>
      <c r="K58" s="119"/>
      <c r="L58" s="119" t="s">
        <v>269</v>
      </c>
      <c r="M58" s="119"/>
      <c r="N58" s="96">
        <v>6</v>
      </c>
    </row>
    <row r="59" spans="2:27" ht="13.5" customHeight="1">
      <c r="B59" s="148"/>
      <c r="C59" s="131">
        <f t="shared" si="1"/>
        <v>53</v>
      </c>
      <c r="D59" s="138">
        <v>85</v>
      </c>
      <c r="E59" s="133" t="s">
        <v>194</v>
      </c>
      <c r="F59" s="101" t="s">
        <v>65</v>
      </c>
      <c r="G59" s="86"/>
      <c r="H59" s="127"/>
      <c r="I59" s="86"/>
      <c r="J59" s="86"/>
      <c r="K59" s="86"/>
      <c r="L59" s="101" t="s">
        <v>65</v>
      </c>
      <c r="M59" s="86" t="s">
        <v>200</v>
      </c>
      <c r="N59" s="96"/>
    </row>
    <row r="60" spans="2:27" ht="13.5" customHeight="1">
      <c r="B60" s="148"/>
      <c r="C60" s="131">
        <f t="shared" si="1"/>
        <v>54</v>
      </c>
      <c r="D60" s="138">
        <v>86</v>
      </c>
      <c r="E60" s="132" t="s">
        <v>254</v>
      </c>
      <c r="F60" s="118" t="s">
        <v>301</v>
      </c>
      <c r="G60" s="119"/>
      <c r="H60" s="120"/>
      <c r="I60" s="119"/>
      <c r="J60" s="119"/>
      <c r="K60" s="119"/>
      <c r="L60" s="119" t="s">
        <v>269</v>
      </c>
      <c r="M60" s="119"/>
      <c r="N60" s="96"/>
    </row>
    <row r="61" spans="2:27">
      <c r="B61" s="148"/>
      <c r="C61" s="131">
        <f t="shared" si="1"/>
        <v>55</v>
      </c>
      <c r="D61" s="138">
        <v>87</v>
      </c>
      <c r="E61" s="133" t="s">
        <v>194</v>
      </c>
      <c r="F61" s="101" t="s">
        <v>186</v>
      </c>
      <c r="G61" s="86"/>
      <c r="H61" s="127"/>
      <c r="I61" s="86"/>
      <c r="J61" s="86"/>
      <c r="K61" s="86"/>
      <c r="L61" s="101" t="s">
        <v>186</v>
      </c>
      <c r="M61" s="86" t="s">
        <v>200</v>
      </c>
      <c r="N61" s="96"/>
    </row>
    <row r="62" spans="2:27">
      <c r="B62" s="148"/>
      <c r="C62" s="131">
        <f t="shared" ref="C62:C93" si="2">C61+1</f>
        <v>56</v>
      </c>
      <c r="D62" s="138">
        <v>88</v>
      </c>
      <c r="E62" s="132" t="s">
        <v>254</v>
      </c>
      <c r="F62" s="119" t="s">
        <v>301</v>
      </c>
      <c r="G62" s="37"/>
      <c r="H62" s="37"/>
      <c r="I62" s="37"/>
      <c r="J62" s="37"/>
      <c r="K62" s="37"/>
      <c r="L62" s="119" t="s">
        <v>269</v>
      </c>
      <c r="M62" s="37"/>
      <c r="N62" s="96"/>
    </row>
    <row r="63" spans="2:27">
      <c r="B63" s="148"/>
      <c r="C63" s="131">
        <f t="shared" si="2"/>
        <v>57</v>
      </c>
      <c r="D63" s="138">
        <v>89</v>
      </c>
      <c r="E63" s="132" t="s">
        <v>239</v>
      </c>
      <c r="F63" s="119" t="s">
        <v>263</v>
      </c>
      <c r="G63" s="119"/>
      <c r="H63" s="119"/>
      <c r="I63" s="119"/>
      <c r="J63" s="119"/>
      <c r="K63" s="119"/>
      <c r="L63" s="121" t="s">
        <v>260</v>
      </c>
      <c r="M63" s="119" t="s">
        <v>259</v>
      </c>
      <c r="N63" s="96"/>
      <c r="S63" s="91"/>
      <c r="T63" s="91"/>
      <c r="U63" s="91"/>
      <c r="V63" s="91"/>
      <c r="W63" s="91"/>
      <c r="X63" s="91"/>
      <c r="Y63" s="91"/>
      <c r="Z63" s="91"/>
      <c r="AA63" s="91"/>
    </row>
    <row r="64" spans="2:27" ht="13.5" customHeight="1">
      <c r="B64" s="148"/>
      <c r="C64" s="131">
        <f t="shared" si="2"/>
        <v>58</v>
      </c>
      <c r="D64" s="138">
        <v>90</v>
      </c>
      <c r="E64" s="132" t="s">
        <v>239</v>
      </c>
      <c r="F64" s="119" t="s">
        <v>302</v>
      </c>
      <c r="G64" s="119"/>
      <c r="H64" s="119"/>
      <c r="I64" s="119"/>
      <c r="J64" s="119"/>
      <c r="K64" s="119"/>
      <c r="L64" s="118" t="s">
        <v>195</v>
      </c>
      <c r="M64" s="119"/>
      <c r="N64" s="96"/>
      <c r="S64" s="92"/>
      <c r="T64" s="93"/>
      <c r="U64" s="93"/>
      <c r="V64" s="93"/>
      <c r="W64" s="93"/>
      <c r="X64" s="93"/>
      <c r="Y64" s="93"/>
      <c r="Z64" s="94"/>
      <c r="AA64" s="91"/>
    </row>
    <row r="65" spans="2:27">
      <c r="B65" s="148"/>
      <c r="C65" s="131">
        <f t="shared" si="2"/>
        <v>59</v>
      </c>
      <c r="D65" s="138">
        <v>91</v>
      </c>
      <c r="E65" s="132" t="s">
        <v>239</v>
      </c>
      <c r="F65" s="119" t="s">
        <v>262</v>
      </c>
      <c r="G65" s="119"/>
      <c r="H65" s="120"/>
      <c r="I65" s="119"/>
      <c r="J65" s="119"/>
      <c r="K65" s="119"/>
      <c r="L65" s="119" t="s">
        <v>261</v>
      </c>
      <c r="M65" s="119" t="s">
        <v>259</v>
      </c>
      <c r="N65" s="96"/>
      <c r="S65" s="92"/>
      <c r="T65" s="93"/>
      <c r="U65" s="93"/>
      <c r="V65" s="93"/>
      <c r="W65" s="93"/>
      <c r="X65" s="93"/>
      <c r="Y65" s="93"/>
      <c r="Z65" s="93"/>
      <c r="AA65" s="91"/>
    </row>
    <row r="66" spans="2:27">
      <c r="B66" s="148"/>
      <c r="C66" s="131">
        <f t="shared" si="2"/>
        <v>60</v>
      </c>
      <c r="D66" s="138">
        <v>93</v>
      </c>
      <c r="E66" s="132" t="s">
        <v>239</v>
      </c>
      <c r="F66" s="119" t="s">
        <v>238</v>
      </c>
      <c r="G66" s="119"/>
      <c r="H66" s="119"/>
      <c r="I66" s="119"/>
      <c r="J66" s="119"/>
      <c r="K66" s="119"/>
      <c r="L66" s="119" t="s">
        <v>258</v>
      </c>
      <c r="M66" s="119"/>
      <c r="N66" s="96"/>
      <c r="S66" s="92"/>
      <c r="T66" s="93"/>
      <c r="U66" s="93"/>
      <c r="V66" s="93"/>
      <c r="W66" s="93"/>
      <c r="X66" s="93"/>
      <c r="Y66" s="93"/>
      <c r="Z66" s="93"/>
      <c r="AA66" s="91"/>
    </row>
    <row r="67" spans="2:27">
      <c r="B67" s="148"/>
      <c r="C67" s="131">
        <f t="shared" si="2"/>
        <v>61</v>
      </c>
      <c r="D67" s="138">
        <v>95</v>
      </c>
      <c r="E67" s="132" t="s">
        <v>239</v>
      </c>
      <c r="F67" s="118" t="s">
        <v>267</v>
      </c>
      <c r="G67" s="119"/>
      <c r="H67" s="119"/>
      <c r="I67" s="119"/>
      <c r="J67" s="119"/>
      <c r="K67" s="119"/>
      <c r="L67" s="119" t="s">
        <v>197</v>
      </c>
      <c r="M67" s="119" t="s">
        <v>259</v>
      </c>
      <c r="N67" s="96"/>
      <c r="S67" s="92"/>
      <c r="T67" s="93"/>
      <c r="U67" s="93"/>
      <c r="V67" s="93"/>
      <c r="W67" s="93"/>
      <c r="X67" s="93"/>
      <c r="Y67" s="91"/>
      <c r="Z67" s="91"/>
      <c r="AA67" s="91"/>
    </row>
    <row r="68" spans="2:27">
      <c r="B68" s="148"/>
      <c r="C68" s="131">
        <f t="shared" si="2"/>
        <v>62</v>
      </c>
      <c r="D68" s="138">
        <v>97</v>
      </c>
      <c r="E68" s="134" t="s">
        <v>254</v>
      </c>
      <c r="F68" s="130" t="s">
        <v>301</v>
      </c>
      <c r="G68" s="37"/>
      <c r="H68" s="37"/>
      <c r="I68" s="37"/>
      <c r="J68" s="37"/>
      <c r="K68" s="37"/>
      <c r="L68" s="119" t="s">
        <v>269</v>
      </c>
      <c r="M68" s="37"/>
      <c r="S68" s="92"/>
      <c r="T68" s="93"/>
      <c r="U68" s="93"/>
      <c r="V68" s="93"/>
      <c r="W68" s="93"/>
      <c r="X68" s="93"/>
      <c r="Y68" s="93"/>
      <c r="Z68" s="91"/>
      <c r="AA68" s="91"/>
    </row>
    <row r="69" spans="2:27">
      <c r="B69" s="148"/>
      <c r="C69" s="131">
        <f t="shared" si="2"/>
        <v>63</v>
      </c>
      <c r="D69" s="138">
        <v>98</v>
      </c>
      <c r="E69" s="132" t="s">
        <v>239</v>
      </c>
      <c r="F69" s="118" t="s">
        <v>268</v>
      </c>
      <c r="G69" s="119"/>
      <c r="H69" s="120"/>
      <c r="I69" s="119"/>
      <c r="J69" s="119"/>
      <c r="K69" s="119"/>
      <c r="L69" s="119" t="s">
        <v>270</v>
      </c>
      <c r="M69" s="119" t="s">
        <v>259</v>
      </c>
      <c r="S69" s="92"/>
      <c r="T69" s="93"/>
      <c r="U69" s="93"/>
      <c r="V69" s="93"/>
      <c r="W69" s="93"/>
      <c r="X69" s="93"/>
      <c r="Y69" s="93"/>
      <c r="Z69" s="94"/>
      <c r="AA69" s="91"/>
    </row>
    <row r="70" spans="2:27" ht="13.5" customHeight="1">
      <c r="B70" s="148"/>
      <c r="C70" s="131">
        <f t="shared" si="2"/>
        <v>64</v>
      </c>
      <c r="D70" s="138">
        <v>99</v>
      </c>
      <c r="E70" s="132" t="s">
        <v>254</v>
      </c>
      <c r="F70" s="118" t="s">
        <v>301</v>
      </c>
      <c r="G70" s="119"/>
      <c r="H70" s="120"/>
      <c r="I70" s="119"/>
      <c r="J70" s="119"/>
      <c r="K70" s="119"/>
      <c r="L70" s="119" t="s">
        <v>269</v>
      </c>
      <c r="M70" s="119"/>
      <c r="N70" s="96"/>
      <c r="S70" s="91"/>
      <c r="T70" s="91"/>
      <c r="U70" s="91"/>
      <c r="V70" s="91"/>
      <c r="W70" s="91"/>
      <c r="X70" s="91"/>
      <c r="Y70" s="91"/>
      <c r="Z70" s="91"/>
      <c r="AA70" s="91"/>
    </row>
    <row r="71" spans="2:27">
      <c r="B71" s="148"/>
      <c r="C71" s="131">
        <f t="shared" si="2"/>
        <v>65</v>
      </c>
      <c r="D71" s="138">
        <v>100</v>
      </c>
      <c r="E71" s="133" t="s">
        <v>194</v>
      </c>
      <c r="F71" s="101" t="s">
        <v>250</v>
      </c>
      <c r="G71" s="86"/>
      <c r="H71" s="127"/>
      <c r="I71" s="86"/>
      <c r="J71" s="86"/>
      <c r="K71" s="86"/>
      <c r="L71" s="101" t="s">
        <v>250</v>
      </c>
      <c r="M71" s="86" t="s">
        <v>200</v>
      </c>
      <c r="N71" s="96"/>
    </row>
    <row r="72" spans="2:27" ht="13.5" customHeight="1">
      <c r="B72" s="148"/>
      <c r="C72" s="131">
        <f t="shared" si="2"/>
        <v>66</v>
      </c>
      <c r="D72" s="138">
        <v>101</v>
      </c>
      <c r="E72" s="132" t="s">
        <v>254</v>
      </c>
      <c r="F72" s="118" t="s">
        <v>301</v>
      </c>
      <c r="G72" s="119"/>
      <c r="H72" s="120"/>
      <c r="I72" s="119"/>
      <c r="J72" s="119"/>
      <c r="K72" s="119"/>
      <c r="L72" s="119" t="s">
        <v>269</v>
      </c>
      <c r="M72" s="119"/>
      <c r="N72" s="96"/>
    </row>
    <row r="73" spans="2:27">
      <c r="B73" s="148"/>
      <c r="C73" s="131">
        <f t="shared" si="2"/>
        <v>67</v>
      </c>
      <c r="D73" s="138">
        <v>102</v>
      </c>
      <c r="E73" s="132" t="s">
        <v>239</v>
      </c>
      <c r="F73" s="118" t="s">
        <v>265</v>
      </c>
      <c r="G73" s="119"/>
      <c r="H73" s="120"/>
      <c r="I73" s="119"/>
      <c r="J73" s="119"/>
      <c r="K73" s="119"/>
      <c r="L73" s="119" t="s">
        <v>256</v>
      </c>
      <c r="M73" s="119"/>
      <c r="N73" s="96"/>
    </row>
    <row r="74" spans="2:27">
      <c r="B74" s="148"/>
      <c r="C74" s="131">
        <f t="shared" si="2"/>
        <v>68</v>
      </c>
      <c r="D74" s="138">
        <v>103</v>
      </c>
      <c r="E74" s="132" t="s">
        <v>239</v>
      </c>
      <c r="F74" s="118" t="s">
        <v>235</v>
      </c>
      <c r="G74" s="119"/>
      <c r="H74" s="120"/>
      <c r="I74" s="119"/>
      <c r="J74" s="119"/>
      <c r="K74" s="119"/>
      <c r="L74" s="119" t="s">
        <v>49</v>
      </c>
      <c r="M74" s="119"/>
      <c r="N74" s="96"/>
    </row>
    <row r="75" spans="2:27">
      <c r="B75" s="148"/>
      <c r="C75" s="131">
        <f t="shared" si="2"/>
        <v>69</v>
      </c>
      <c r="D75" s="138">
        <v>104</v>
      </c>
      <c r="E75" s="132" t="s">
        <v>239</v>
      </c>
      <c r="F75" s="119" t="s">
        <v>266</v>
      </c>
      <c r="G75" s="119"/>
      <c r="H75" s="120"/>
      <c r="I75" s="119"/>
      <c r="J75" s="119"/>
      <c r="K75" s="119"/>
      <c r="L75" s="119" t="s">
        <v>198</v>
      </c>
      <c r="M75" s="119" t="s">
        <v>259</v>
      </c>
      <c r="N75" s="96"/>
    </row>
    <row r="76" spans="2:27" ht="13.5" customHeight="1">
      <c r="B76" s="148"/>
      <c r="C76" s="131">
        <f t="shared" si="2"/>
        <v>70</v>
      </c>
      <c r="D76" s="138">
        <v>105</v>
      </c>
      <c r="E76" s="132" t="s">
        <v>239</v>
      </c>
      <c r="F76" s="118" t="s">
        <v>236</v>
      </c>
      <c r="G76" s="119"/>
      <c r="H76" s="120"/>
      <c r="I76" s="119"/>
      <c r="J76" s="119"/>
      <c r="K76" s="119"/>
      <c r="L76" s="119" t="s">
        <v>52</v>
      </c>
      <c r="M76" s="119"/>
      <c r="N76" s="96"/>
    </row>
    <row r="77" spans="2:27">
      <c r="B77" s="148"/>
      <c r="C77" s="131">
        <f t="shared" si="2"/>
        <v>71</v>
      </c>
      <c r="D77" s="138">
        <v>107</v>
      </c>
      <c r="E77" s="132" t="s">
        <v>239</v>
      </c>
      <c r="F77" s="119" t="s">
        <v>322</v>
      </c>
      <c r="G77" s="119"/>
      <c r="H77" s="119"/>
      <c r="I77" s="119"/>
      <c r="J77" s="119"/>
      <c r="K77" s="119"/>
      <c r="L77" s="119" t="s">
        <v>256</v>
      </c>
      <c r="M77" s="119" t="s">
        <v>259</v>
      </c>
      <c r="N77" s="96"/>
    </row>
    <row r="78" spans="2:27">
      <c r="B78" s="148"/>
      <c r="C78" s="131">
        <f t="shared" si="2"/>
        <v>72</v>
      </c>
      <c r="D78" s="138">
        <v>109</v>
      </c>
      <c r="E78" s="132" t="s">
        <v>239</v>
      </c>
      <c r="F78" s="121" t="s">
        <v>237</v>
      </c>
      <c r="G78" s="119"/>
      <c r="H78" s="119"/>
      <c r="I78" s="119"/>
      <c r="J78" s="119"/>
      <c r="K78" s="119"/>
      <c r="L78" s="121" t="s">
        <v>257</v>
      </c>
      <c r="M78" s="119"/>
      <c r="N78" s="96"/>
    </row>
    <row r="79" spans="2:27">
      <c r="B79" s="148"/>
      <c r="C79" s="131">
        <f t="shared" si="2"/>
        <v>73</v>
      </c>
      <c r="D79" s="138">
        <v>110</v>
      </c>
      <c r="E79" s="132" t="s">
        <v>239</v>
      </c>
      <c r="F79" s="118" t="s">
        <v>323</v>
      </c>
      <c r="G79" s="119"/>
      <c r="H79" s="120"/>
      <c r="I79" s="119"/>
      <c r="J79" s="119"/>
      <c r="K79" s="119"/>
      <c r="L79" s="119" t="s">
        <v>256</v>
      </c>
      <c r="M79" s="119" t="s">
        <v>259</v>
      </c>
      <c r="N79" s="96"/>
    </row>
    <row r="80" spans="2:27">
      <c r="B80" s="148"/>
      <c r="C80" s="131">
        <f t="shared" si="2"/>
        <v>74</v>
      </c>
      <c r="D80" s="138">
        <v>111</v>
      </c>
      <c r="E80" s="132" t="s">
        <v>254</v>
      </c>
      <c r="F80" s="119" t="s">
        <v>301</v>
      </c>
      <c r="G80" s="119"/>
      <c r="H80" s="120"/>
      <c r="I80" s="119"/>
      <c r="J80" s="119"/>
      <c r="K80" s="119"/>
      <c r="L80" s="119" t="s">
        <v>256</v>
      </c>
      <c r="M80" s="119"/>
    </row>
    <row r="81" spans="2:14">
      <c r="B81" s="148"/>
      <c r="C81" s="131">
        <f t="shared" si="2"/>
        <v>75</v>
      </c>
      <c r="D81" s="138">
        <v>112</v>
      </c>
      <c r="E81" s="132" t="s">
        <v>254</v>
      </c>
      <c r="F81" s="118" t="s">
        <v>301</v>
      </c>
      <c r="G81" s="119"/>
      <c r="H81" s="120"/>
      <c r="I81" s="119"/>
      <c r="J81" s="119"/>
      <c r="K81" s="119"/>
      <c r="L81" s="119" t="s">
        <v>256</v>
      </c>
      <c r="M81" s="72"/>
      <c r="N81" s="96"/>
    </row>
    <row r="82" spans="2:14" ht="13.5" customHeight="1">
      <c r="B82" s="148"/>
      <c r="C82" s="131">
        <f t="shared" si="2"/>
        <v>76</v>
      </c>
      <c r="D82" s="138">
        <v>113</v>
      </c>
      <c r="E82" s="132" t="s">
        <v>254</v>
      </c>
      <c r="F82" s="118" t="s">
        <v>301</v>
      </c>
      <c r="G82" s="119"/>
      <c r="H82" s="120"/>
      <c r="I82" s="119"/>
      <c r="J82" s="119"/>
      <c r="K82" s="119"/>
      <c r="L82" s="119" t="s">
        <v>256</v>
      </c>
      <c r="M82" s="119"/>
      <c r="N82" s="96"/>
    </row>
    <row r="83" spans="2:14">
      <c r="B83" s="148"/>
      <c r="C83" s="131">
        <f t="shared" si="2"/>
        <v>77</v>
      </c>
      <c r="D83" s="138">
        <v>114</v>
      </c>
      <c r="E83" s="133" t="s">
        <v>208</v>
      </c>
      <c r="F83" s="101" t="s">
        <v>248</v>
      </c>
      <c r="G83" s="86"/>
      <c r="H83" s="86"/>
      <c r="I83" s="86"/>
      <c r="J83" s="86"/>
      <c r="K83" s="86"/>
      <c r="L83" s="101" t="s">
        <v>248</v>
      </c>
      <c r="M83" s="86" t="s">
        <v>200</v>
      </c>
      <c r="N83" s="96"/>
    </row>
    <row r="84" spans="2:14">
      <c r="B84" s="148"/>
      <c r="C84" s="131">
        <f t="shared" si="2"/>
        <v>78</v>
      </c>
      <c r="D84" s="138">
        <v>115</v>
      </c>
      <c r="E84" s="132" t="s">
        <v>254</v>
      </c>
      <c r="F84" s="119" t="s">
        <v>301</v>
      </c>
      <c r="G84" s="37"/>
      <c r="H84" s="15"/>
      <c r="I84" s="37"/>
      <c r="J84" s="37"/>
      <c r="K84" s="37"/>
      <c r="L84" s="119" t="s">
        <v>256</v>
      </c>
      <c r="M84" s="37"/>
      <c r="N84" s="96"/>
    </row>
    <row r="85" spans="2:14">
      <c r="B85" s="148"/>
      <c r="C85" s="131">
        <f t="shared" si="2"/>
        <v>79</v>
      </c>
      <c r="D85" s="138">
        <v>117</v>
      </c>
      <c r="E85" s="133" t="s">
        <v>179</v>
      </c>
      <c r="F85" s="126" t="s">
        <v>249</v>
      </c>
      <c r="G85" s="86"/>
      <c r="H85" s="86"/>
      <c r="I85" s="86"/>
      <c r="J85" s="86"/>
      <c r="K85" s="86"/>
      <c r="L85" s="126" t="s">
        <v>249</v>
      </c>
      <c r="M85" s="86" t="s">
        <v>200</v>
      </c>
      <c r="N85" s="96"/>
    </row>
    <row r="86" spans="2:14">
      <c r="B86" s="148"/>
      <c r="C86" s="131">
        <f t="shared" si="2"/>
        <v>80</v>
      </c>
      <c r="D86" s="138">
        <v>119</v>
      </c>
      <c r="E86" s="134" t="s">
        <v>254</v>
      </c>
      <c r="F86" s="130" t="s">
        <v>301</v>
      </c>
      <c r="G86" s="37"/>
      <c r="H86" s="37"/>
      <c r="I86" s="37"/>
      <c r="J86" s="37"/>
      <c r="K86" s="37"/>
      <c r="L86" s="119" t="s">
        <v>256</v>
      </c>
      <c r="M86" s="37"/>
      <c r="N86" s="96"/>
    </row>
    <row r="87" spans="2:14" ht="13.5" customHeight="1">
      <c r="B87" s="167" t="s">
        <v>44</v>
      </c>
      <c r="C87" s="131">
        <f t="shared" si="2"/>
        <v>81</v>
      </c>
      <c r="D87" s="138">
        <v>128</v>
      </c>
      <c r="E87" s="135" t="s">
        <v>310</v>
      </c>
      <c r="F87" s="118" t="s">
        <v>230</v>
      </c>
      <c r="G87" s="119"/>
      <c r="H87" s="119"/>
      <c r="I87" s="119"/>
      <c r="J87" s="119"/>
      <c r="K87" s="119"/>
      <c r="L87" s="118" t="s">
        <v>199</v>
      </c>
      <c r="M87" s="37"/>
      <c r="N87" s="96"/>
    </row>
    <row r="88" spans="2:14">
      <c r="B88" s="167"/>
      <c r="C88" s="131">
        <f t="shared" si="2"/>
        <v>82</v>
      </c>
      <c r="D88" s="138">
        <v>129</v>
      </c>
      <c r="E88" s="135" t="s">
        <v>310</v>
      </c>
      <c r="F88" s="3" t="s">
        <v>319</v>
      </c>
      <c r="G88" s="119"/>
      <c r="I88" s="119"/>
      <c r="J88" s="119"/>
      <c r="K88" s="119"/>
      <c r="L88" s="119" t="s">
        <v>198</v>
      </c>
      <c r="M88" s="119" t="s">
        <v>200</v>
      </c>
      <c r="N88" s="96"/>
    </row>
    <row r="89" spans="2:14">
      <c r="B89" s="167"/>
      <c r="C89" s="131">
        <f t="shared" si="2"/>
        <v>83</v>
      </c>
      <c r="D89" s="138">
        <v>130</v>
      </c>
      <c r="E89" s="135" t="s">
        <v>310</v>
      </c>
      <c r="F89" s="114" t="s">
        <v>231</v>
      </c>
      <c r="G89" s="37"/>
      <c r="H89" s="15"/>
      <c r="I89" s="37"/>
      <c r="J89" s="37"/>
      <c r="K89" s="37"/>
      <c r="L89" s="113" t="s">
        <v>199</v>
      </c>
      <c r="M89" s="37"/>
      <c r="N89" s="96"/>
    </row>
    <row r="90" spans="2:14">
      <c r="B90" s="167"/>
      <c r="C90" s="131">
        <f t="shared" si="2"/>
        <v>84</v>
      </c>
      <c r="D90" s="138">
        <v>131</v>
      </c>
      <c r="E90" s="135" t="s">
        <v>310</v>
      </c>
      <c r="F90" s="114" t="s">
        <v>232</v>
      </c>
      <c r="G90" s="37"/>
      <c r="H90" s="15"/>
      <c r="I90" s="37"/>
      <c r="J90" s="37"/>
      <c r="K90" s="37"/>
      <c r="L90" s="113" t="s">
        <v>255</v>
      </c>
      <c r="M90" s="37"/>
      <c r="N90" s="96"/>
    </row>
    <row r="91" spans="2:14">
      <c r="B91" s="167"/>
      <c r="C91" s="131">
        <f t="shared" si="2"/>
        <v>85</v>
      </c>
      <c r="D91" s="138">
        <v>133</v>
      </c>
      <c r="E91" s="135" t="s">
        <v>310</v>
      </c>
      <c r="F91" s="114" t="s">
        <v>233</v>
      </c>
      <c r="G91" s="37"/>
      <c r="H91" s="15"/>
      <c r="I91" s="37"/>
      <c r="J91" s="37"/>
      <c r="K91" s="37"/>
      <c r="L91" s="113" t="s">
        <v>255</v>
      </c>
      <c r="M91" s="37"/>
      <c r="N91" s="96"/>
    </row>
    <row r="92" spans="2:14" ht="13.5" customHeight="1">
      <c r="B92" s="167"/>
      <c r="C92" s="131">
        <f t="shared" si="2"/>
        <v>86</v>
      </c>
      <c r="D92" s="138">
        <v>135</v>
      </c>
      <c r="E92" s="135" t="s">
        <v>310</v>
      </c>
      <c r="F92" s="114" t="s">
        <v>234</v>
      </c>
      <c r="G92" s="37"/>
      <c r="H92" s="15"/>
      <c r="I92" s="37"/>
      <c r="J92" s="37"/>
      <c r="K92" s="37"/>
      <c r="L92" s="113" t="s">
        <v>255</v>
      </c>
      <c r="M92" s="119"/>
      <c r="N92" s="96"/>
    </row>
    <row r="93" spans="2:14">
      <c r="B93" s="167"/>
      <c r="C93" s="131">
        <f t="shared" si="2"/>
        <v>87</v>
      </c>
      <c r="D93" s="138">
        <v>137</v>
      </c>
      <c r="E93" s="135" t="s">
        <v>310</v>
      </c>
      <c r="F93" s="119" t="s">
        <v>320</v>
      </c>
      <c r="G93" s="37"/>
      <c r="H93" s="37"/>
      <c r="I93" s="37"/>
      <c r="J93" s="37"/>
      <c r="K93" s="37"/>
      <c r="L93" s="119" t="s">
        <v>256</v>
      </c>
      <c r="M93" s="119"/>
      <c r="N93" s="96"/>
    </row>
    <row r="94" spans="2:14">
      <c r="B94" s="167"/>
      <c r="C94" s="131">
        <f t="shared" ref="C94:C106" si="3">C93+1</f>
        <v>88</v>
      </c>
      <c r="D94" s="138">
        <v>138</v>
      </c>
      <c r="E94" s="135" t="s">
        <v>310</v>
      </c>
      <c r="F94" s="119" t="s">
        <v>321</v>
      </c>
      <c r="G94" s="119"/>
      <c r="H94" s="119"/>
      <c r="I94" s="119"/>
      <c r="J94" s="119"/>
      <c r="K94" s="119"/>
      <c r="L94" s="119" t="s">
        <v>256</v>
      </c>
      <c r="M94" s="119"/>
      <c r="N94" s="96"/>
    </row>
    <row r="95" spans="2:14">
      <c r="B95" s="167"/>
      <c r="C95" s="131">
        <f t="shared" si="3"/>
        <v>89</v>
      </c>
      <c r="D95" s="138">
        <v>139</v>
      </c>
      <c r="E95" s="134" t="s">
        <v>254</v>
      </c>
      <c r="F95" s="130" t="s">
        <v>301</v>
      </c>
      <c r="G95" s="37"/>
      <c r="H95" s="37"/>
      <c r="I95" s="37"/>
      <c r="J95" s="37"/>
      <c r="K95" s="37"/>
      <c r="L95" s="119" t="s">
        <v>256</v>
      </c>
      <c r="M95" s="37"/>
      <c r="N95" s="96"/>
    </row>
    <row r="96" spans="2:14">
      <c r="B96" s="167"/>
      <c r="C96" s="131">
        <f t="shared" si="3"/>
        <v>90</v>
      </c>
      <c r="D96" s="138">
        <v>140</v>
      </c>
      <c r="E96" s="136" t="s">
        <v>264</v>
      </c>
      <c r="F96" s="117" t="s">
        <v>240</v>
      </c>
      <c r="G96" s="37"/>
      <c r="H96" s="15"/>
      <c r="I96" s="37"/>
      <c r="J96" s="37"/>
      <c r="K96" s="37"/>
      <c r="L96" s="37" t="s">
        <v>256</v>
      </c>
      <c r="M96" s="119"/>
      <c r="N96" s="96"/>
    </row>
    <row r="97" spans="2:14">
      <c r="B97" s="167"/>
      <c r="C97" s="131">
        <f t="shared" si="3"/>
        <v>91</v>
      </c>
      <c r="D97" s="138">
        <v>141</v>
      </c>
      <c r="E97" s="136" t="s">
        <v>264</v>
      </c>
      <c r="F97" s="117" t="s">
        <v>241</v>
      </c>
      <c r="G97" s="119"/>
      <c r="H97" s="119"/>
      <c r="I97" s="119"/>
      <c r="J97" s="119"/>
      <c r="K97" s="119"/>
      <c r="L97" s="119" t="s">
        <v>256</v>
      </c>
      <c r="M97" s="119"/>
      <c r="N97" s="96"/>
    </row>
    <row r="98" spans="2:14">
      <c r="B98" s="167"/>
      <c r="C98" s="131">
        <f t="shared" si="3"/>
        <v>92</v>
      </c>
      <c r="D98" s="138">
        <v>142</v>
      </c>
      <c r="E98" s="136" t="s">
        <v>264</v>
      </c>
      <c r="F98" s="117" t="s">
        <v>242</v>
      </c>
      <c r="G98" s="119"/>
      <c r="H98" s="120"/>
      <c r="I98" s="119"/>
      <c r="J98" s="119"/>
      <c r="K98" s="119"/>
      <c r="L98" s="119" t="s">
        <v>256</v>
      </c>
      <c r="M98" s="119"/>
      <c r="N98" s="96"/>
    </row>
    <row r="99" spans="2:14">
      <c r="B99" s="167"/>
      <c r="C99" s="131">
        <f t="shared" si="3"/>
        <v>93</v>
      </c>
      <c r="D99" s="138">
        <v>143</v>
      </c>
      <c r="E99" s="136" t="s">
        <v>264</v>
      </c>
      <c r="F99" s="117" t="s">
        <v>243</v>
      </c>
      <c r="G99" s="119"/>
      <c r="H99" s="119"/>
      <c r="I99" s="119"/>
      <c r="J99" s="119"/>
      <c r="K99" s="119"/>
      <c r="L99" s="119" t="s">
        <v>256</v>
      </c>
      <c r="M99" s="37"/>
      <c r="N99" s="96"/>
    </row>
    <row r="100" spans="2:14">
      <c r="B100" s="167"/>
      <c r="C100" s="131">
        <f t="shared" si="3"/>
        <v>94</v>
      </c>
      <c r="D100" s="138">
        <v>144</v>
      </c>
      <c r="E100" s="136" t="s">
        <v>264</v>
      </c>
      <c r="F100" s="117" t="s">
        <v>244</v>
      </c>
      <c r="G100" s="37"/>
      <c r="H100" s="15"/>
      <c r="I100" s="37"/>
      <c r="J100" s="37"/>
      <c r="K100" s="37"/>
      <c r="L100" s="37" t="s">
        <v>256</v>
      </c>
      <c r="M100" s="37"/>
      <c r="N100" s="96"/>
    </row>
    <row r="101" spans="2:14">
      <c r="B101" s="167"/>
      <c r="C101" s="131">
        <f t="shared" si="3"/>
        <v>95</v>
      </c>
      <c r="D101" s="138">
        <v>145</v>
      </c>
      <c r="E101" s="136" t="s">
        <v>264</v>
      </c>
      <c r="F101" s="117" t="s">
        <v>245</v>
      </c>
      <c r="G101" s="37"/>
      <c r="H101" s="15"/>
      <c r="I101" s="37"/>
      <c r="J101" s="37"/>
      <c r="K101" s="37"/>
      <c r="L101" s="37" t="s">
        <v>256</v>
      </c>
      <c r="M101" s="119"/>
      <c r="N101" s="96"/>
    </row>
    <row r="102" spans="2:14">
      <c r="B102" s="167"/>
      <c r="C102" s="131">
        <f t="shared" si="3"/>
        <v>96</v>
      </c>
      <c r="D102" s="138">
        <v>147</v>
      </c>
      <c r="E102" s="136" t="s">
        <v>264</v>
      </c>
      <c r="F102" s="117" t="s">
        <v>246</v>
      </c>
      <c r="G102" s="37"/>
      <c r="H102" s="15"/>
      <c r="I102" s="37"/>
      <c r="J102" s="37"/>
      <c r="K102" s="37"/>
      <c r="L102" s="37" t="s">
        <v>256</v>
      </c>
      <c r="M102" s="119"/>
      <c r="N102" s="96"/>
    </row>
    <row r="103" spans="2:14">
      <c r="B103" s="167"/>
      <c r="C103" s="131">
        <f t="shared" si="3"/>
        <v>97</v>
      </c>
      <c r="D103" s="138">
        <v>149</v>
      </c>
      <c r="E103" s="136" t="s">
        <v>264</v>
      </c>
      <c r="F103" s="117" t="s">
        <v>247</v>
      </c>
      <c r="G103" s="37"/>
      <c r="H103" s="15"/>
      <c r="I103" s="37"/>
      <c r="J103" s="37"/>
      <c r="K103" s="37"/>
      <c r="L103" s="37" t="s">
        <v>256</v>
      </c>
      <c r="M103" s="119"/>
      <c r="N103" s="96"/>
    </row>
    <row r="104" spans="2:14" ht="13.5" customHeight="1">
      <c r="B104" s="167"/>
      <c r="C104" s="131">
        <f t="shared" si="3"/>
        <v>98</v>
      </c>
      <c r="D104" s="138">
        <v>150</v>
      </c>
      <c r="E104" s="132" t="s">
        <v>254</v>
      </c>
      <c r="F104" s="118" t="s">
        <v>301</v>
      </c>
      <c r="G104" s="119"/>
      <c r="H104" s="120"/>
      <c r="I104" s="119"/>
      <c r="J104" s="119"/>
      <c r="K104" s="119"/>
      <c r="L104" s="119" t="s">
        <v>256</v>
      </c>
      <c r="M104" s="37"/>
      <c r="N104" s="96"/>
    </row>
    <row r="105" spans="2:14">
      <c r="B105" s="167"/>
      <c r="C105" s="131">
        <f t="shared" si="3"/>
        <v>99</v>
      </c>
      <c r="D105" s="138">
        <v>151</v>
      </c>
      <c r="E105" s="134" t="s">
        <v>254</v>
      </c>
      <c r="F105" s="130" t="s">
        <v>301</v>
      </c>
      <c r="G105" s="118"/>
      <c r="H105" s="119"/>
      <c r="I105" s="119"/>
      <c r="J105" s="119"/>
      <c r="K105" s="119"/>
      <c r="L105" s="119" t="s">
        <v>269</v>
      </c>
      <c r="M105" s="37"/>
      <c r="N105" s="96"/>
    </row>
    <row r="106" spans="2:14">
      <c r="B106" s="167"/>
      <c r="C106" s="131">
        <f t="shared" si="3"/>
        <v>100</v>
      </c>
      <c r="D106" s="138">
        <v>152</v>
      </c>
      <c r="E106" s="132" t="s">
        <v>254</v>
      </c>
      <c r="F106" s="118" t="s">
        <v>301</v>
      </c>
      <c r="G106" s="119"/>
      <c r="H106" s="118"/>
      <c r="I106" s="119"/>
      <c r="J106" s="119"/>
      <c r="K106" s="119"/>
      <c r="L106" s="119" t="s">
        <v>269</v>
      </c>
      <c r="M106" s="37"/>
      <c r="N106" s="96"/>
    </row>
    <row r="107" spans="2:14">
      <c r="C107" s="95"/>
      <c r="D107" s="95"/>
      <c r="E107" s="3"/>
      <c r="F107" s="3"/>
      <c r="G107" s="3"/>
      <c r="H107" s="3"/>
      <c r="I107" s="3"/>
      <c r="J107" s="3"/>
      <c r="K107" s="3"/>
      <c r="L107" s="3"/>
      <c r="M107" s="3"/>
    </row>
  </sheetData>
  <autoFilter ref="C6:M106" xr:uid="{00000000-0009-0000-0000-000003000000}"/>
  <mergeCells count="110">
    <mergeCell ref="AL35:AL41"/>
    <mergeCell ref="AC35:AC41"/>
    <mergeCell ref="AD35:AD41"/>
    <mergeCell ref="AE35:AE41"/>
    <mergeCell ref="AF35:AF41"/>
    <mergeCell ref="AG35:AG41"/>
    <mergeCell ref="X35:X41"/>
    <mergeCell ref="Y35:Y41"/>
    <mergeCell ref="BB34:BH34"/>
    <mergeCell ref="BB35:BH41"/>
    <mergeCell ref="Z35:Z41"/>
    <mergeCell ref="AA35:AA41"/>
    <mergeCell ref="AB35:AB41"/>
    <mergeCell ref="AR35:AR41"/>
    <mergeCell ref="AS35:AS41"/>
    <mergeCell ref="AT35:AT41"/>
    <mergeCell ref="AU35:AU41"/>
    <mergeCell ref="AV35:AV41"/>
    <mergeCell ref="AM35:AM41"/>
    <mergeCell ref="AN35:AN41"/>
    <mergeCell ref="AO35:AO41"/>
    <mergeCell ref="AP35:AP41"/>
    <mergeCell ref="AQ35:AQ41"/>
    <mergeCell ref="BB29:BH29"/>
    <mergeCell ref="BB30:BH30"/>
    <mergeCell ref="BB31:BH31"/>
    <mergeCell ref="BB32:BH32"/>
    <mergeCell ref="BB33:BH33"/>
    <mergeCell ref="AW35:AW41"/>
    <mergeCell ref="AX35:AX41"/>
    <mergeCell ref="AY35:AY41"/>
    <mergeCell ref="AZ35:AZ41"/>
    <mergeCell ref="BA35:BA41"/>
    <mergeCell ref="BB24:BH24"/>
    <mergeCell ref="BB25:BH25"/>
    <mergeCell ref="BB26:BH26"/>
    <mergeCell ref="BB27:BH27"/>
    <mergeCell ref="BB28:BH28"/>
    <mergeCell ref="BB19:BH19"/>
    <mergeCell ref="BB20:BH20"/>
    <mergeCell ref="BB21:BH21"/>
    <mergeCell ref="BB22:BH22"/>
    <mergeCell ref="BB23:BH23"/>
    <mergeCell ref="BA8:BA14"/>
    <mergeCell ref="BB15:BH15"/>
    <mergeCell ref="BB16:BH16"/>
    <mergeCell ref="BB17:BH17"/>
    <mergeCell ref="BB18:BH18"/>
    <mergeCell ref="BB8:BH14"/>
    <mergeCell ref="AW8:AW14"/>
    <mergeCell ref="AX8:AX14"/>
    <mergeCell ref="AY8:AY14"/>
    <mergeCell ref="AZ8:AZ14"/>
    <mergeCell ref="AQ8:AQ14"/>
    <mergeCell ref="AS8:AS14"/>
    <mergeCell ref="AT8:AT14"/>
    <mergeCell ref="AU8:AU14"/>
    <mergeCell ref="AV8:AV14"/>
    <mergeCell ref="AL8:AL14"/>
    <mergeCell ref="AM8:AM14"/>
    <mergeCell ref="AN8:AN14"/>
    <mergeCell ref="AO8:AO14"/>
    <mergeCell ref="AP8:AP14"/>
    <mergeCell ref="AR8:AR14"/>
    <mergeCell ref="B87:B106"/>
    <mergeCell ref="AG8:AG14"/>
    <mergeCell ref="AH8:AH14"/>
    <mergeCell ref="AI8:AI14"/>
    <mergeCell ref="AJ8:AJ14"/>
    <mergeCell ref="AK8:AK14"/>
    <mergeCell ref="AB8:AB14"/>
    <mergeCell ref="AC8:AC14"/>
    <mergeCell ref="AD8:AD14"/>
    <mergeCell ref="AE8:AE14"/>
    <mergeCell ref="AF8:AF14"/>
    <mergeCell ref="X8:X14"/>
    <mergeCell ref="AH35:AH41"/>
    <mergeCell ref="AI35:AI41"/>
    <mergeCell ref="AJ35:AJ41"/>
    <mergeCell ref="AK35:AK41"/>
    <mergeCell ref="Q27:W27"/>
    <mergeCell ref="Q28:W28"/>
    <mergeCell ref="Q29:W29"/>
    <mergeCell ref="Q30:W30"/>
    <mergeCell ref="Q31:W31"/>
    <mergeCell ref="Q26:W26"/>
    <mergeCell ref="A1:C1"/>
    <mergeCell ref="B7:B36"/>
    <mergeCell ref="B37:B56"/>
    <mergeCell ref="F5:K5"/>
    <mergeCell ref="B57:B86"/>
    <mergeCell ref="Y8:Y14"/>
    <mergeCell ref="Z8:Z14"/>
    <mergeCell ref="AA8:AA14"/>
    <mergeCell ref="Q35:W41"/>
    <mergeCell ref="Q8:W14"/>
    <mergeCell ref="Q32:W32"/>
    <mergeCell ref="Q33:W33"/>
    <mergeCell ref="Q34:W34"/>
    <mergeCell ref="Q15:W15"/>
    <mergeCell ref="Q16:W16"/>
    <mergeCell ref="Q17:W17"/>
    <mergeCell ref="Q18:W18"/>
    <mergeCell ref="Q19:W19"/>
    <mergeCell ref="Q20:W20"/>
    <mergeCell ref="Q21:W21"/>
    <mergeCell ref="Q22:W22"/>
    <mergeCell ref="Q23:W23"/>
    <mergeCell ref="Q24:W24"/>
    <mergeCell ref="Q25:W25"/>
  </mergeCells>
  <phoneticPr fontId="1"/>
  <hyperlinks>
    <hyperlink ref="A1:C1" location="Index!A1" display="Back to Index" xr:uid="{00000000-0004-0000-03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0000000}">
          <x14:formula1>
            <xm:f>'M:\ChipFab\RENESAS_SUBMIT\RS6519_1\11_Pham_Lab\Tsutada\[Chip_ApplicationForm_v4_RS6519_1_Tsutada_20190610.xlsx]List'!#REF!</xm:f>
          </x14:formula1>
          <xm:sqref>L88:L92 L75:L76 L83 L78</xm:sqref>
        </x14:dataValidation>
        <x14:dataValidation type="list" allowBlank="1" showInputMessage="1" showErrorMessage="1" xr:uid="{00000000-0002-0000-0300-000001000000}">
          <x14:formula1>
            <xm:f>'M:\ChipFab\RENESAS_SUBMIT\RS6519_1\11_Pham_Lab\Horii\[Chip_ApplicationForm_v4_RS6519_1_Horii_6_10_v2.xlsx]List'!#REF!</xm:f>
          </x14:formula1>
          <xm:sqref>L91</xm:sqref>
        </x14:dataValidation>
        <x14:dataValidation type="list" allowBlank="1" showInputMessage="1" showErrorMessage="1" xr:uid="{00000000-0002-0000-0300-000002000000}">
          <x14:formula1>
            <xm:f>'M:\ChipFab\RENESAS_SUBMIT\RS6519_1\11_Pham_Lab\Horioka\[Chip_ApplicationForm_v4_RS6519_1_Horioka_20190610.xlsx]List'!#REF!</xm:f>
          </x14:formula1>
          <xm:sqref>L33 L50:L53 L63:L69 L59 L56:L57 L44 L42 L39:L40</xm:sqref>
        </x14:dataValidation>
        <x14:dataValidation type="list" allowBlank="1" showInputMessage="1" showErrorMessage="1" xr:uid="{00000000-0002-0000-0300-000003000000}">
          <x14:formula1>
            <xm:f>'N:\ChipFab\RENESAS_SUBMIT\RS6518_1\01_Latest_Data\11_Received_Application_Form\[Chip_ApplicationForm_v4_RS6518_1_K.Suzuki_20180613_1.xlsx]List'!#REF!</xm:f>
          </x14:formula1>
          <xm:sqref>L45:L46 L65:L67 F49:F53 L49:L53 L63</xm:sqref>
        </x14:dataValidation>
        <x14:dataValidation type="list" allowBlank="1" showInputMessage="1" showErrorMessage="1" xr:uid="{00000000-0002-0000-0300-000004000000}">
          <x14:formula1>
            <xm:f>'C:\Users\miyahara\AppData\Local\Temp\[Chip_ApplicationForm_v4_RS6520_1_(Keiichi_Nagaoka)_(0721).xlsx]List'!#REF!</xm:f>
          </x14:formula1>
          <xm:sqref>L71 L7:L14 L16:L20 L51:L53 L67:L69 L59 L57 L22:L29 L31:L32</xm:sqref>
        </x14:dataValidation>
        <x14:dataValidation type="list" allowBlank="1" showInputMessage="1" showErrorMessage="1" xr:uid="{00000000-0002-0000-0300-000005000000}">
          <x14:formula1>
            <xm:f>'\\analog\Works\2020\miyahara\ChipFab\RENESAS_SUBMIT\RS6520_1\11_Pham_Lab\Yamamoto\[Chip_ApplicationForm_v4_RS6520_1_Yamamoto_20200717.xlsx]List'!#REF!</xm:f>
          </x14:formula1>
          <xm:sqref>L71 L57 L51:L53 L30:L38 L42:L44</xm:sqref>
        </x14:dataValidation>
        <x14:dataValidation type="list" allowBlank="1" showInputMessage="1" showErrorMessage="1" xr:uid="{00000000-0002-0000-0300-000006000000}">
          <x14:formula1>
            <xm:f>'M:\ChipFab\RENESAS_SUBMIT\RS6519_1\11_Pham_Lab\Nagaoka\[Chip_ApplicationForm_v4_RS6519_1_(KeiichiNagaoka)_(0610) .xlsx]List'!#REF!</xm:f>
          </x14:formula1>
          <xm:sqref>L57:L69 L71</xm:sqref>
        </x14:dataValidation>
        <x14:dataValidation type="list" allowBlank="1" showInputMessage="1" showErrorMessage="1" xr:uid="{00000000-0002-0000-0300-000007000000}">
          <x14:formula1>
            <xm:f>'M:\ChipFab\RENESAS_SUBMIT\RS6519_1\11_Pham_Lab\Yamamoto\[Chip_ApplicationForm_v4_RS6519_1_Yamamoto_20190621.xlsx]List'!#REF!</xm:f>
          </x14:formula1>
          <xm:sqref>L103 L69 L65:L67 L63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253"/>
  <sheetViews>
    <sheetView workbookViewId="0">
      <selection activeCell="L1" sqref="L1:R1048576"/>
    </sheetView>
  </sheetViews>
  <sheetFormatPr defaultRowHeight="13.5"/>
  <sheetData>
    <row r="1" spans="1:18">
      <c r="A1" t="s">
        <v>211</v>
      </c>
      <c r="B1" t="s">
        <v>212</v>
      </c>
      <c r="C1" t="s">
        <v>213</v>
      </c>
    </row>
    <row r="2" spans="1:18">
      <c r="A2" t="s">
        <v>215</v>
      </c>
      <c r="B2" t="s">
        <v>216</v>
      </c>
      <c r="C2" t="s">
        <v>214</v>
      </c>
      <c r="L2" t="s">
        <v>217</v>
      </c>
      <c r="M2" t="s">
        <v>218</v>
      </c>
      <c r="N2" t="s">
        <v>219</v>
      </c>
      <c r="O2" t="s">
        <v>220</v>
      </c>
      <c r="P2" t="s">
        <v>221</v>
      </c>
      <c r="Q2" t="s">
        <v>222</v>
      </c>
      <c r="R2" t="s">
        <v>223</v>
      </c>
    </row>
    <row r="3" spans="1:18">
      <c r="A3" s="115">
        <v>0</v>
      </c>
      <c r="B3" s="115">
        <v>0</v>
      </c>
      <c r="C3" s="115">
        <v>2.5</v>
      </c>
      <c r="L3" s="115">
        <v>0</v>
      </c>
      <c r="M3" s="115">
        <v>-3.8900000000000001E-34</v>
      </c>
      <c r="N3" s="115">
        <v>-7.1710000000000004E-13</v>
      </c>
      <c r="O3" s="115">
        <v>-2.0129999999999999E-11</v>
      </c>
      <c r="P3" s="115">
        <v>-2.1729999999999999E-10</v>
      </c>
      <c r="Q3" s="115">
        <v>-1.668E-9</v>
      </c>
      <c r="R3" s="115">
        <v>-1.07E-8</v>
      </c>
    </row>
    <row r="4" spans="1:18">
      <c r="A4" s="115">
        <v>0.01</v>
      </c>
      <c r="B4" s="115">
        <v>0.01</v>
      </c>
      <c r="C4" s="115">
        <v>2.5</v>
      </c>
      <c r="L4" s="115">
        <v>0.1</v>
      </c>
      <c r="M4" s="115">
        <v>2.3170000000000001E-10</v>
      </c>
      <c r="N4" s="115">
        <v>3.3810000000000003E-5</v>
      </c>
      <c r="O4" s="115">
        <v>7.6170000000000003E-4</v>
      </c>
      <c r="P4" s="115">
        <v>1.3129999999999999E-3</v>
      </c>
      <c r="Q4" s="115">
        <v>1.586E-3</v>
      </c>
      <c r="R4" s="115">
        <v>1.714E-3</v>
      </c>
    </row>
    <row r="5" spans="1:18">
      <c r="A5" s="115">
        <v>0.02</v>
      </c>
      <c r="B5" s="115">
        <v>0.02</v>
      </c>
      <c r="C5" s="115">
        <v>2.5</v>
      </c>
      <c r="L5" s="115">
        <v>0.2</v>
      </c>
      <c r="M5" s="115">
        <v>3.3340000000000001E-10</v>
      </c>
      <c r="N5" s="115">
        <v>4.5399999999999999E-5</v>
      </c>
      <c r="O5" s="115">
        <v>1.242E-3</v>
      </c>
      <c r="P5" s="115">
        <v>2.3579999999999999E-3</v>
      </c>
      <c r="Q5" s="115">
        <v>2.96E-3</v>
      </c>
      <c r="R5" s="115">
        <v>3.264E-3</v>
      </c>
    </row>
    <row r="6" spans="1:18">
      <c r="A6" s="115">
        <v>0.03</v>
      </c>
      <c r="B6" s="115">
        <v>0.03</v>
      </c>
      <c r="C6" s="115">
        <v>2.5</v>
      </c>
      <c r="L6" s="115">
        <v>0.3</v>
      </c>
      <c r="M6" s="115">
        <v>4.5229999999999998E-10</v>
      </c>
      <c r="N6" s="115">
        <v>5.6780000000000002E-5</v>
      </c>
      <c r="O6" s="115">
        <v>1.524E-3</v>
      </c>
      <c r="P6" s="115">
        <v>3.1570000000000001E-3</v>
      </c>
      <c r="Q6" s="115">
        <v>4.1269999999999996E-3</v>
      </c>
      <c r="R6" s="115">
        <v>4.6490000000000004E-3</v>
      </c>
    </row>
    <row r="7" spans="1:18">
      <c r="A7" s="115">
        <v>0.04</v>
      </c>
      <c r="B7" s="115">
        <v>0.04</v>
      </c>
      <c r="C7" s="115">
        <v>2.5</v>
      </c>
      <c r="L7" s="115">
        <v>0.4</v>
      </c>
      <c r="M7" s="115">
        <v>5.9340000000000004E-10</v>
      </c>
      <c r="N7" s="115">
        <v>6.8479999999999995E-5</v>
      </c>
      <c r="O7" s="115">
        <v>1.7030000000000001E-3</v>
      </c>
      <c r="P7" s="115">
        <v>3.7339999999999999E-3</v>
      </c>
      <c r="Q7" s="115">
        <v>5.0939999999999996E-3</v>
      </c>
      <c r="R7" s="115">
        <v>5.868E-3</v>
      </c>
    </row>
    <row r="8" spans="1:18">
      <c r="A8" s="115">
        <v>0.05</v>
      </c>
      <c r="B8" s="115">
        <v>0.05</v>
      </c>
      <c r="C8" s="115">
        <v>2.5</v>
      </c>
      <c r="L8" s="115">
        <v>0.5</v>
      </c>
      <c r="M8" s="115">
        <v>7.6039999999999998E-10</v>
      </c>
      <c r="N8" s="115">
        <v>8.0560000000000001E-5</v>
      </c>
      <c r="O8" s="115">
        <v>1.8370000000000001E-3</v>
      </c>
      <c r="P8" s="115">
        <v>4.1099999999999999E-3</v>
      </c>
      <c r="Q8" s="115">
        <v>5.8650000000000004E-3</v>
      </c>
      <c r="R8" s="115">
        <v>6.9249999999999997E-3</v>
      </c>
    </row>
    <row r="9" spans="1:18">
      <c r="A9" s="115">
        <v>0.06</v>
      </c>
      <c r="B9" s="115">
        <v>0.06</v>
      </c>
      <c r="C9" s="115">
        <v>2.5</v>
      </c>
      <c r="L9" s="115">
        <v>0.6</v>
      </c>
      <c r="M9" s="115">
        <v>9.5769999999999991E-10</v>
      </c>
      <c r="N9" s="115">
        <v>9.3059999999999993E-5</v>
      </c>
      <c r="O9" s="115">
        <v>1.9480000000000001E-3</v>
      </c>
      <c r="P9" s="115">
        <v>4.3600000000000002E-3</v>
      </c>
      <c r="Q9" s="115">
        <v>6.4229999999999999E-3</v>
      </c>
      <c r="R9" s="115">
        <v>7.8200000000000006E-3</v>
      </c>
    </row>
    <row r="10" spans="1:18">
      <c r="A10" s="115">
        <v>7.0000000000000007E-2</v>
      </c>
      <c r="B10" s="115">
        <v>7.0000000000000007E-2</v>
      </c>
      <c r="C10" s="115">
        <v>2.5</v>
      </c>
      <c r="L10" s="115">
        <v>0.7</v>
      </c>
      <c r="M10" s="115">
        <v>1.19E-9</v>
      </c>
      <c r="N10" s="115">
        <v>1.06E-4</v>
      </c>
      <c r="O10" s="115">
        <v>2.0430000000000001E-3</v>
      </c>
      <c r="P10" s="115">
        <v>4.5459999999999997E-3</v>
      </c>
      <c r="Q10" s="115">
        <v>6.7939999999999997E-3</v>
      </c>
      <c r="R10" s="115">
        <v>8.5319999999999997E-3</v>
      </c>
    </row>
    <row r="11" spans="1:18">
      <c r="A11" s="115">
        <v>0.08</v>
      </c>
      <c r="B11" s="115">
        <v>0.08</v>
      </c>
      <c r="C11" s="115">
        <v>2.5</v>
      </c>
      <c r="L11" s="115">
        <v>0.8</v>
      </c>
      <c r="M11" s="115">
        <v>1.4619999999999999E-9</v>
      </c>
      <c r="N11" s="115">
        <v>1.193E-4</v>
      </c>
      <c r="O11" s="115">
        <v>2.1289999999999998E-3</v>
      </c>
      <c r="P11" s="115">
        <v>4.6969999999999998E-3</v>
      </c>
      <c r="Q11" s="115">
        <v>7.0569999999999999E-3</v>
      </c>
      <c r="R11" s="115">
        <v>9.0399999999999994E-3</v>
      </c>
    </row>
    <row r="12" spans="1:18">
      <c r="A12" s="115">
        <v>0.09</v>
      </c>
      <c r="B12" s="115">
        <v>0.09</v>
      </c>
      <c r="C12" s="115">
        <v>2.5</v>
      </c>
      <c r="L12" s="115">
        <v>0.9</v>
      </c>
      <c r="M12" s="115">
        <v>1.781E-9</v>
      </c>
      <c r="N12" s="115">
        <v>1.3310000000000001E-4</v>
      </c>
      <c r="O12" s="115">
        <v>2.2070000000000002E-3</v>
      </c>
      <c r="P12" s="115">
        <v>4.8260000000000004E-3</v>
      </c>
      <c r="Q12" s="115">
        <v>7.2630000000000004E-3</v>
      </c>
      <c r="R12" s="115">
        <v>9.3970000000000008E-3</v>
      </c>
    </row>
    <row r="13" spans="1:18">
      <c r="A13" s="115">
        <v>0.1</v>
      </c>
      <c r="B13" s="115">
        <v>0.1</v>
      </c>
      <c r="C13" s="115">
        <v>2.5</v>
      </c>
      <c r="L13" s="115">
        <v>1</v>
      </c>
      <c r="M13" s="115">
        <v>2.152E-9</v>
      </c>
      <c r="N13" s="115">
        <v>1.474E-4</v>
      </c>
      <c r="O13" s="115">
        <v>2.2799999999999999E-3</v>
      </c>
      <c r="P13" s="115">
        <v>4.9399999999999999E-3</v>
      </c>
      <c r="Q13" s="115">
        <v>7.4330000000000004E-3</v>
      </c>
      <c r="R13" s="115">
        <v>9.6659999999999992E-3</v>
      </c>
    </row>
    <row r="14" spans="1:18">
      <c r="A14" s="115">
        <v>0.11</v>
      </c>
      <c r="B14" s="115">
        <v>0.11</v>
      </c>
      <c r="C14" s="115">
        <v>2.5</v>
      </c>
      <c r="L14" s="115">
        <v>1.1000000000000001</v>
      </c>
      <c r="M14" s="115">
        <v>2.5829999999999999E-9</v>
      </c>
      <c r="N14" s="115">
        <v>1.6200000000000001E-4</v>
      </c>
      <c r="O14" s="115">
        <v>2.3479999999999998E-3</v>
      </c>
      <c r="P14" s="115">
        <v>5.0419999999999996E-3</v>
      </c>
      <c r="Q14" s="115">
        <v>7.5789999999999998E-3</v>
      </c>
      <c r="R14" s="115">
        <v>9.8840000000000004E-3</v>
      </c>
    </row>
    <row r="15" spans="1:18">
      <c r="A15" s="115">
        <v>0.12</v>
      </c>
      <c r="B15" s="115">
        <v>0.12</v>
      </c>
      <c r="C15" s="115">
        <v>2.5</v>
      </c>
      <c r="L15" s="115">
        <v>1.2</v>
      </c>
      <c r="M15" s="115">
        <v>3.0829999999999998E-9</v>
      </c>
      <c r="N15" s="115">
        <v>1.771E-4</v>
      </c>
      <c r="O15" s="115">
        <v>2.4130000000000002E-3</v>
      </c>
      <c r="P15" s="115">
        <v>5.1359999999999999E-3</v>
      </c>
      <c r="Q15" s="115">
        <v>7.7089999999999997E-3</v>
      </c>
      <c r="R15" s="115">
        <v>1.0070000000000001E-2</v>
      </c>
    </row>
    <row r="16" spans="1:18">
      <c r="A16" s="115">
        <v>0.13</v>
      </c>
      <c r="B16" s="115">
        <v>0.13</v>
      </c>
      <c r="C16" s="115">
        <v>2.5</v>
      </c>
      <c r="L16" s="115">
        <v>1.3</v>
      </c>
      <c r="M16" s="115">
        <v>3.6629999999999999E-9</v>
      </c>
      <c r="N16" s="115">
        <v>1.9259999999999999E-4</v>
      </c>
      <c r="O16" s="115">
        <v>2.4750000000000002E-3</v>
      </c>
      <c r="P16" s="115">
        <v>5.2240000000000003E-3</v>
      </c>
      <c r="Q16" s="115">
        <v>7.8259999999999996E-3</v>
      </c>
      <c r="R16" s="115">
        <v>1.023E-2</v>
      </c>
    </row>
    <row r="17" spans="1:18">
      <c r="A17" s="115">
        <v>0.14000000000000001</v>
      </c>
      <c r="B17" s="115">
        <v>0.14000000000000001</v>
      </c>
      <c r="C17" s="115">
        <v>2.5</v>
      </c>
      <c r="L17" s="115">
        <v>1.4</v>
      </c>
      <c r="M17" s="115">
        <v>4.3370000000000002E-9</v>
      </c>
      <c r="N17" s="115">
        <v>2.085E-4</v>
      </c>
      <c r="O17" s="115">
        <v>2.5339999999999998E-3</v>
      </c>
      <c r="P17" s="115">
        <v>5.306E-3</v>
      </c>
      <c r="Q17" s="115">
        <v>7.9340000000000001E-3</v>
      </c>
      <c r="R17" s="115">
        <v>1.0370000000000001E-2</v>
      </c>
    </row>
    <row r="18" spans="1:18">
      <c r="A18" s="115">
        <v>0.15</v>
      </c>
      <c r="B18" s="115">
        <v>0.15</v>
      </c>
      <c r="C18" s="115">
        <v>2.5</v>
      </c>
      <c r="L18" s="115">
        <v>1.5</v>
      </c>
      <c r="M18" s="115">
        <v>5.1279999999999997E-9</v>
      </c>
      <c r="N18" s="115">
        <v>2.2479999999999999E-4</v>
      </c>
      <c r="O18" s="115">
        <v>2.591E-3</v>
      </c>
      <c r="P18" s="115">
        <v>5.3829999999999998E-3</v>
      </c>
      <c r="Q18" s="115">
        <v>8.0339999999999995E-3</v>
      </c>
      <c r="R18" s="115">
        <v>1.0500000000000001E-2</v>
      </c>
    </row>
    <row r="19" spans="1:18">
      <c r="A19" s="115">
        <v>0.16</v>
      </c>
      <c r="B19" s="115">
        <v>0.16</v>
      </c>
      <c r="C19" s="115">
        <v>2.5</v>
      </c>
      <c r="L19" s="115">
        <v>1.6</v>
      </c>
      <c r="M19" s="115">
        <v>6.073E-9</v>
      </c>
      <c r="N19" s="115">
        <v>2.4159999999999999E-4</v>
      </c>
      <c r="O19" s="115">
        <v>2.647E-3</v>
      </c>
      <c r="P19" s="115">
        <v>5.457E-3</v>
      </c>
      <c r="Q19" s="115">
        <v>8.1279999999999998E-3</v>
      </c>
      <c r="R19" s="115">
        <v>1.0619999999999999E-2</v>
      </c>
    </row>
    <row r="20" spans="1:18">
      <c r="A20" s="115">
        <v>0.17</v>
      </c>
      <c r="B20" s="115">
        <v>0.17</v>
      </c>
      <c r="C20" s="115">
        <v>2.5</v>
      </c>
      <c r="L20" s="115">
        <v>1.7</v>
      </c>
      <c r="M20" s="115">
        <v>7.2280000000000003E-9</v>
      </c>
      <c r="N20" s="115">
        <v>2.588E-4</v>
      </c>
      <c r="O20" s="115">
        <v>2.7009999999999998E-3</v>
      </c>
      <c r="P20" s="115">
        <v>5.5269999999999998E-3</v>
      </c>
      <c r="Q20" s="115">
        <v>8.2159999999999993E-3</v>
      </c>
      <c r="R20" s="115">
        <v>1.074E-2</v>
      </c>
    </row>
    <row r="21" spans="1:18">
      <c r="A21" s="115">
        <v>0.18</v>
      </c>
      <c r="B21" s="115">
        <v>0.18</v>
      </c>
      <c r="C21" s="115">
        <v>2.5</v>
      </c>
      <c r="L21" s="115">
        <v>1.8</v>
      </c>
      <c r="M21" s="115">
        <v>8.6810000000000001E-9</v>
      </c>
      <c r="N21" s="115">
        <v>2.765E-4</v>
      </c>
      <c r="O21" s="115">
        <v>2.7539999999999999E-3</v>
      </c>
      <c r="P21" s="115">
        <v>5.5950000000000001E-3</v>
      </c>
      <c r="Q21" s="115">
        <v>8.3000000000000001E-3</v>
      </c>
      <c r="R21" s="115">
        <v>1.0840000000000001E-2</v>
      </c>
    </row>
    <row r="22" spans="1:18">
      <c r="A22" s="115">
        <v>0.19</v>
      </c>
      <c r="B22" s="115">
        <v>0.19</v>
      </c>
      <c r="C22" s="115">
        <v>2.5</v>
      </c>
      <c r="L22" s="115">
        <v>1.9</v>
      </c>
      <c r="M22" s="115">
        <v>1.055E-8</v>
      </c>
      <c r="N22" s="115">
        <v>2.9490000000000001E-4</v>
      </c>
      <c r="O22" s="115">
        <v>2.807E-3</v>
      </c>
      <c r="P22" s="115">
        <v>5.6620000000000004E-3</v>
      </c>
      <c r="Q22" s="115">
        <v>8.3809999999999996E-3</v>
      </c>
      <c r="R22" s="115">
        <v>1.094E-2</v>
      </c>
    </row>
    <row r="23" spans="1:18">
      <c r="A23" s="115">
        <v>0.2</v>
      </c>
      <c r="B23" s="115">
        <v>0.2</v>
      </c>
      <c r="C23" s="115">
        <v>2.4990000000000001</v>
      </c>
      <c r="L23" s="115">
        <v>2</v>
      </c>
      <c r="M23" s="115">
        <v>1.3000000000000001E-8</v>
      </c>
      <c r="N23" s="115">
        <v>3.1389999999999999E-4</v>
      </c>
      <c r="O23" s="115">
        <v>2.859E-3</v>
      </c>
      <c r="P23" s="115">
        <v>5.7270000000000003E-3</v>
      </c>
      <c r="Q23" s="115">
        <v>8.4589999999999995E-3</v>
      </c>
      <c r="R23" s="115">
        <v>1.103E-2</v>
      </c>
    </row>
    <row r="24" spans="1:18">
      <c r="A24" s="115">
        <v>0.21</v>
      </c>
      <c r="B24" s="115">
        <v>0.21</v>
      </c>
      <c r="C24" s="115">
        <v>2.4990000000000001</v>
      </c>
      <c r="L24" s="115">
        <v>2.1</v>
      </c>
      <c r="M24" s="115">
        <v>1.6239999999999999E-8</v>
      </c>
      <c r="N24" s="115">
        <v>3.3369999999999998E-4</v>
      </c>
      <c r="O24" s="115">
        <v>2.9129999999999998E-3</v>
      </c>
      <c r="P24" s="115">
        <v>5.7930000000000004E-3</v>
      </c>
      <c r="Q24" s="115">
        <v>8.5360000000000002E-3</v>
      </c>
      <c r="R24" s="115">
        <v>1.112E-2</v>
      </c>
    </row>
    <row r="25" spans="1:18">
      <c r="A25" s="115">
        <v>0.22</v>
      </c>
      <c r="B25" s="115">
        <v>0.22</v>
      </c>
      <c r="C25" s="115">
        <v>2.4990000000000001</v>
      </c>
      <c r="L25" s="115">
        <v>2.2000000000000002</v>
      </c>
      <c r="M25" s="115">
        <v>2.0520000000000001E-8</v>
      </c>
      <c r="N25" s="115">
        <v>3.546E-4</v>
      </c>
      <c r="O25" s="115">
        <v>2.9689999999999999E-3</v>
      </c>
      <c r="P25" s="115">
        <v>5.8609999999999999E-3</v>
      </c>
      <c r="Q25" s="115">
        <v>8.6130000000000009E-3</v>
      </c>
      <c r="R25" s="115">
        <v>1.1209999999999999E-2</v>
      </c>
    </row>
    <row r="26" spans="1:18">
      <c r="A26" s="115">
        <v>0.23</v>
      </c>
      <c r="B26" s="115">
        <v>0.23</v>
      </c>
      <c r="C26" s="115">
        <v>2.4990000000000001</v>
      </c>
      <c r="L26" s="115">
        <v>2.2999999999999998</v>
      </c>
      <c r="M26" s="115">
        <v>2.6120000000000002E-8</v>
      </c>
      <c r="N26" s="115">
        <v>3.7659999999999999E-4</v>
      </c>
      <c r="O26" s="115">
        <v>3.0279999999999999E-3</v>
      </c>
      <c r="P26" s="115">
        <v>5.9309999999999996E-3</v>
      </c>
      <c r="Q26" s="115">
        <v>8.6910000000000008E-3</v>
      </c>
      <c r="R26" s="115">
        <v>1.1299999999999999E-2</v>
      </c>
    </row>
    <row r="27" spans="1:18">
      <c r="A27" s="115">
        <v>0.24</v>
      </c>
      <c r="B27" s="115">
        <v>0.24</v>
      </c>
      <c r="C27" s="115">
        <v>2.4990000000000001</v>
      </c>
      <c r="L27" s="115">
        <v>2.4</v>
      </c>
      <c r="M27" s="115">
        <v>3.3400000000000001E-8</v>
      </c>
      <c r="N27" s="115">
        <v>4.0010000000000002E-4</v>
      </c>
      <c r="O27" s="115">
        <v>3.0899999999999999E-3</v>
      </c>
      <c r="P27" s="115">
        <v>6.0070000000000002E-3</v>
      </c>
      <c r="Q27" s="115">
        <v>8.7740000000000005E-3</v>
      </c>
      <c r="R27" s="115">
        <v>1.1390000000000001E-2</v>
      </c>
    </row>
    <row r="28" spans="1:18">
      <c r="A28" s="115">
        <v>0.25</v>
      </c>
      <c r="B28" s="115">
        <v>0.25</v>
      </c>
      <c r="C28" s="115">
        <v>2.4980000000000002</v>
      </c>
      <c r="L28" s="115">
        <v>2.5</v>
      </c>
      <c r="M28" s="115">
        <v>4.2729999999999999E-8</v>
      </c>
      <c r="N28" s="115">
        <v>4.2529999999999998E-4</v>
      </c>
      <c r="O28" s="115">
        <v>3.1580000000000002E-3</v>
      </c>
      <c r="P28" s="115">
        <v>6.0899999999999999E-3</v>
      </c>
      <c r="Q28" s="115">
        <v>8.8629999999999994E-3</v>
      </c>
      <c r="R28" s="115">
        <v>1.1480000000000001E-2</v>
      </c>
    </row>
    <row r="29" spans="1:18">
      <c r="A29" s="115">
        <v>0.26</v>
      </c>
      <c r="B29" s="115">
        <v>0.26</v>
      </c>
      <c r="C29" s="115">
        <v>2.4980000000000002</v>
      </c>
    </row>
    <row r="30" spans="1:18">
      <c r="A30" s="115">
        <v>0.27</v>
      </c>
      <c r="B30" s="115">
        <v>0.27</v>
      </c>
      <c r="C30" s="115">
        <v>2.4980000000000002</v>
      </c>
    </row>
    <row r="31" spans="1:18">
      <c r="A31" s="115">
        <v>0.28000000000000003</v>
      </c>
      <c r="B31" s="115">
        <v>0.28000000000000003</v>
      </c>
      <c r="C31" s="115">
        <v>2.4969999999999999</v>
      </c>
    </row>
    <row r="32" spans="1:18">
      <c r="A32" s="115">
        <v>0.28999999999999998</v>
      </c>
      <c r="B32" s="115">
        <v>0.28999999999999998</v>
      </c>
      <c r="C32" s="115">
        <v>2.496</v>
      </c>
    </row>
    <row r="33" spans="1:3">
      <c r="A33" s="115">
        <v>0.3</v>
      </c>
      <c r="B33" s="115">
        <v>0.3</v>
      </c>
      <c r="C33" s="115">
        <v>2.496</v>
      </c>
    </row>
    <row r="34" spans="1:3">
      <c r="A34" s="115">
        <v>0.31</v>
      </c>
      <c r="B34" s="115">
        <v>0.31</v>
      </c>
      <c r="C34" s="115">
        <v>2.4950000000000001</v>
      </c>
    </row>
    <row r="35" spans="1:3">
      <c r="A35" s="115">
        <v>0.32</v>
      </c>
      <c r="B35" s="115">
        <v>0.32</v>
      </c>
      <c r="C35" s="115">
        <v>2.4940000000000002</v>
      </c>
    </row>
    <row r="36" spans="1:3">
      <c r="A36" s="115">
        <v>0.33</v>
      </c>
      <c r="B36" s="115">
        <v>0.33</v>
      </c>
      <c r="C36" s="115">
        <v>2.4929999999999999</v>
      </c>
    </row>
    <row r="37" spans="1:3">
      <c r="A37" s="115">
        <v>0.34</v>
      </c>
      <c r="B37" s="115">
        <v>0.34</v>
      </c>
      <c r="C37" s="115">
        <v>2.492</v>
      </c>
    </row>
    <row r="38" spans="1:3">
      <c r="A38" s="115">
        <v>0.35</v>
      </c>
      <c r="B38" s="115">
        <v>0.35</v>
      </c>
      <c r="C38" s="115">
        <v>2.4900000000000002</v>
      </c>
    </row>
    <row r="39" spans="1:3">
      <c r="A39" s="115">
        <v>0.36</v>
      </c>
      <c r="B39" s="115">
        <v>0.36</v>
      </c>
      <c r="C39" s="115">
        <v>2.4889999999999999</v>
      </c>
    </row>
    <row r="40" spans="1:3">
      <c r="A40" s="115">
        <v>0.37</v>
      </c>
      <c r="B40" s="115">
        <v>0.37</v>
      </c>
      <c r="C40" s="115">
        <v>2.4870000000000001</v>
      </c>
    </row>
    <row r="41" spans="1:3">
      <c r="A41" s="115">
        <v>0.38</v>
      </c>
      <c r="B41" s="115">
        <v>0.38</v>
      </c>
      <c r="C41" s="115">
        <v>2.4849999999999999</v>
      </c>
    </row>
    <row r="42" spans="1:3">
      <c r="A42" s="115">
        <v>0.39</v>
      </c>
      <c r="B42" s="115">
        <v>0.39</v>
      </c>
      <c r="C42" s="115">
        <v>2.4830000000000001</v>
      </c>
    </row>
    <row r="43" spans="1:3">
      <c r="A43" s="115">
        <v>0.4</v>
      </c>
      <c r="B43" s="115">
        <v>0.4</v>
      </c>
      <c r="C43" s="115">
        <v>2.4809999999999999</v>
      </c>
    </row>
    <row r="44" spans="1:3">
      <c r="A44" s="115">
        <v>0.41</v>
      </c>
      <c r="B44" s="115">
        <v>0.41</v>
      </c>
      <c r="C44" s="115">
        <v>2.4780000000000002</v>
      </c>
    </row>
    <row r="45" spans="1:3">
      <c r="A45" s="115">
        <v>0.42</v>
      </c>
      <c r="B45" s="115">
        <v>0.42</v>
      </c>
      <c r="C45" s="115">
        <v>2.4750000000000001</v>
      </c>
    </row>
    <row r="46" spans="1:3">
      <c r="A46" s="115">
        <v>0.43</v>
      </c>
      <c r="B46" s="115">
        <v>0.43</v>
      </c>
      <c r="C46" s="115">
        <v>2.472</v>
      </c>
    </row>
    <row r="47" spans="1:3">
      <c r="A47" s="115">
        <v>0.44</v>
      </c>
      <c r="B47" s="115">
        <v>0.44</v>
      </c>
      <c r="C47" s="115">
        <v>2.4689999999999999</v>
      </c>
    </row>
    <row r="48" spans="1:3">
      <c r="A48" s="115">
        <v>0.45</v>
      </c>
      <c r="B48" s="115">
        <v>0.45</v>
      </c>
      <c r="C48" s="115">
        <v>2.4660000000000002</v>
      </c>
    </row>
    <row r="49" spans="1:3">
      <c r="A49" s="115">
        <v>0.46</v>
      </c>
      <c r="B49" s="115">
        <v>0.46</v>
      </c>
      <c r="C49" s="115">
        <v>2.4620000000000002</v>
      </c>
    </row>
    <row r="50" spans="1:3">
      <c r="A50" s="115">
        <v>0.47</v>
      </c>
      <c r="B50" s="115">
        <v>0.47</v>
      </c>
      <c r="C50" s="115">
        <v>2.4580000000000002</v>
      </c>
    </row>
    <row r="51" spans="1:3">
      <c r="A51" s="115">
        <v>0.48</v>
      </c>
      <c r="B51" s="115">
        <v>0.48</v>
      </c>
      <c r="C51" s="115">
        <v>2.4540000000000002</v>
      </c>
    </row>
    <row r="52" spans="1:3">
      <c r="A52" s="115">
        <v>0.49</v>
      </c>
      <c r="B52" s="115">
        <v>0.49</v>
      </c>
      <c r="C52" s="115">
        <v>2.4500000000000002</v>
      </c>
    </row>
    <row r="53" spans="1:3">
      <c r="A53" s="115">
        <v>0.5</v>
      </c>
      <c r="B53" s="115">
        <v>0.5</v>
      </c>
      <c r="C53" s="115">
        <v>2.4449999999999998</v>
      </c>
    </row>
    <row r="54" spans="1:3">
      <c r="A54" s="115">
        <v>0.51</v>
      </c>
      <c r="B54" s="115">
        <v>0.51</v>
      </c>
      <c r="C54" s="115">
        <v>2.4409999999999998</v>
      </c>
    </row>
    <row r="55" spans="1:3">
      <c r="A55" s="115">
        <v>0.52</v>
      </c>
      <c r="B55" s="115">
        <v>0.52</v>
      </c>
      <c r="C55" s="115">
        <v>2.4359999999999999</v>
      </c>
    </row>
    <row r="56" spans="1:3">
      <c r="A56" s="115">
        <v>0.53</v>
      </c>
      <c r="B56" s="115">
        <v>0.53</v>
      </c>
      <c r="C56" s="115">
        <v>2.4300000000000002</v>
      </c>
    </row>
    <row r="57" spans="1:3">
      <c r="A57" s="115">
        <v>0.54</v>
      </c>
      <c r="B57" s="115">
        <v>0.54</v>
      </c>
      <c r="C57" s="115">
        <v>2.4249999999999998</v>
      </c>
    </row>
    <row r="58" spans="1:3">
      <c r="A58" s="115">
        <v>0.55000000000000004</v>
      </c>
      <c r="B58" s="115">
        <v>0.55000000000000004</v>
      </c>
      <c r="C58" s="115">
        <v>2.419</v>
      </c>
    </row>
    <row r="59" spans="1:3">
      <c r="A59" s="115">
        <v>0.56000000000000005</v>
      </c>
      <c r="B59" s="115">
        <v>0.56000000000000005</v>
      </c>
      <c r="C59" s="115">
        <v>2.4129999999999998</v>
      </c>
    </row>
    <row r="60" spans="1:3">
      <c r="A60" s="115">
        <v>0.56999999999999995</v>
      </c>
      <c r="B60" s="115">
        <v>0.56999999999999995</v>
      </c>
      <c r="C60" s="115">
        <v>2.407</v>
      </c>
    </row>
    <row r="61" spans="1:3">
      <c r="A61" s="115">
        <v>0.57999999999999996</v>
      </c>
      <c r="B61" s="115">
        <v>0.57999999999999996</v>
      </c>
      <c r="C61" s="115">
        <v>2.4</v>
      </c>
    </row>
    <row r="62" spans="1:3">
      <c r="A62" s="115">
        <v>0.59</v>
      </c>
      <c r="B62" s="115">
        <v>0.59</v>
      </c>
      <c r="C62" s="115">
        <v>2.3940000000000001</v>
      </c>
    </row>
    <row r="63" spans="1:3">
      <c r="A63" s="115">
        <v>0.6</v>
      </c>
      <c r="B63" s="115">
        <v>0.6</v>
      </c>
      <c r="C63" s="115">
        <v>2.387</v>
      </c>
    </row>
    <row r="64" spans="1:3">
      <c r="A64" s="115">
        <v>0.61</v>
      </c>
      <c r="B64" s="115">
        <v>0.61</v>
      </c>
      <c r="C64" s="115">
        <v>2.38</v>
      </c>
    </row>
    <row r="65" spans="1:3">
      <c r="A65" s="115">
        <v>0.62</v>
      </c>
      <c r="B65" s="115">
        <v>0.62</v>
      </c>
      <c r="C65" s="115">
        <v>2.3719999999999999</v>
      </c>
    </row>
    <row r="66" spans="1:3">
      <c r="A66" s="115">
        <v>0.63</v>
      </c>
      <c r="B66" s="115">
        <v>0.63</v>
      </c>
      <c r="C66" s="115">
        <v>2.3650000000000002</v>
      </c>
    </row>
    <row r="67" spans="1:3">
      <c r="A67" s="115">
        <v>0.64</v>
      </c>
      <c r="B67" s="115">
        <v>0.64</v>
      </c>
      <c r="C67" s="115">
        <v>2.3570000000000002</v>
      </c>
    </row>
    <row r="68" spans="1:3">
      <c r="A68" s="115">
        <v>0.65</v>
      </c>
      <c r="B68" s="115">
        <v>0.65</v>
      </c>
      <c r="C68" s="115">
        <v>2.3479999999999999</v>
      </c>
    </row>
    <row r="69" spans="1:3">
      <c r="A69" s="115">
        <v>0.66</v>
      </c>
      <c r="B69" s="115">
        <v>0.66</v>
      </c>
      <c r="C69" s="115">
        <v>2.34</v>
      </c>
    </row>
    <row r="70" spans="1:3">
      <c r="A70" s="115">
        <v>0.67</v>
      </c>
      <c r="B70" s="115">
        <v>0.67</v>
      </c>
      <c r="C70" s="115">
        <v>2.331</v>
      </c>
    </row>
    <row r="71" spans="1:3">
      <c r="A71" s="115">
        <v>0.68</v>
      </c>
      <c r="B71" s="115">
        <v>0.68</v>
      </c>
      <c r="C71" s="115">
        <v>2.3220000000000001</v>
      </c>
    </row>
    <row r="72" spans="1:3">
      <c r="A72" s="115">
        <v>0.69</v>
      </c>
      <c r="B72" s="115">
        <v>0.69</v>
      </c>
      <c r="C72" s="115">
        <v>2.3130000000000002</v>
      </c>
    </row>
    <row r="73" spans="1:3">
      <c r="A73" s="115">
        <v>0.7</v>
      </c>
      <c r="B73" s="115">
        <v>0.7</v>
      </c>
      <c r="C73" s="115">
        <v>2.3039999999999998</v>
      </c>
    </row>
    <row r="74" spans="1:3">
      <c r="A74" s="115">
        <v>0.71</v>
      </c>
      <c r="B74" s="115">
        <v>0.71</v>
      </c>
      <c r="C74" s="115">
        <v>2.294</v>
      </c>
    </row>
    <row r="75" spans="1:3">
      <c r="A75" s="115">
        <v>0.72</v>
      </c>
      <c r="B75" s="115">
        <v>0.72</v>
      </c>
      <c r="C75" s="115">
        <v>2.2839999999999998</v>
      </c>
    </row>
    <row r="76" spans="1:3">
      <c r="A76" s="115">
        <v>0.73</v>
      </c>
      <c r="B76" s="115">
        <v>0.73</v>
      </c>
      <c r="C76" s="115">
        <v>2.2730000000000001</v>
      </c>
    </row>
    <row r="77" spans="1:3">
      <c r="A77" s="115">
        <v>0.74</v>
      </c>
      <c r="B77" s="115">
        <v>0.74</v>
      </c>
      <c r="C77" s="115">
        <v>2.2629999999999999</v>
      </c>
    </row>
    <row r="78" spans="1:3">
      <c r="A78" s="115">
        <v>0.75</v>
      </c>
      <c r="B78" s="115">
        <v>0.75</v>
      </c>
      <c r="C78" s="115">
        <v>2.2509999999999999</v>
      </c>
    </row>
    <row r="79" spans="1:3">
      <c r="A79" s="115">
        <v>0.76</v>
      </c>
      <c r="B79" s="115">
        <v>0.76</v>
      </c>
      <c r="C79" s="115">
        <v>2.2400000000000002</v>
      </c>
    </row>
    <row r="80" spans="1:3">
      <c r="A80" s="115">
        <v>0.77</v>
      </c>
      <c r="B80" s="115">
        <v>0.77</v>
      </c>
      <c r="C80" s="115">
        <v>2.2280000000000002</v>
      </c>
    </row>
    <row r="81" spans="1:3">
      <c r="A81" s="115">
        <v>0.78</v>
      </c>
      <c r="B81" s="115">
        <v>0.78</v>
      </c>
      <c r="C81" s="115">
        <v>2.2160000000000002</v>
      </c>
    </row>
    <row r="82" spans="1:3">
      <c r="A82" s="115">
        <v>0.79</v>
      </c>
      <c r="B82" s="115">
        <v>0.79</v>
      </c>
      <c r="C82" s="115">
        <v>2.2029999999999998</v>
      </c>
    </row>
    <row r="83" spans="1:3">
      <c r="A83" s="115">
        <v>0.8</v>
      </c>
      <c r="B83" s="115">
        <v>0.8</v>
      </c>
      <c r="C83" s="115">
        <v>2.1890000000000001</v>
      </c>
    </row>
    <row r="84" spans="1:3">
      <c r="A84" s="115">
        <v>0.81</v>
      </c>
      <c r="B84" s="115">
        <v>0.81</v>
      </c>
      <c r="C84" s="115">
        <v>2.1749999999999998</v>
      </c>
    </row>
    <row r="85" spans="1:3">
      <c r="A85" s="115">
        <v>0.82</v>
      </c>
      <c r="B85" s="115">
        <v>0.82</v>
      </c>
      <c r="C85" s="115">
        <v>2.16</v>
      </c>
    </row>
    <row r="86" spans="1:3">
      <c r="A86" s="115">
        <v>0.83</v>
      </c>
      <c r="B86" s="115">
        <v>0.83</v>
      </c>
      <c r="C86" s="115">
        <v>2.145</v>
      </c>
    </row>
    <row r="87" spans="1:3">
      <c r="A87" s="115">
        <v>0.84</v>
      </c>
      <c r="B87" s="115">
        <v>0.84</v>
      </c>
      <c r="C87" s="115">
        <v>2.129</v>
      </c>
    </row>
    <row r="88" spans="1:3">
      <c r="A88" s="115">
        <v>0.85</v>
      </c>
      <c r="B88" s="115">
        <v>0.85</v>
      </c>
      <c r="C88" s="115">
        <v>2.1120000000000001</v>
      </c>
    </row>
    <row r="89" spans="1:3">
      <c r="A89" s="115">
        <v>0.86</v>
      </c>
      <c r="B89" s="115">
        <v>0.86</v>
      </c>
      <c r="C89" s="115">
        <v>2.0939999999999999</v>
      </c>
    </row>
    <row r="90" spans="1:3">
      <c r="A90" s="115">
        <v>0.87</v>
      </c>
      <c r="B90" s="115">
        <v>0.87</v>
      </c>
      <c r="C90" s="115">
        <v>2.0750000000000002</v>
      </c>
    </row>
    <row r="91" spans="1:3">
      <c r="A91" s="115">
        <v>0.88</v>
      </c>
      <c r="B91" s="115">
        <v>0.88</v>
      </c>
      <c r="C91" s="115">
        <v>2.0539999999999998</v>
      </c>
    </row>
    <row r="92" spans="1:3">
      <c r="A92" s="115">
        <v>0.89</v>
      </c>
      <c r="B92" s="115">
        <v>0.89</v>
      </c>
      <c r="C92" s="115">
        <v>2.032</v>
      </c>
    </row>
    <row r="93" spans="1:3">
      <c r="A93" s="115">
        <v>0.9</v>
      </c>
      <c r="B93" s="115">
        <v>0.9</v>
      </c>
      <c r="C93" s="115">
        <v>2.008</v>
      </c>
    </row>
    <row r="94" spans="1:3">
      <c r="A94" s="115">
        <v>0.91</v>
      </c>
      <c r="B94" s="115">
        <v>0.91</v>
      </c>
      <c r="C94" s="115">
        <v>1.982</v>
      </c>
    </row>
    <row r="95" spans="1:3">
      <c r="A95" s="115">
        <v>0.92</v>
      </c>
      <c r="B95" s="115">
        <v>0.92</v>
      </c>
      <c r="C95" s="115">
        <v>1.9530000000000001</v>
      </c>
    </row>
    <row r="96" spans="1:3">
      <c r="A96" s="115">
        <v>0.93</v>
      </c>
      <c r="B96" s="115">
        <v>0.93</v>
      </c>
      <c r="C96" s="115">
        <v>1.9219999999999999</v>
      </c>
    </row>
    <row r="97" spans="1:3">
      <c r="A97" s="115">
        <v>0.94</v>
      </c>
      <c r="B97" s="115">
        <v>0.94</v>
      </c>
      <c r="C97" s="115">
        <v>1.8879999999999999</v>
      </c>
    </row>
    <row r="98" spans="1:3">
      <c r="A98" s="115">
        <v>0.95</v>
      </c>
      <c r="B98" s="115">
        <v>0.95</v>
      </c>
      <c r="C98" s="115">
        <v>1.85</v>
      </c>
    </row>
    <row r="99" spans="1:3">
      <c r="A99" s="115">
        <v>0.96</v>
      </c>
      <c r="B99" s="115">
        <v>0.96</v>
      </c>
      <c r="C99" s="115">
        <v>1.8080000000000001</v>
      </c>
    </row>
    <row r="100" spans="1:3">
      <c r="A100" s="115">
        <v>0.97</v>
      </c>
      <c r="B100" s="115">
        <v>0.97</v>
      </c>
      <c r="C100" s="115">
        <v>1.7629999999999999</v>
      </c>
    </row>
    <row r="101" spans="1:3">
      <c r="A101" s="115">
        <v>0.98</v>
      </c>
      <c r="B101" s="115">
        <v>0.98</v>
      </c>
      <c r="C101" s="115">
        <v>1.7150000000000001</v>
      </c>
    </row>
    <row r="102" spans="1:3">
      <c r="A102" s="115">
        <v>0.99</v>
      </c>
      <c r="B102" s="115">
        <v>0.99</v>
      </c>
      <c r="C102" s="115">
        <v>1.663</v>
      </c>
    </row>
    <row r="103" spans="1:3">
      <c r="A103" s="115">
        <v>1</v>
      </c>
      <c r="B103" s="115">
        <v>1</v>
      </c>
      <c r="C103" s="115">
        <v>1.609</v>
      </c>
    </row>
    <row r="104" spans="1:3">
      <c r="A104" s="115">
        <v>1.01</v>
      </c>
      <c r="B104" s="115">
        <v>1.01</v>
      </c>
      <c r="C104" s="115">
        <v>1.5529999999999999</v>
      </c>
    </row>
    <row r="105" spans="1:3">
      <c r="A105" s="115">
        <v>1.02</v>
      </c>
      <c r="B105" s="115">
        <v>1.02</v>
      </c>
      <c r="C105" s="115">
        <v>1.494</v>
      </c>
    </row>
    <row r="106" spans="1:3">
      <c r="A106" s="115">
        <v>1.03</v>
      </c>
      <c r="B106" s="115">
        <v>1.03</v>
      </c>
      <c r="C106" s="115">
        <v>1.4350000000000001</v>
      </c>
    </row>
    <row r="107" spans="1:3">
      <c r="A107" s="115">
        <v>1.04</v>
      </c>
      <c r="B107" s="115">
        <v>1.04</v>
      </c>
      <c r="C107" s="115">
        <v>1.3740000000000001</v>
      </c>
    </row>
    <row r="108" spans="1:3">
      <c r="A108" s="115">
        <v>1.05</v>
      </c>
      <c r="B108" s="115">
        <v>1.05</v>
      </c>
      <c r="C108" s="115">
        <v>1.3129999999999999</v>
      </c>
    </row>
    <row r="109" spans="1:3">
      <c r="A109" s="115">
        <v>1.06</v>
      </c>
      <c r="B109" s="115">
        <v>1.06</v>
      </c>
      <c r="C109" s="115">
        <v>1.2509999999999999</v>
      </c>
    </row>
    <row r="110" spans="1:3">
      <c r="A110" s="115">
        <v>1.07</v>
      </c>
      <c r="B110" s="115">
        <v>1.07</v>
      </c>
      <c r="C110" s="115">
        <v>1.1890000000000001</v>
      </c>
    </row>
    <row r="111" spans="1:3">
      <c r="A111" s="115">
        <v>1.08</v>
      </c>
      <c r="B111" s="115">
        <v>1.08</v>
      </c>
      <c r="C111" s="115">
        <v>1.127</v>
      </c>
    </row>
    <row r="112" spans="1:3">
      <c r="A112" s="115">
        <v>1.0900000000000001</v>
      </c>
      <c r="B112" s="115">
        <v>1.0900000000000001</v>
      </c>
      <c r="C112" s="115">
        <v>1.0649999999999999</v>
      </c>
    </row>
    <row r="113" spans="1:3">
      <c r="A113" s="115">
        <v>1.1000000000000001</v>
      </c>
      <c r="B113" s="115">
        <v>1.1000000000000001</v>
      </c>
      <c r="C113" s="115">
        <v>1.0049999999999999</v>
      </c>
    </row>
    <row r="114" spans="1:3">
      <c r="A114" s="115">
        <v>1.1100000000000001</v>
      </c>
      <c r="B114" s="115">
        <v>1.1100000000000001</v>
      </c>
      <c r="C114" s="115">
        <v>0.94489999999999996</v>
      </c>
    </row>
    <row r="115" spans="1:3">
      <c r="A115" s="115">
        <v>1.1200000000000001</v>
      </c>
      <c r="B115" s="115">
        <v>1.1200000000000001</v>
      </c>
      <c r="C115" s="115">
        <v>0.88649999999999995</v>
      </c>
    </row>
    <row r="116" spans="1:3">
      <c r="A116" s="115">
        <v>1.1299999999999999</v>
      </c>
      <c r="B116" s="115">
        <v>1.1299999999999999</v>
      </c>
      <c r="C116" s="115">
        <v>0.82969999999999999</v>
      </c>
    </row>
    <row r="117" spans="1:3">
      <c r="A117" s="115">
        <v>1.1399999999999999</v>
      </c>
      <c r="B117" s="115">
        <v>1.1399999999999999</v>
      </c>
      <c r="C117" s="115">
        <v>0.77480000000000004</v>
      </c>
    </row>
    <row r="118" spans="1:3">
      <c r="A118" s="115">
        <v>1.1499999999999999</v>
      </c>
      <c r="B118" s="115">
        <v>1.1499999999999999</v>
      </c>
      <c r="C118" s="115">
        <v>0.72199999999999998</v>
      </c>
    </row>
    <row r="119" spans="1:3">
      <c r="A119" s="115">
        <v>1.1599999999999999</v>
      </c>
      <c r="B119" s="115">
        <v>1.1599999999999999</v>
      </c>
      <c r="C119" s="115">
        <v>0.67179999999999995</v>
      </c>
    </row>
    <row r="120" spans="1:3">
      <c r="A120" s="115">
        <v>1.17</v>
      </c>
      <c r="B120" s="115">
        <v>1.17</v>
      </c>
      <c r="C120" s="115">
        <v>0.62429999999999997</v>
      </c>
    </row>
    <row r="121" spans="1:3">
      <c r="A121" s="115">
        <v>1.18</v>
      </c>
      <c r="B121" s="115">
        <v>1.18</v>
      </c>
      <c r="C121" s="115">
        <v>0.57989999999999997</v>
      </c>
    </row>
    <row r="122" spans="1:3">
      <c r="A122" s="115">
        <v>1.19</v>
      </c>
      <c r="B122" s="115">
        <v>1.19</v>
      </c>
      <c r="C122" s="115">
        <v>0.53859999999999997</v>
      </c>
    </row>
    <row r="123" spans="1:3">
      <c r="A123" s="115">
        <v>1.2</v>
      </c>
      <c r="B123" s="115">
        <v>1.2</v>
      </c>
      <c r="C123" s="115">
        <v>0.50080000000000002</v>
      </c>
    </row>
    <row r="124" spans="1:3">
      <c r="A124" s="115">
        <v>1.21</v>
      </c>
      <c r="B124" s="115">
        <v>1.21</v>
      </c>
      <c r="C124" s="115">
        <v>0.46639999999999998</v>
      </c>
    </row>
    <row r="125" spans="1:3">
      <c r="A125" s="115">
        <v>1.22</v>
      </c>
      <c r="B125" s="115">
        <v>1.22</v>
      </c>
      <c r="C125" s="115">
        <v>0.4355</v>
      </c>
    </row>
    <row r="126" spans="1:3">
      <c r="A126" s="115">
        <v>1.23</v>
      </c>
      <c r="B126" s="115">
        <v>1.23</v>
      </c>
      <c r="C126" s="115">
        <v>0.40799999999999997</v>
      </c>
    </row>
    <row r="127" spans="1:3">
      <c r="A127" s="115">
        <v>1.24</v>
      </c>
      <c r="B127" s="115">
        <v>1.24</v>
      </c>
      <c r="C127" s="115">
        <v>0.3836</v>
      </c>
    </row>
    <row r="128" spans="1:3">
      <c r="A128" s="115">
        <v>1.25</v>
      </c>
      <c r="B128" s="115">
        <v>1.25</v>
      </c>
      <c r="C128" s="115">
        <v>0.36220000000000002</v>
      </c>
    </row>
    <row r="129" spans="1:3">
      <c r="A129" s="115">
        <v>1.26</v>
      </c>
      <c r="B129" s="115">
        <v>1.26</v>
      </c>
      <c r="C129" s="115">
        <v>0.34320000000000001</v>
      </c>
    </row>
    <row r="130" spans="1:3">
      <c r="A130" s="115">
        <v>1.27</v>
      </c>
      <c r="B130" s="115">
        <v>1.27</v>
      </c>
      <c r="C130" s="115">
        <v>0.32640000000000002</v>
      </c>
    </row>
    <row r="131" spans="1:3">
      <c r="A131" s="115">
        <v>1.28</v>
      </c>
      <c r="B131" s="115">
        <v>1.28</v>
      </c>
      <c r="C131" s="115">
        <v>0.31119999999999998</v>
      </c>
    </row>
    <row r="132" spans="1:3">
      <c r="A132" s="115">
        <v>1.29</v>
      </c>
      <c r="B132" s="115">
        <v>1.29</v>
      </c>
      <c r="C132" s="115">
        <v>0.29749999999999999</v>
      </c>
    </row>
    <row r="133" spans="1:3">
      <c r="A133" s="115">
        <v>1.3</v>
      </c>
      <c r="B133" s="115">
        <v>1.3</v>
      </c>
      <c r="C133" s="115">
        <v>0.28499999999999998</v>
      </c>
    </row>
    <row r="134" spans="1:3">
      <c r="A134" s="115">
        <v>1.31</v>
      </c>
      <c r="B134" s="115">
        <v>1.31</v>
      </c>
      <c r="C134" s="115">
        <v>0.27350000000000002</v>
      </c>
    </row>
    <row r="135" spans="1:3">
      <c r="A135" s="115">
        <v>1.32</v>
      </c>
      <c r="B135" s="115">
        <v>1.32</v>
      </c>
      <c r="C135" s="115">
        <v>0.26279999999999998</v>
      </c>
    </row>
    <row r="136" spans="1:3">
      <c r="A136" s="115">
        <v>1.33</v>
      </c>
      <c r="B136" s="115">
        <v>1.33</v>
      </c>
      <c r="C136" s="115">
        <v>0.25290000000000001</v>
      </c>
    </row>
    <row r="137" spans="1:3">
      <c r="A137" s="115">
        <v>1.34</v>
      </c>
      <c r="B137" s="115">
        <v>1.34</v>
      </c>
      <c r="C137" s="115">
        <v>0.24349999999999999</v>
      </c>
    </row>
    <row r="138" spans="1:3">
      <c r="A138" s="115">
        <v>1.35</v>
      </c>
      <c r="B138" s="115">
        <v>1.35</v>
      </c>
      <c r="C138" s="115">
        <v>0.23480000000000001</v>
      </c>
    </row>
    <row r="139" spans="1:3">
      <c r="A139" s="115">
        <v>1.36</v>
      </c>
      <c r="B139" s="115">
        <v>1.36</v>
      </c>
      <c r="C139" s="115">
        <v>0.22650000000000001</v>
      </c>
    </row>
    <row r="140" spans="1:3">
      <c r="A140" s="115">
        <v>1.37</v>
      </c>
      <c r="B140" s="115">
        <v>1.37</v>
      </c>
      <c r="C140" s="115">
        <v>0.21859999999999999</v>
      </c>
    </row>
    <row r="141" spans="1:3">
      <c r="A141" s="115">
        <v>1.38</v>
      </c>
      <c r="B141" s="115">
        <v>1.38</v>
      </c>
      <c r="C141" s="115">
        <v>0.2112</v>
      </c>
    </row>
    <row r="142" spans="1:3">
      <c r="A142" s="115">
        <v>1.39</v>
      </c>
      <c r="B142" s="115">
        <v>1.39</v>
      </c>
      <c r="C142" s="115">
        <v>0.2041</v>
      </c>
    </row>
    <row r="143" spans="1:3">
      <c r="A143" s="115">
        <v>1.4</v>
      </c>
      <c r="B143" s="115">
        <v>1.4</v>
      </c>
      <c r="C143" s="115">
        <v>0.1973</v>
      </c>
    </row>
    <row r="144" spans="1:3">
      <c r="A144" s="115">
        <v>1.41</v>
      </c>
      <c r="B144" s="115">
        <v>1.41</v>
      </c>
      <c r="C144" s="115">
        <v>0.19089999999999999</v>
      </c>
    </row>
    <row r="145" spans="1:3">
      <c r="A145" s="115">
        <v>1.42</v>
      </c>
      <c r="B145" s="115">
        <v>1.42</v>
      </c>
      <c r="C145" s="115">
        <v>0.1847</v>
      </c>
    </row>
    <row r="146" spans="1:3">
      <c r="A146" s="115">
        <v>1.43</v>
      </c>
      <c r="B146" s="115">
        <v>1.43</v>
      </c>
      <c r="C146" s="115">
        <v>0.1787</v>
      </c>
    </row>
    <row r="147" spans="1:3">
      <c r="A147" s="115">
        <v>1.44</v>
      </c>
      <c r="B147" s="115">
        <v>1.44</v>
      </c>
      <c r="C147" s="115">
        <v>0.17299999999999999</v>
      </c>
    </row>
    <row r="148" spans="1:3">
      <c r="A148" s="115">
        <v>1.45</v>
      </c>
      <c r="B148" s="115">
        <v>1.45</v>
      </c>
      <c r="C148" s="115">
        <v>0.16750000000000001</v>
      </c>
    </row>
    <row r="149" spans="1:3">
      <c r="A149" s="115">
        <v>1.46</v>
      </c>
      <c r="B149" s="115">
        <v>1.46</v>
      </c>
      <c r="C149" s="115">
        <v>0.16209999999999999</v>
      </c>
    </row>
    <row r="150" spans="1:3">
      <c r="A150" s="115">
        <v>1.47</v>
      </c>
      <c r="B150" s="115">
        <v>1.47</v>
      </c>
      <c r="C150" s="115">
        <v>0.157</v>
      </c>
    </row>
    <row r="151" spans="1:3">
      <c r="A151" s="115">
        <v>1.48</v>
      </c>
      <c r="B151" s="115">
        <v>1.48</v>
      </c>
      <c r="C151" s="115">
        <v>0.152</v>
      </c>
    </row>
    <row r="152" spans="1:3">
      <c r="A152" s="115">
        <v>1.49</v>
      </c>
      <c r="B152" s="115">
        <v>1.49</v>
      </c>
      <c r="C152" s="115">
        <v>0.1472</v>
      </c>
    </row>
    <row r="153" spans="1:3">
      <c r="A153" s="115">
        <v>1.5</v>
      </c>
      <c r="B153" s="115">
        <v>1.5</v>
      </c>
      <c r="C153" s="115">
        <v>0.14249999999999999</v>
      </c>
    </row>
    <row r="154" spans="1:3">
      <c r="A154" s="115">
        <v>1.51</v>
      </c>
      <c r="B154" s="115">
        <v>1.51</v>
      </c>
      <c r="C154" s="115">
        <v>0.13800000000000001</v>
      </c>
    </row>
    <row r="155" spans="1:3">
      <c r="A155" s="115">
        <v>1.52</v>
      </c>
      <c r="B155" s="115">
        <v>1.52</v>
      </c>
      <c r="C155" s="115">
        <v>0.1336</v>
      </c>
    </row>
    <row r="156" spans="1:3">
      <c r="A156" s="115">
        <v>1.53</v>
      </c>
      <c r="B156" s="115">
        <v>1.53</v>
      </c>
      <c r="C156" s="115">
        <v>0.1293</v>
      </c>
    </row>
    <row r="157" spans="1:3">
      <c r="A157" s="115">
        <v>1.54</v>
      </c>
      <c r="B157" s="115">
        <v>1.54</v>
      </c>
      <c r="C157" s="115">
        <v>0.12520000000000001</v>
      </c>
    </row>
    <row r="158" spans="1:3">
      <c r="A158" s="115">
        <v>1.55</v>
      </c>
      <c r="B158" s="115">
        <v>1.55</v>
      </c>
      <c r="C158" s="115">
        <v>0.1211</v>
      </c>
    </row>
    <row r="159" spans="1:3">
      <c r="A159" s="115">
        <v>1.56</v>
      </c>
      <c r="B159" s="115">
        <v>1.56</v>
      </c>
      <c r="C159" s="115">
        <v>0.1172</v>
      </c>
    </row>
    <row r="160" spans="1:3">
      <c r="A160" s="115">
        <v>1.57</v>
      </c>
      <c r="B160" s="115">
        <v>1.57</v>
      </c>
      <c r="C160" s="115">
        <v>0.1134</v>
      </c>
    </row>
    <row r="161" spans="1:3">
      <c r="A161" s="115">
        <v>1.58</v>
      </c>
      <c r="B161" s="115">
        <v>1.58</v>
      </c>
      <c r="C161" s="115">
        <v>0.1096</v>
      </c>
    </row>
    <row r="162" spans="1:3">
      <c r="A162" s="115">
        <v>1.59</v>
      </c>
      <c r="B162" s="115">
        <v>1.59</v>
      </c>
      <c r="C162" s="115">
        <v>0.10589999999999999</v>
      </c>
    </row>
    <row r="163" spans="1:3">
      <c r="A163" s="115">
        <v>1.6</v>
      </c>
      <c r="B163" s="115">
        <v>1.6</v>
      </c>
      <c r="C163" s="115">
        <v>0.1024</v>
      </c>
    </row>
    <row r="164" spans="1:3">
      <c r="A164" s="115">
        <v>1.61</v>
      </c>
      <c r="B164" s="115">
        <v>1.61</v>
      </c>
      <c r="C164" s="115">
        <v>9.887E-2</v>
      </c>
    </row>
    <row r="165" spans="1:3">
      <c r="A165" s="115">
        <v>1.62</v>
      </c>
      <c r="B165" s="115">
        <v>1.62</v>
      </c>
      <c r="C165" s="115">
        <v>9.5460000000000003E-2</v>
      </c>
    </row>
    <row r="166" spans="1:3">
      <c r="A166" s="115">
        <v>1.63</v>
      </c>
      <c r="B166" s="115">
        <v>1.63</v>
      </c>
      <c r="C166" s="115">
        <v>9.2119999999999994E-2</v>
      </c>
    </row>
    <row r="167" spans="1:3">
      <c r="A167" s="115">
        <v>1.64</v>
      </c>
      <c r="B167" s="115">
        <v>1.64</v>
      </c>
      <c r="C167" s="115">
        <v>8.8849999999999998E-2</v>
      </c>
    </row>
    <row r="168" spans="1:3">
      <c r="A168" s="115">
        <v>1.65</v>
      </c>
      <c r="B168" s="115">
        <v>1.65</v>
      </c>
      <c r="C168" s="115">
        <v>8.566E-2</v>
      </c>
    </row>
    <row r="169" spans="1:3">
      <c r="A169" s="115">
        <v>1.66</v>
      </c>
      <c r="B169" s="115">
        <v>1.66</v>
      </c>
      <c r="C169" s="115">
        <v>8.2530000000000006E-2</v>
      </c>
    </row>
    <row r="170" spans="1:3">
      <c r="A170" s="115">
        <v>1.67</v>
      </c>
      <c r="B170" s="115">
        <v>1.67</v>
      </c>
      <c r="C170" s="115">
        <v>7.9469999999999999E-2</v>
      </c>
    </row>
    <row r="171" spans="1:3">
      <c r="A171" s="115">
        <v>1.68</v>
      </c>
      <c r="B171" s="115">
        <v>1.68</v>
      </c>
      <c r="C171" s="115">
        <v>7.6480000000000006E-2</v>
      </c>
    </row>
    <row r="172" spans="1:3">
      <c r="A172" s="115">
        <v>1.69</v>
      </c>
      <c r="B172" s="115">
        <v>1.69</v>
      </c>
      <c r="C172" s="115">
        <v>7.3550000000000004E-2</v>
      </c>
    </row>
    <row r="173" spans="1:3">
      <c r="A173" s="115">
        <v>1.7</v>
      </c>
      <c r="B173" s="115">
        <v>1.7</v>
      </c>
      <c r="C173" s="115">
        <v>7.0680000000000007E-2</v>
      </c>
    </row>
    <row r="174" spans="1:3">
      <c r="A174" s="115">
        <v>1.71</v>
      </c>
      <c r="B174" s="115">
        <v>1.71</v>
      </c>
      <c r="C174" s="115">
        <v>6.787E-2</v>
      </c>
    </row>
    <row r="175" spans="1:3">
      <c r="A175" s="115">
        <v>1.72</v>
      </c>
      <c r="B175" s="115">
        <v>1.72</v>
      </c>
      <c r="C175" s="115">
        <v>6.5119999999999997E-2</v>
      </c>
    </row>
    <row r="176" spans="1:3">
      <c r="A176" s="115">
        <v>1.73</v>
      </c>
      <c r="B176" s="115">
        <v>1.73</v>
      </c>
      <c r="C176" s="115">
        <v>6.2420000000000003E-2</v>
      </c>
    </row>
    <row r="177" spans="1:3">
      <c r="A177" s="115">
        <v>1.74</v>
      </c>
      <c r="B177" s="115">
        <v>1.74</v>
      </c>
      <c r="C177" s="115">
        <v>5.9790000000000003E-2</v>
      </c>
    </row>
    <row r="178" spans="1:3">
      <c r="A178" s="115">
        <v>1.75</v>
      </c>
      <c r="B178" s="115">
        <v>1.75</v>
      </c>
      <c r="C178" s="115">
        <v>5.7209999999999997E-2</v>
      </c>
    </row>
    <row r="179" spans="1:3">
      <c r="A179" s="115">
        <v>1.76</v>
      </c>
      <c r="B179" s="115">
        <v>1.76</v>
      </c>
      <c r="C179" s="115">
        <v>5.4679999999999999E-2</v>
      </c>
    </row>
    <row r="180" spans="1:3">
      <c r="A180" s="115">
        <v>1.77</v>
      </c>
      <c r="B180" s="115">
        <v>1.77</v>
      </c>
      <c r="C180" s="115">
        <v>5.2209999999999999E-2</v>
      </c>
    </row>
    <row r="181" spans="1:3">
      <c r="A181" s="115">
        <v>1.78</v>
      </c>
      <c r="B181" s="115">
        <v>1.78</v>
      </c>
      <c r="C181" s="115">
        <v>4.9799999999999997E-2</v>
      </c>
    </row>
    <row r="182" spans="1:3">
      <c r="A182" s="115">
        <v>1.79</v>
      </c>
      <c r="B182" s="115">
        <v>1.79</v>
      </c>
      <c r="C182" s="115">
        <v>4.7440000000000003E-2</v>
      </c>
    </row>
    <row r="183" spans="1:3">
      <c r="A183" s="115">
        <v>1.8</v>
      </c>
      <c r="B183" s="115">
        <v>1.8</v>
      </c>
      <c r="C183" s="115">
        <v>4.5130000000000003E-2</v>
      </c>
    </row>
    <row r="184" spans="1:3">
      <c r="A184" s="115">
        <v>1.81</v>
      </c>
      <c r="B184" s="115">
        <v>1.81</v>
      </c>
      <c r="C184" s="115">
        <v>4.2880000000000001E-2</v>
      </c>
    </row>
    <row r="185" spans="1:3">
      <c r="A185" s="115">
        <v>1.82</v>
      </c>
      <c r="B185" s="115">
        <v>1.82</v>
      </c>
      <c r="C185" s="115">
        <v>4.0680000000000001E-2</v>
      </c>
    </row>
    <row r="186" spans="1:3">
      <c r="A186" s="115">
        <v>1.83</v>
      </c>
      <c r="B186" s="115">
        <v>1.83</v>
      </c>
      <c r="C186" s="115">
        <v>3.8539999999999998E-2</v>
      </c>
    </row>
    <row r="187" spans="1:3">
      <c r="A187" s="115">
        <v>1.84</v>
      </c>
      <c r="B187" s="115">
        <v>1.84</v>
      </c>
      <c r="C187" s="115">
        <v>3.6450000000000003E-2</v>
      </c>
    </row>
    <row r="188" spans="1:3">
      <c r="A188" s="115">
        <v>1.85</v>
      </c>
      <c r="B188" s="115">
        <v>1.85</v>
      </c>
      <c r="C188" s="115">
        <v>3.4419999999999999E-2</v>
      </c>
    </row>
    <row r="189" spans="1:3">
      <c r="A189" s="115">
        <v>1.86</v>
      </c>
      <c r="B189" s="115">
        <v>1.86</v>
      </c>
      <c r="C189" s="115">
        <v>3.2439999999999997E-2</v>
      </c>
    </row>
    <row r="190" spans="1:3">
      <c r="A190" s="115">
        <v>1.87</v>
      </c>
      <c r="B190" s="115">
        <v>1.87</v>
      </c>
      <c r="C190" s="115">
        <v>3.0519999999999999E-2</v>
      </c>
    </row>
    <row r="191" spans="1:3">
      <c r="A191" s="115">
        <v>1.88</v>
      </c>
      <c r="B191" s="115">
        <v>1.88</v>
      </c>
      <c r="C191" s="115">
        <v>2.8660000000000001E-2</v>
      </c>
    </row>
    <row r="192" spans="1:3">
      <c r="A192" s="115">
        <v>1.89</v>
      </c>
      <c r="B192" s="115">
        <v>1.89</v>
      </c>
      <c r="C192" s="115">
        <v>2.6849999999999999E-2</v>
      </c>
    </row>
    <row r="193" spans="1:3">
      <c r="A193" s="115">
        <v>1.9</v>
      </c>
      <c r="B193" s="115">
        <v>1.9</v>
      </c>
      <c r="C193" s="115">
        <v>2.511E-2</v>
      </c>
    </row>
    <row r="194" spans="1:3">
      <c r="A194" s="115">
        <v>1.91</v>
      </c>
      <c r="B194" s="115">
        <v>1.91</v>
      </c>
      <c r="C194" s="115">
        <v>2.342E-2</v>
      </c>
    </row>
    <row r="195" spans="1:3">
      <c r="A195" s="115">
        <v>1.92</v>
      </c>
      <c r="B195" s="115">
        <v>1.92</v>
      </c>
      <c r="C195" s="115">
        <v>2.179E-2</v>
      </c>
    </row>
    <row r="196" spans="1:3">
      <c r="A196" s="115">
        <v>1.93</v>
      </c>
      <c r="B196" s="115">
        <v>1.93</v>
      </c>
      <c r="C196" s="115">
        <v>2.0219999999999998E-2</v>
      </c>
    </row>
    <row r="197" spans="1:3">
      <c r="A197" s="115">
        <v>1.94</v>
      </c>
      <c r="B197" s="115">
        <v>1.94</v>
      </c>
      <c r="C197" s="115">
        <v>1.8710000000000001E-2</v>
      </c>
    </row>
    <row r="198" spans="1:3">
      <c r="A198" s="115">
        <v>1.95</v>
      </c>
      <c r="B198" s="115">
        <v>1.95</v>
      </c>
      <c r="C198" s="115">
        <v>1.7260000000000001E-2</v>
      </c>
    </row>
    <row r="199" spans="1:3">
      <c r="A199" s="115">
        <v>1.96</v>
      </c>
      <c r="B199" s="115">
        <v>1.96</v>
      </c>
      <c r="C199" s="115">
        <v>1.5869999999999999E-2</v>
      </c>
    </row>
    <row r="200" spans="1:3">
      <c r="A200" s="115">
        <v>1.97</v>
      </c>
      <c r="B200" s="115">
        <v>1.97</v>
      </c>
      <c r="C200" s="115">
        <v>1.455E-2</v>
      </c>
    </row>
    <row r="201" spans="1:3">
      <c r="A201" s="115">
        <v>1.98</v>
      </c>
      <c r="B201" s="115">
        <v>1.98</v>
      </c>
      <c r="C201" s="115">
        <v>1.329E-2</v>
      </c>
    </row>
    <row r="202" spans="1:3">
      <c r="A202" s="115">
        <v>1.99</v>
      </c>
      <c r="B202" s="115">
        <v>1.99</v>
      </c>
      <c r="C202" s="115">
        <v>1.21E-2</v>
      </c>
    </row>
    <row r="203" spans="1:3">
      <c r="A203" s="115">
        <v>2</v>
      </c>
      <c r="B203" s="115">
        <v>2</v>
      </c>
      <c r="C203" s="115">
        <v>1.0970000000000001E-2</v>
      </c>
    </row>
    <row r="204" spans="1:3">
      <c r="A204" s="115">
        <v>2.0099999999999998</v>
      </c>
      <c r="B204" s="115">
        <v>2.0099999999999998</v>
      </c>
      <c r="C204" s="115">
        <v>9.9030000000000003E-3</v>
      </c>
    </row>
    <row r="205" spans="1:3">
      <c r="A205" s="115">
        <v>2.02</v>
      </c>
      <c r="B205" s="115">
        <v>2.02</v>
      </c>
      <c r="C205" s="115">
        <v>8.9029999999999995E-3</v>
      </c>
    </row>
    <row r="206" spans="1:3">
      <c r="A206" s="115">
        <v>2.0299999999999998</v>
      </c>
      <c r="B206" s="115">
        <v>2.0299999999999998</v>
      </c>
      <c r="C206" s="115">
        <v>7.9679999999999994E-3</v>
      </c>
    </row>
    <row r="207" spans="1:3">
      <c r="A207" s="115">
        <v>2.04</v>
      </c>
      <c r="B207" s="115">
        <v>2.04</v>
      </c>
      <c r="C207" s="115">
        <v>7.0980000000000001E-3</v>
      </c>
    </row>
    <row r="208" spans="1:3">
      <c r="A208" s="115">
        <v>2.0499999999999998</v>
      </c>
      <c r="B208" s="115">
        <v>2.0499999999999998</v>
      </c>
      <c r="C208" s="115">
        <v>6.2909999999999997E-3</v>
      </c>
    </row>
    <row r="209" spans="1:3">
      <c r="A209" s="115">
        <v>2.06</v>
      </c>
      <c r="B209" s="115">
        <v>2.06</v>
      </c>
      <c r="C209" s="115">
        <v>5.548E-3</v>
      </c>
    </row>
    <row r="210" spans="1:3">
      <c r="A210" s="115">
        <v>2.0699999999999998</v>
      </c>
      <c r="B210" s="115">
        <v>2.0699999999999998</v>
      </c>
      <c r="C210" s="115">
        <v>4.8669999999999998E-3</v>
      </c>
    </row>
    <row r="211" spans="1:3">
      <c r="A211" s="115">
        <v>2.08</v>
      </c>
      <c r="B211" s="115">
        <v>2.08</v>
      </c>
      <c r="C211" s="115">
        <v>4.2459999999999998E-3</v>
      </c>
    </row>
    <row r="212" spans="1:3">
      <c r="A212" s="115">
        <v>2.09</v>
      </c>
      <c r="B212" s="115">
        <v>2.09</v>
      </c>
      <c r="C212" s="115">
        <v>3.6840000000000002E-3</v>
      </c>
    </row>
    <row r="213" spans="1:3">
      <c r="A213" s="115">
        <v>2.1</v>
      </c>
      <c r="B213" s="115">
        <v>2.1</v>
      </c>
      <c r="C213" s="115">
        <v>3.179E-3</v>
      </c>
    </row>
    <row r="214" spans="1:3">
      <c r="A214" s="115">
        <v>2.11</v>
      </c>
      <c r="B214" s="115">
        <v>2.11</v>
      </c>
      <c r="C214" s="115">
        <v>2.728E-3</v>
      </c>
    </row>
    <row r="215" spans="1:3">
      <c r="A215" s="115">
        <v>2.12</v>
      </c>
      <c r="B215" s="115">
        <v>2.12</v>
      </c>
      <c r="C215" s="115">
        <v>2.3270000000000001E-3</v>
      </c>
    </row>
    <row r="216" spans="1:3">
      <c r="A216" s="115">
        <v>2.13</v>
      </c>
      <c r="B216" s="115">
        <v>2.13</v>
      </c>
      <c r="C216" s="115">
        <v>1.9750000000000002E-3</v>
      </c>
    </row>
    <row r="217" spans="1:3">
      <c r="A217" s="115">
        <v>2.14</v>
      </c>
      <c r="B217" s="115">
        <v>2.14</v>
      </c>
      <c r="C217" s="115">
        <v>1.6670000000000001E-3</v>
      </c>
    </row>
    <row r="218" spans="1:3">
      <c r="A218" s="115">
        <v>2.15</v>
      </c>
      <c r="B218" s="115">
        <v>2.15</v>
      </c>
      <c r="C218" s="115">
        <v>1.3990000000000001E-3</v>
      </c>
    </row>
    <row r="219" spans="1:3">
      <c r="A219" s="115">
        <v>2.16</v>
      </c>
      <c r="B219" s="115">
        <v>2.16</v>
      </c>
      <c r="C219" s="115">
        <v>1.168E-3</v>
      </c>
    </row>
    <row r="220" spans="1:3">
      <c r="A220" s="115">
        <v>2.17</v>
      </c>
      <c r="B220" s="115">
        <v>2.17</v>
      </c>
      <c r="C220" s="115">
        <v>9.7019999999999995E-4</v>
      </c>
    </row>
    <row r="221" spans="1:3">
      <c r="A221" s="115">
        <v>2.1800000000000002</v>
      </c>
      <c r="B221" s="115">
        <v>2.1800000000000002</v>
      </c>
      <c r="C221" s="115">
        <v>8.0210000000000004E-4</v>
      </c>
    </row>
    <row r="222" spans="1:3">
      <c r="A222" s="115">
        <v>2.19</v>
      </c>
      <c r="B222" s="115">
        <v>2.19</v>
      </c>
      <c r="C222" s="115">
        <v>6.6E-4</v>
      </c>
    </row>
    <row r="223" spans="1:3">
      <c r="A223" s="115">
        <v>2.2000000000000002</v>
      </c>
      <c r="B223" s="115">
        <v>2.2000000000000002</v>
      </c>
      <c r="C223" s="115">
        <v>5.4060000000000002E-4</v>
      </c>
    </row>
    <row r="224" spans="1:3">
      <c r="A224" s="115">
        <v>2.21</v>
      </c>
      <c r="B224" s="115">
        <v>2.21</v>
      </c>
      <c r="C224" s="115">
        <v>4.4089999999999998E-4</v>
      </c>
    </row>
    <row r="225" spans="1:3">
      <c r="A225" s="115">
        <v>2.2200000000000002</v>
      </c>
      <c r="B225" s="115">
        <v>2.2200000000000002</v>
      </c>
      <c r="C225" s="115">
        <v>3.5819999999999998E-4</v>
      </c>
    </row>
    <row r="226" spans="1:3">
      <c r="A226" s="115">
        <v>2.23</v>
      </c>
      <c r="B226" s="115">
        <v>2.23</v>
      </c>
      <c r="C226" s="115">
        <v>2.899E-4</v>
      </c>
    </row>
    <row r="227" spans="1:3">
      <c r="A227" s="115">
        <v>2.2400000000000002</v>
      </c>
      <c r="B227" s="115">
        <v>2.2400000000000002</v>
      </c>
      <c r="C227" s="115">
        <v>2.3369999999999999E-4</v>
      </c>
    </row>
    <row r="228" spans="1:3">
      <c r="A228" s="115">
        <v>2.25</v>
      </c>
      <c r="B228" s="115">
        <v>2.25</v>
      </c>
      <c r="C228" s="115">
        <v>1.8780000000000001E-4</v>
      </c>
    </row>
    <row r="229" spans="1:3">
      <c r="A229" s="115">
        <v>2.2599999999999998</v>
      </c>
      <c r="B229" s="115">
        <v>2.2599999999999998</v>
      </c>
      <c r="C229" s="115">
        <v>1.505E-4</v>
      </c>
    </row>
    <row r="230" spans="1:3">
      <c r="A230" s="115">
        <v>2.27</v>
      </c>
      <c r="B230" s="115">
        <v>2.27</v>
      </c>
      <c r="C230" s="115">
        <v>1.2019999999999999E-4</v>
      </c>
    </row>
    <row r="231" spans="1:3">
      <c r="A231" s="115">
        <v>2.2799999999999998</v>
      </c>
      <c r="B231" s="115">
        <v>2.2799999999999998</v>
      </c>
      <c r="C231" s="115">
        <v>9.5799999999999998E-5</v>
      </c>
    </row>
    <row r="232" spans="1:3">
      <c r="A232" s="115">
        <v>2.29</v>
      </c>
      <c r="B232" s="115">
        <v>2.29</v>
      </c>
      <c r="C232" s="115">
        <v>7.6169999999999997E-5</v>
      </c>
    </row>
    <row r="233" spans="1:3">
      <c r="A233" s="115">
        <v>2.2999999999999998</v>
      </c>
      <c r="B233" s="115">
        <v>2.2999999999999998</v>
      </c>
      <c r="C233" s="115">
        <v>6.0449999999999999E-5</v>
      </c>
    </row>
    <row r="234" spans="1:3">
      <c r="A234" s="115">
        <v>2.31</v>
      </c>
      <c r="B234" s="115">
        <v>2.31</v>
      </c>
      <c r="C234" s="115">
        <v>4.7889999999999997E-5</v>
      </c>
    </row>
    <row r="235" spans="1:3">
      <c r="A235" s="115">
        <v>2.3199999999999998</v>
      </c>
      <c r="B235" s="115">
        <v>2.3199999999999998</v>
      </c>
      <c r="C235" s="115">
        <v>3.7910000000000001E-5</v>
      </c>
    </row>
    <row r="236" spans="1:3">
      <c r="A236" s="115">
        <v>2.33</v>
      </c>
      <c r="B236" s="115">
        <v>2.33</v>
      </c>
      <c r="C236" s="115">
        <v>2.9989999999999999E-5</v>
      </c>
    </row>
    <row r="237" spans="1:3">
      <c r="A237" s="115">
        <v>2.34</v>
      </c>
      <c r="B237" s="115">
        <v>2.34</v>
      </c>
      <c r="C237" s="115">
        <v>2.3710000000000002E-5</v>
      </c>
    </row>
    <row r="238" spans="1:3">
      <c r="A238" s="115">
        <v>2.35</v>
      </c>
      <c r="B238" s="115">
        <v>2.35</v>
      </c>
      <c r="C238" s="115">
        <v>1.876E-5</v>
      </c>
    </row>
    <row r="239" spans="1:3">
      <c r="A239" s="115">
        <v>2.36</v>
      </c>
      <c r="B239" s="115">
        <v>2.36</v>
      </c>
      <c r="C239" s="115">
        <v>1.486E-5</v>
      </c>
    </row>
    <row r="240" spans="1:3">
      <c r="A240" s="115">
        <v>2.37</v>
      </c>
      <c r="B240" s="115">
        <v>2.37</v>
      </c>
      <c r="C240" s="115">
        <v>1.1790000000000001E-5</v>
      </c>
    </row>
    <row r="241" spans="1:3">
      <c r="A241" s="115">
        <v>2.38</v>
      </c>
      <c r="B241" s="115">
        <v>2.38</v>
      </c>
      <c r="C241" s="115">
        <v>9.3829999999999998E-6</v>
      </c>
    </row>
    <row r="242" spans="1:3">
      <c r="A242" s="115">
        <v>2.39</v>
      </c>
      <c r="B242" s="115">
        <v>2.39</v>
      </c>
      <c r="C242" s="115">
        <v>7.4959999999999999E-6</v>
      </c>
    </row>
    <row r="243" spans="1:3">
      <c r="A243" s="115">
        <v>2.4</v>
      </c>
      <c r="B243" s="115">
        <v>2.4</v>
      </c>
      <c r="C243" s="115">
        <v>6.0209999999999996E-6</v>
      </c>
    </row>
    <row r="244" spans="1:3">
      <c r="A244" s="115">
        <v>2.41</v>
      </c>
      <c r="B244" s="115">
        <v>2.41</v>
      </c>
      <c r="C244" s="115">
        <v>4.8709999999999996E-6</v>
      </c>
    </row>
    <row r="245" spans="1:3">
      <c r="A245" s="115">
        <v>2.42</v>
      </c>
      <c r="B245" s="115">
        <v>2.42</v>
      </c>
      <c r="C245" s="115">
        <v>3.9759999999999997E-6</v>
      </c>
    </row>
    <row r="246" spans="1:3">
      <c r="A246" s="115">
        <v>2.4300000000000002</v>
      </c>
      <c r="B246" s="115">
        <v>2.4300000000000002</v>
      </c>
      <c r="C246" s="115">
        <v>3.2820000000000001E-6</v>
      </c>
    </row>
    <row r="247" spans="1:3">
      <c r="A247" s="115">
        <v>2.44</v>
      </c>
      <c r="B247" s="115">
        <v>2.44</v>
      </c>
      <c r="C247" s="115">
        <v>2.745E-6</v>
      </c>
    </row>
    <row r="248" spans="1:3">
      <c r="A248" s="115">
        <v>2.4500000000000002</v>
      </c>
      <c r="B248" s="115">
        <v>2.4500000000000002</v>
      </c>
      <c r="C248" s="115">
        <v>2.3329999999999999E-6</v>
      </c>
    </row>
    <row r="249" spans="1:3">
      <c r="A249" s="115">
        <v>2.46</v>
      </c>
      <c r="B249" s="115">
        <v>2.46</v>
      </c>
      <c r="C249" s="115">
        <v>2.0169999999999999E-6</v>
      </c>
    </row>
    <row r="250" spans="1:3">
      <c r="A250" s="115">
        <v>2.4700000000000002</v>
      </c>
      <c r="B250" s="115">
        <v>2.4700000000000002</v>
      </c>
      <c r="C250" s="115">
        <v>1.778E-6</v>
      </c>
    </row>
    <row r="251" spans="1:3">
      <c r="A251" s="115">
        <v>2.48</v>
      </c>
      <c r="B251" s="115">
        <v>2.48</v>
      </c>
      <c r="C251" s="115">
        <v>1.598E-6</v>
      </c>
    </row>
    <row r="252" spans="1:3">
      <c r="A252" s="115">
        <v>2.4900000000000002</v>
      </c>
      <c r="B252" s="115">
        <v>2.4900000000000002</v>
      </c>
      <c r="C252" s="115">
        <v>1.466E-6</v>
      </c>
    </row>
    <row r="253" spans="1:3">
      <c r="A253" s="115">
        <v>2.5</v>
      </c>
      <c r="B253" s="115">
        <v>2.5</v>
      </c>
      <c r="C253" s="115">
        <v>1.37E-6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I107"/>
  <sheetViews>
    <sheetView zoomScale="85" zoomScaleNormal="85" workbookViewId="0">
      <pane ySplit="6" topLeftCell="A7" activePane="bottomLeft" state="frozen"/>
      <selection sqref="A1:B1"/>
      <selection pane="bottomLeft" activeCell="D13" sqref="D13"/>
    </sheetView>
  </sheetViews>
  <sheetFormatPr defaultRowHeight="13.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1">
      <c r="A1" s="139" t="s">
        <v>36</v>
      </c>
      <c r="B1" s="139"/>
      <c r="C1" s="139"/>
    </row>
    <row r="2" spans="1:61">
      <c r="A2" s="45"/>
      <c r="B2" s="45"/>
      <c r="C2" s="45"/>
    </row>
    <row r="3" spans="1:61" ht="17.25">
      <c r="B3" s="19" t="s">
        <v>140</v>
      </c>
    </row>
    <row r="5" spans="1:61">
      <c r="C5" s="85"/>
      <c r="D5" s="84"/>
      <c r="E5" s="150" t="s">
        <v>173</v>
      </c>
      <c r="F5" s="151"/>
      <c r="G5" s="152"/>
      <c r="H5" s="152"/>
      <c r="I5" s="152"/>
      <c r="J5" s="152"/>
      <c r="K5" s="85"/>
      <c r="L5" s="84"/>
    </row>
    <row r="6" spans="1:61" ht="13.5" customHeight="1">
      <c r="C6" s="80" t="s">
        <v>5</v>
      </c>
      <c r="D6" s="80" t="s">
        <v>143</v>
      </c>
      <c r="E6" s="97" t="s">
        <v>158</v>
      </c>
      <c r="F6" s="98" t="s">
        <v>174</v>
      </c>
      <c r="G6" s="99" t="s">
        <v>175</v>
      </c>
      <c r="H6" s="99" t="s">
        <v>184</v>
      </c>
      <c r="I6" s="99" t="s">
        <v>185</v>
      </c>
      <c r="J6" s="99" t="s">
        <v>187</v>
      </c>
      <c r="K6" s="81" t="s">
        <v>144</v>
      </c>
      <c r="L6" s="80" t="s">
        <v>12</v>
      </c>
    </row>
    <row r="7" spans="1:61" ht="13.5" customHeight="1">
      <c r="B7" s="148" t="s">
        <v>41</v>
      </c>
      <c r="C7" s="15">
        <v>1</v>
      </c>
      <c r="D7" s="7" t="s">
        <v>188</v>
      </c>
      <c r="E7" s="100" t="s">
        <v>190</v>
      </c>
      <c r="F7" s="37"/>
      <c r="G7" s="37"/>
      <c r="H7" s="37"/>
      <c r="I7" s="37"/>
      <c r="J7" s="37"/>
      <c r="K7" s="100" t="s">
        <v>191</v>
      </c>
      <c r="L7" s="37"/>
      <c r="M7" s="96"/>
      <c r="O7" s="88"/>
      <c r="P7" s="88"/>
      <c r="Q7" s="88"/>
      <c r="R7" s="88"/>
      <c r="S7" s="88"/>
      <c r="T7" s="88"/>
      <c r="U7" s="88"/>
      <c r="V7" s="88"/>
      <c r="W7" s="88">
        <v>80</v>
      </c>
      <c r="X7" s="88">
        <v>79</v>
      </c>
      <c r="Y7" s="88">
        <v>78</v>
      </c>
      <c r="Z7" s="88">
        <v>77</v>
      </c>
      <c r="AA7" s="88">
        <v>76</v>
      </c>
      <c r="AB7" s="88">
        <v>75</v>
      </c>
      <c r="AC7" s="88">
        <v>74</v>
      </c>
      <c r="AD7" s="88">
        <v>73</v>
      </c>
      <c r="AE7" s="88">
        <v>72</v>
      </c>
      <c r="AF7" s="88">
        <v>71</v>
      </c>
      <c r="AG7" s="88">
        <v>70</v>
      </c>
      <c r="AH7" s="88">
        <v>69</v>
      </c>
      <c r="AI7" s="88">
        <v>68</v>
      </c>
      <c r="AJ7" s="88">
        <v>67</v>
      </c>
      <c r="AK7" s="88">
        <v>66</v>
      </c>
      <c r="AL7" s="88">
        <v>65</v>
      </c>
      <c r="AM7" s="88">
        <v>64</v>
      </c>
      <c r="AN7" s="88">
        <v>63</v>
      </c>
      <c r="AO7" s="88">
        <v>62</v>
      </c>
      <c r="AP7" s="88">
        <v>61</v>
      </c>
      <c r="AQ7" s="88">
        <v>60</v>
      </c>
      <c r="AR7" s="88">
        <v>59</v>
      </c>
      <c r="AS7" s="88">
        <v>58</v>
      </c>
      <c r="AT7" s="88">
        <v>57</v>
      </c>
      <c r="AU7" s="88">
        <v>56</v>
      </c>
      <c r="AV7" s="88">
        <v>55</v>
      </c>
      <c r="AW7" s="88">
        <v>54</v>
      </c>
      <c r="AX7" s="88">
        <v>53</v>
      </c>
      <c r="AY7" s="88">
        <v>52</v>
      </c>
      <c r="AZ7" s="88">
        <v>51</v>
      </c>
      <c r="BA7" s="88"/>
      <c r="BB7" s="88"/>
      <c r="BC7" s="88"/>
      <c r="BD7" s="88"/>
      <c r="BE7" s="88"/>
      <c r="BF7" s="88"/>
      <c r="BG7" s="88"/>
      <c r="BH7" s="88"/>
      <c r="BI7" s="88"/>
    </row>
    <row r="8" spans="1:61" ht="13.5" customHeight="1">
      <c r="B8" s="148"/>
      <c r="C8" s="15">
        <f>C7+1</f>
        <v>2</v>
      </c>
      <c r="D8" s="82" t="s">
        <v>193</v>
      </c>
      <c r="E8" s="100" t="s">
        <v>192</v>
      </c>
      <c r="F8" s="7"/>
      <c r="G8" s="7"/>
      <c r="H8" s="7"/>
      <c r="I8" s="7"/>
      <c r="J8" s="7"/>
      <c r="K8" s="82"/>
      <c r="L8" s="37"/>
      <c r="M8" s="96"/>
      <c r="O8" s="88"/>
      <c r="P8" s="176"/>
      <c r="Q8" s="176"/>
      <c r="R8" s="176"/>
      <c r="S8" s="176"/>
      <c r="T8" s="176"/>
      <c r="U8" s="176"/>
      <c r="V8" s="177"/>
      <c r="W8" s="180">
        <f>$E$86</f>
        <v>0</v>
      </c>
      <c r="X8" s="180">
        <f>$E$85</f>
        <v>0</v>
      </c>
      <c r="Y8" s="180">
        <f>$E$84</f>
        <v>0</v>
      </c>
      <c r="Z8" s="180">
        <f>$E$83</f>
        <v>0</v>
      </c>
      <c r="AA8" s="180">
        <f>$E$82</f>
        <v>0</v>
      </c>
      <c r="AB8" s="180">
        <f>$E$81</f>
        <v>0</v>
      </c>
      <c r="AC8" s="180">
        <f>$E$80</f>
        <v>0</v>
      </c>
      <c r="AD8" s="180">
        <f>$E$79</f>
        <v>0</v>
      </c>
      <c r="AE8" s="180">
        <f>$E$78</f>
        <v>0</v>
      </c>
      <c r="AF8" s="180">
        <f>$E$77</f>
        <v>0</v>
      </c>
      <c r="AG8" s="180">
        <f>$E$76</f>
        <v>0</v>
      </c>
      <c r="AH8" s="180">
        <f>$E$75</f>
        <v>0</v>
      </c>
      <c r="AI8" s="180">
        <f>$E$74</f>
        <v>0</v>
      </c>
      <c r="AJ8" s="180">
        <f>$E$73</f>
        <v>0</v>
      </c>
      <c r="AK8" s="180">
        <f>$E$72</f>
        <v>0</v>
      </c>
      <c r="AL8" s="180">
        <f>$E$71</f>
        <v>0</v>
      </c>
      <c r="AM8" s="180">
        <f>$E$70</f>
        <v>0</v>
      </c>
      <c r="AN8" s="180">
        <f>$E$69</f>
        <v>0</v>
      </c>
      <c r="AO8" s="180">
        <f>$E$68</f>
        <v>0</v>
      </c>
      <c r="AP8" s="180">
        <f>$E$67</f>
        <v>0</v>
      </c>
      <c r="AQ8" s="180">
        <f>$E$66</f>
        <v>0</v>
      </c>
      <c r="AR8" s="180">
        <f>$E$65</f>
        <v>0</v>
      </c>
      <c r="AS8" s="180">
        <f>$E$64</f>
        <v>0</v>
      </c>
      <c r="AT8" s="180">
        <f>$E$63</f>
        <v>0</v>
      </c>
      <c r="AU8" s="180">
        <f>$E$62</f>
        <v>0</v>
      </c>
      <c r="AV8" s="180">
        <f>$E$61</f>
        <v>0</v>
      </c>
      <c r="AW8" s="180">
        <f>$E$60</f>
        <v>0</v>
      </c>
      <c r="AX8" s="180">
        <f>$E$59</f>
        <v>0</v>
      </c>
      <c r="AY8" s="180">
        <f>$E$58</f>
        <v>0</v>
      </c>
      <c r="AZ8" s="180">
        <f>$E$57</f>
        <v>0</v>
      </c>
      <c r="BA8" s="186"/>
      <c r="BB8" s="187"/>
      <c r="BC8" s="187"/>
      <c r="BD8" s="187"/>
      <c r="BE8" s="187"/>
      <c r="BF8" s="187"/>
      <c r="BG8" s="187"/>
      <c r="BH8" s="88"/>
      <c r="BI8" s="88"/>
    </row>
    <row r="9" spans="1:61" ht="13.5" customHeight="1">
      <c r="B9" s="148"/>
      <c r="C9" s="15">
        <f>C8+1</f>
        <v>3</v>
      </c>
      <c r="D9" s="86" t="s">
        <v>194</v>
      </c>
      <c r="E9" s="37" t="s">
        <v>186</v>
      </c>
      <c r="F9" s="37"/>
      <c r="G9" s="37"/>
      <c r="H9" s="37"/>
      <c r="I9" s="37"/>
      <c r="J9" s="37"/>
      <c r="K9" s="37"/>
      <c r="L9" s="37"/>
      <c r="M9" s="96"/>
      <c r="O9" s="88"/>
      <c r="P9" s="176"/>
      <c r="Q9" s="176"/>
      <c r="R9" s="176"/>
      <c r="S9" s="176"/>
      <c r="T9" s="176"/>
      <c r="U9" s="176"/>
      <c r="V9" s="177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6"/>
      <c r="BB9" s="187"/>
      <c r="BC9" s="187"/>
      <c r="BD9" s="187"/>
      <c r="BE9" s="187"/>
      <c r="BF9" s="187"/>
      <c r="BG9" s="187"/>
      <c r="BH9" s="88"/>
      <c r="BI9" s="88"/>
    </row>
    <row r="10" spans="1:61">
      <c r="B10" s="148"/>
      <c r="C10" s="15">
        <f t="shared" ref="C10:C73" si="0">C9+1</f>
        <v>4</v>
      </c>
      <c r="D10" s="82"/>
      <c r="E10" s="37"/>
      <c r="F10" s="37"/>
      <c r="G10" s="37"/>
      <c r="H10" s="37"/>
      <c r="I10" s="37"/>
      <c r="J10" s="37"/>
      <c r="K10" s="37"/>
      <c r="L10" s="37"/>
      <c r="M10" s="96"/>
      <c r="O10" s="88"/>
      <c r="P10" s="176"/>
      <c r="Q10" s="176"/>
      <c r="R10" s="176"/>
      <c r="S10" s="176"/>
      <c r="T10" s="176"/>
      <c r="U10" s="176"/>
      <c r="V10" s="177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6"/>
      <c r="BB10" s="187"/>
      <c r="BC10" s="187"/>
      <c r="BD10" s="187"/>
      <c r="BE10" s="187"/>
      <c r="BF10" s="187"/>
      <c r="BG10" s="187"/>
      <c r="BH10" s="88"/>
      <c r="BI10" s="88"/>
    </row>
    <row r="11" spans="1:61" ht="13.5" customHeight="1">
      <c r="B11" s="148"/>
      <c r="C11" s="15">
        <f t="shared" si="0"/>
        <v>5</v>
      </c>
      <c r="D11" s="86" t="s">
        <v>194</v>
      </c>
      <c r="E11" s="37" t="s">
        <v>65</v>
      </c>
      <c r="F11" s="37"/>
      <c r="G11" s="37"/>
      <c r="H11" s="37"/>
      <c r="I11" s="37"/>
      <c r="J11" s="37"/>
      <c r="K11" s="37"/>
      <c r="L11" s="37"/>
      <c r="M11" s="96"/>
      <c r="O11" s="88"/>
      <c r="P11" s="176"/>
      <c r="Q11" s="176"/>
      <c r="R11" s="176"/>
      <c r="S11" s="176"/>
      <c r="T11" s="176"/>
      <c r="U11" s="176"/>
      <c r="V11" s="177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6"/>
      <c r="BB11" s="187"/>
      <c r="BC11" s="187"/>
      <c r="BD11" s="187"/>
      <c r="BE11" s="187"/>
      <c r="BF11" s="187"/>
      <c r="BG11" s="187"/>
      <c r="BH11" s="88"/>
      <c r="BI11" s="88"/>
    </row>
    <row r="12" spans="1:61">
      <c r="B12" s="148"/>
      <c r="C12" s="15">
        <f t="shared" si="0"/>
        <v>6</v>
      </c>
      <c r="D12" s="82"/>
      <c r="E12" s="37"/>
      <c r="F12" s="37"/>
      <c r="G12" s="37"/>
      <c r="H12" s="37"/>
      <c r="I12" s="37"/>
      <c r="J12" s="37"/>
      <c r="K12" s="37"/>
      <c r="L12" s="37"/>
      <c r="M12" s="96"/>
      <c r="O12" s="88"/>
      <c r="P12" s="176"/>
      <c r="Q12" s="176"/>
      <c r="R12" s="176"/>
      <c r="S12" s="176"/>
      <c r="T12" s="176"/>
      <c r="U12" s="176"/>
      <c r="V12" s="177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6"/>
      <c r="BB12" s="187"/>
      <c r="BC12" s="187"/>
      <c r="BD12" s="187"/>
      <c r="BE12" s="187"/>
      <c r="BF12" s="187"/>
      <c r="BG12" s="187"/>
      <c r="BH12" s="88"/>
      <c r="BI12" s="88"/>
    </row>
    <row r="13" spans="1:61">
      <c r="B13" s="148"/>
      <c r="C13" s="15">
        <f t="shared" si="0"/>
        <v>7</v>
      </c>
      <c r="D13" s="7"/>
      <c r="E13" s="37"/>
      <c r="F13" s="37"/>
      <c r="G13" s="37"/>
      <c r="H13" s="37"/>
      <c r="I13" s="37"/>
      <c r="J13" s="37"/>
      <c r="K13" s="37"/>
      <c r="L13" s="37"/>
      <c r="M13" s="96"/>
      <c r="O13" s="88"/>
      <c r="P13" s="176"/>
      <c r="Q13" s="176"/>
      <c r="R13" s="176"/>
      <c r="S13" s="176"/>
      <c r="T13" s="176"/>
      <c r="U13" s="176"/>
      <c r="V13" s="177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6"/>
      <c r="BB13" s="187"/>
      <c r="BC13" s="187"/>
      <c r="BD13" s="187"/>
      <c r="BE13" s="187"/>
      <c r="BF13" s="187"/>
      <c r="BG13" s="187"/>
      <c r="BH13" s="88"/>
      <c r="BI13" s="88"/>
    </row>
    <row r="14" spans="1:61">
      <c r="B14" s="148"/>
      <c r="C14" s="15">
        <f t="shared" si="0"/>
        <v>8</v>
      </c>
      <c r="D14" s="82"/>
      <c r="E14" s="37"/>
      <c r="F14" s="37"/>
      <c r="G14" s="37"/>
      <c r="H14" s="37"/>
      <c r="I14" s="37"/>
      <c r="J14" s="37"/>
      <c r="K14" s="37"/>
      <c r="L14" s="37"/>
      <c r="M14" s="96"/>
      <c r="O14" s="88"/>
      <c r="P14" s="178"/>
      <c r="Q14" s="178"/>
      <c r="R14" s="178"/>
      <c r="S14" s="178"/>
      <c r="T14" s="178"/>
      <c r="U14" s="178"/>
      <c r="V14" s="179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8"/>
      <c r="BB14" s="189"/>
      <c r="BC14" s="189"/>
      <c r="BD14" s="189"/>
      <c r="BE14" s="189"/>
      <c r="BF14" s="189"/>
      <c r="BG14" s="189"/>
      <c r="BH14" s="88"/>
      <c r="BI14" s="88"/>
    </row>
    <row r="15" spans="1:61">
      <c r="B15" s="148"/>
      <c r="C15" s="15">
        <f t="shared" si="0"/>
        <v>9</v>
      </c>
      <c r="D15" s="7"/>
      <c r="E15" s="37"/>
      <c r="F15" s="37"/>
      <c r="G15" s="37"/>
      <c r="H15" s="37"/>
      <c r="I15" s="37"/>
      <c r="J15" s="37"/>
      <c r="K15" s="37"/>
      <c r="L15" s="47"/>
      <c r="M15" s="96"/>
      <c r="O15" s="88">
        <v>81</v>
      </c>
      <c r="P15" s="183">
        <f>$E$87</f>
        <v>0</v>
      </c>
      <c r="Q15" s="184"/>
      <c r="R15" s="184"/>
      <c r="S15" s="184"/>
      <c r="T15" s="184"/>
      <c r="U15" s="184"/>
      <c r="V15" s="185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183">
        <f>$E$56</f>
        <v>0</v>
      </c>
      <c r="BB15" s="184"/>
      <c r="BC15" s="184"/>
      <c r="BD15" s="184"/>
      <c r="BE15" s="184"/>
      <c r="BF15" s="184"/>
      <c r="BG15" s="185"/>
      <c r="BH15" s="88">
        <v>50</v>
      </c>
    </row>
    <row r="16" spans="1:61">
      <c r="B16" s="148"/>
      <c r="C16" s="15">
        <f t="shared" si="0"/>
        <v>10</v>
      </c>
      <c r="D16" s="71"/>
      <c r="E16" s="37"/>
      <c r="F16" s="37"/>
      <c r="G16" s="37"/>
      <c r="H16" s="37"/>
      <c r="I16" s="37"/>
      <c r="J16" s="37"/>
      <c r="K16" s="37"/>
      <c r="L16" s="37"/>
      <c r="M16" s="96"/>
      <c r="O16" s="88">
        <v>82</v>
      </c>
      <c r="P16" s="183">
        <f>$E$88</f>
        <v>0</v>
      </c>
      <c r="Q16" s="184"/>
      <c r="R16" s="184"/>
      <c r="S16" s="184"/>
      <c r="T16" s="184"/>
      <c r="U16" s="184"/>
      <c r="V16" s="185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183">
        <f>$E$55</f>
        <v>0</v>
      </c>
      <c r="BB16" s="184"/>
      <c r="BC16" s="184"/>
      <c r="BD16" s="184"/>
      <c r="BE16" s="184"/>
      <c r="BF16" s="184"/>
      <c r="BG16" s="185"/>
      <c r="BH16" s="88">
        <v>49</v>
      </c>
    </row>
    <row r="17" spans="2:60" ht="13.5" customHeight="1">
      <c r="B17" s="148"/>
      <c r="C17" s="15">
        <f t="shared" si="0"/>
        <v>11</v>
      </c>
      <c r="D17" s="7"/>
      <c r="E17" s="37"/>
      <c r="F17" s="37"/>
      <c r="G17" s="37"/>
      <c r="H17" s="37"/>
      <c r="I17" s="37"/>
      <c r="J17" s="37"/>
      <c r="K17" s="37"/>
      <c r="L17" s="37"/>
      <c r="M17" s="96"/>
      <c r="O17" s="88">
        <v>83</v>
      </c>
      <c r="P17" s="183">
        <f>$E$89</f>
        <v>0</v>
      </c>
      <c r="Q17" s="184"/>
      <c r="R17" s="184"/>
      <c r="S17" s="184"/>
      <c r="T17" s="184"/>
      <c r="U17" s="184"/>
      <c r="V17" s="185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183">
        <f>$E$54</f>
        <v>0</v>
      </c>
      <c r="BB17" s="184"/>
      <c r="BC17" s="184"/>
      <c r="BD17" s="184"/>
      <c r="BE17" s="184"/>
      <c r="BF17" s="184"/>
      <c r="BG17" s="185"/>
      <c r="BH17" s="88">
        <v>48</v>
      </c>
    </row>
    <row r="18" spans="2:60">
      <c r="B18" s="148"/>
      <c r="C18" s="15">
        <f t="shared" si="0"/>
        <v>12</v>
      </c>
      <c r="D18" s="71"/>
      <c r="E18" s="37"/>
      <c r="F18" s="37"/>
      <c r="G18" s="37"/>
      <c r="H18" s="37"/>
      <c r="I18" s="37"/>
      <c r="J18" s="37"/>
      <c r="K18" s="37"/>
      <c r="L18" s="37"/>
      <c r="M18" s="96"/>
      <c r="O18" s="88">
        <v>84</v>
      </c>
      <c r="P18" s="183">
        <f>$E$90</f>
        <v>0</v>
      </c>
      <c r="Q18" s="184"/>
      <c r="R18" s="184"/>
      <c r="S18" s="184"/>
      <c r="T18" s="184"/>
      <c r="U18" s="184"/>
      <c r="V18" s="185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183">
        <f>$E$53</f>
        <v>0</v>
      </c>
      <c r="BB18" s="184"/>
      <c r="BC18" s="184"/>
      <c r="BD18" s="184"/>
      <c r="BE18" s="184"/>
      <c r="BF18" s="184"/>
      <c r="BG18" s="185"/>
      <c r="BH18" s="88">
        <v>47</v>
      </c>
    </row>
    <row r="19" spans="2:60">
      <c r="B19" s="148"/>
      <c r="C19" s="15">
        <f t="shared" si="0"/>
        <v>13</v>
      </c>
      <c r="D19" s="7"/>
      <c r="E19" s="37"/>
      <c r="F19" s="37"/>
      <c r="G19" s="37"/>
      <c r="H19" s="37"/>
      <c r="I19" s="37"/>
      <c r="J19" s="37"/>
      <c r="K19" s="37"/>
      <c r="L19" s="15"/>
      <c r="M19" s="96"/>
      <c r="O19" s="88">
        <v>85</v>
      </c>
      <c r="P19" s="183">
        <f>$E$91</f>
        <v>0</v>
      </c>
      <c r="Q19" s="184"/>
      <c r="R19" s="184"/>
      <c r="S19" s="184"/>
      <c r="T19" s="184"/>
      <c r="U19" s="184"/>
      <c r="V19" s="185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183">
        <f>$E$52</f>
        <v>0</v>
      </c>
      <c r="BB19" s="184"/>
      <c r="BC19" s="184"/>
      <c r="BD19" s="184"/>
      <c r="BE19" s="184"/>
      <c r="BF19" s="184"/>
      <c r="BG19" s="185"/>
      <c r="BH19" s="88">
        <v>46</v>
      </c>
    </row>
    <row r="20" spans="2:60">
      <c r="B20" s="148"/>
      <c r="C20" s="15">
        <f t="shared" si="0"/>
        <v>14</v>
      </c>
      <c r="D20" s="7"/>
      <c r="E20" s="37"/>
      <c r="F20" s="37"/>
      <c r="G20" s="37"/>
      <c r="H20" s="37"/>
      <c r="I20" s="37"/>
      <c r="J20" s="37"/>
      <c r="K20" s="37"/>
      <c r="L20" s="37"/>
      <c r="M20" s="96"/>
      <c r="O20" s="88">
        <v>86</v>
      </c>
      <c r="P20" s="183">
        <f>$E$92</f>
        <v>0</v>
      </c>
      <c r="Q20" s="184"/>
      <c r="R20" s="184"/>
      <c r="S20" s="184"/>
      <c r="T20" s="184"/>
      <c r="U20" s="184"/>
      <c r="V20" s="185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183">
        <f>$E$51</f>
        <v>0</v>
      </c>
      <c r="BB20" s="184"/>
      <c r="BC20" s="184"/>
      <c r="BD20" s="184"/>
      <c r="BE20" s="184"/>
      <c r="BF20" s="184"/>
      <c r="BG20" s="185"/>
      <c r="BH20" s="88">
        <v>45</v>
      </c>
    </row>
    <row r="21" spans="2:60">
      <c r="B21" s="148"/>
      <c r="C21" s="15">
        <f t="shared" si="0"/>
        <v>15</v>
      </c>
      <c r="D21" s="71"/>
      <c r="E21" s="37"/>
      <c r="F21" s="37"/>
      <c r="G21" s="15"/>
      <c r="H21" s="37"/>
      <c r="I21" s="37"/>
      <c r="J21" s="37"/>
      <c r="K21" s="37"/>
      <c r="L21" s="37"/>
      <c r="M21" s="96"/>
      <c r="O21" s="88">
        <v>87</v>
      </c>
      <c r="P21" s="183">
        <f>$E$93</f>
        <v>0</v>
      </c>
      <c r="Q21" s="184"/>
      <c r="R21" s="184"/>
      <c r="S21" s="184"/>
      <c r="T21" s="184"/>
      <c r="U21" s="184"/>
      <c r="V21" s="185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183">
        <f>$E$50</f>
        <v>0</v>
      </c>
      <c r="BB21" s="184"/>
      <c r="BC21" s="184"/>
      <c r="BD21" s="184"/>
      <c r="BE21" s="184"/>
      <c r="BF21" s="184"/>
      <c r="BG21" s="185"/>
      <c r="BH21" s="88">
        <v>44</v>
      </c>
    </row>
    <row r="22" spans="2:60">
      <c r="B22" s="148"/>
      <c r="C22" s="15">
        <f t="shared" si="0"/>
        <v>16</v>
      </c>
      <c r="D22" s="37"/>
      <c r="E22" s="7"/>
      <c r="F22" s="37"/>
      <c r="G22" s="37"/>
      <c r="H22" s="37"/>
      <c r="I22" s="37"/>
      <c r="J22" s="37"/>
      <c r="K22" s="37"/>
      <c r="L22" s="47"/>
      <c r="M22" s="96"/>
      <c r="O22" s="88">
        <v>88</v>
      </c>
      <c r="P22" s="183">
        <f>$E$94</f>
        <v>0</v>
      </c>
      <c r="Q22" s="184"/>
      <c r="R22" s="184"/>
      <c r="S22" s="184"/>
      <c r="T22" s="184"/>
      <c r="U22" s="184"/>
      <c r="V22" s="185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183">
        <f>$E$49</f>
        <v>0</v>
      </c>
      <c r="BB22" s="184"/>
      <c r="BC22" s="184"/>
      <c r="BD22" s="184"/>
      <c r="BE22" s="184"/>
      <c r="BF22" s="184"/>
      <c r="BG22" s="185"/>
      <c r="BH22" s="88">
        <v>43</v>
      </c>
    </row>
    <row r="23" spans="2:60">
      <c r="B23" s="148"/>
      <c r="C23" s="15">
        <f t="shared" si="0"/>
        <v>17</v>
      </c>
      <c r="D23" s="71"/>
      <c r="E23" s="37"/>
      <c r="F23" s="37"/>
      <c r="G23" s="37"/>
      <c r="H23" s="37"/>
      <c r="I23" s="37"/>
      <c r="J23" s="37"/>
      <c r="K23" s="37"/>
      <c r="L23" s="37"/>
      <c r="M23" s="96"/>
      <c r="O23" s="88">
        <v>89</v>
      </c>
      <c r="P23" s="183">
        <f>$E$95</f>
        <v>0</v>
      </c>
      <c r="Q23" s="184"/>
      <c r="R23" s="184"/>
      <c r="S23" s="184"/>
      <c r="T23" s="184"/>
      <c r="U23" s="184"/>
      <c r="V23" s="185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183">
        <f>$E$48</f>
        <v>0</v>
      </c>
      <c r="BB23" s="184"/>
      <c r="BC23" s="184"/>
      <c r="BD23" s="184"/>
      <c r="BE23" s="184"/>
      <c r="BF23" s="184"/>
      <c r="BG23" s="185"/>
      <c r="BH23" s="88">
        <v>42</v>
      </c>
    </row>
    <row r="24" spans="2:60">
      <c r="B24" s="148"/>
      <c r="C24" s="15">
        <f t="shared" si="0"/>
        <v>18</v>
      </c>
      <c r="D24" s="37"/>
      <c r="E24" s="71"/>
      <c r="F24" s="37"/>
      <c r="G24" s="37"/>
      <c r="H24" s="37"/>
      <c r="I24" s="37"/>
      <c r="J24" s="37"/>
      <c r="K24" s="37"/>
      <c r="L24" s="37"/>
      <c r="M24" s="96"/>
      <c r="O24" s="88">
        <v>90</v>
      </c>
      <c r="P24" s="183">
        <f>$E$96</f>
        <v>0</v>
      </c>
      <c r="Q24" s="184"/>
      <c r="R24" s="184"/>
      <c r="S24" s="184"/>
      <c r="T24" s="184"/>
      <c r="U24" s="184"/>
      <c r="V24" s="185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183">
        <f>$E$47</f>
        <v>0</v>
      </c>
      <c r="BB24" s="184"/>
      <c r="BC24" s="184"/>
      <c r="BD24" s="184"/>
      <c r="BE24" s="184"/>
      <c r="BF24" s="184"/>
      <c r="BG24" s="185"/>
      <c r="BH24" s="88">
        <v>41</v>
      </c>
    </row>
    <row r="25" spans="2:60">
      <c r="B25" s="148"/>
      <c r="C25" s="15">
        <f t="shared" si="0"/>
        <v>19</v>
      </c>
      <c r="D25" s="71"/>
      <c r="E25" s="37"/>
      <c r="F25" s="37"/>
      <c r="G25" s="37"/>
      <c r="H25" s="37"/>
      <c r="I25" s="37"/>
      <c r="J25" s="37"/>
      <c r="K25" s="37"/>
      <c r="L25" s="37"/>
      <c r="M25" s="96"/>
      <c r="O25" s="88">
        <v>91</v>
      </c>
      <c r="P25" s="183">
        <f>$E$97</f>
        <v>0</v>
      </c>
      <c r="Q25" s="184"/>
      <c r="R25" s="184"/>
      <c r="S25" s="184"/>
      <c r="T25" s="184"/>
      <c r="U25" s="184"/>
      <c r="V25" s="185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183">
        <f>$E$46</f>
        <v>0</v>
      </c>
      <c r="BB25" s="184"/>
      <c r="BC25" s="184"/>
      <c r="BD25" s="184"/>
      <c r="BE25" s="184"/>
      <c r="BF25" s="184"/>
      <c r="BG25" s="185"/>
      <c r="BH25" s="88">
        <v>40</v>
      </c>
    </row>
    <row r="26" spans="2:60">
      <c r="B26" s="148"/>
      <c r="C26" s="15">
        <f t="shared" si="0"/>
        <v>20</v>
      </c>
      <c r="D26" s="37"/>
      <c r="E26" s="7"/>
      <c r="F26" s="37"/>
      <c r="G26" s="37"/>
      <c r="H26" s="37"/>
      <c r="I26" s="37"/>
      <c r="J26" s="37"/>
      <c r="K26" s="37"/>
      <c r="L26" s="37"/>
      <c r="M26" s="96"/>
      <c r="O26" s="88">
        <v>92</v>
      </c>
      <c r="P26" s="183">
        <f>$E$98</f>
        <v>0</v>
      </c>
      <c r="Q26" s="184"/>
      <c r="R26" s="184"/>
      <c r="S26" s="184"/>
      <c r="T26" s="184"/>
      <c r="U26" s="184"/>
      <c r="V26" s="185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183">
        <f>$E$45</f>
        <v>0</v>
      </c>
      <c r="BB26" s="184"/>
      <c r="BC26" s="184"/>
      <c r="BD26" s="184"/>
      <c r="BE26" s="184"/>
      <c r="BF26" s="184"/>
      <c r="BG26" s="185"/>
      <c r="BH26" s="88">
        <v>39</v>
      </c>
    </row>
    <row r="27" spans="2:60">
      <c r="B27" s="148"/>
      <c r="C27" s="15">
        <f t="shared" si="0"/>
        <v>21</v>
      </c>
      <c r="D27" s="71"/>
      <c r="E27" s="37"/>
      <c r="F27" s="37"/>
      <c r="G27" s="37"/>
      <c r="H27" s="37"/>
      <c r="I27" s="37"/>
      <c r="J27" s="37"/>
      <c r="K27" s="37"/>
      <c r="L27" s="37"/>
      <c r="M27" s="96"/>
      <c r="O27" s="88">
        <v>93</v>
      </c>
      <c r="P27" s="183">
        <f>$E$99</f>
        <v>0</v>
      </c>
      <c r="Q27" s="184"/>
      <c r="R27" s="184"/>
      <c r="S27" s="184"/>
      <c r="T27" s="184"/>
      <c r="U27" s="184"/>
      <c r="V27" s="185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183">
        <f>$E$44</f>
        <v>0</v>
      </c>
      <c r="BB27" s="184"/>
      <c r="BC27" s="184"/>
      <c r="BD27" s="184"/>
      <c r="BE27" s="184"/>
      <c r="BF27" s="184"/>
      <c r="BG27" s="185"/>
      <c r="BH27" s="88">
        <v>38</v>
      </c>
    </row>
    <row r="28" spans="2:60">
      <c r="B28" s="148"/>
      <c r="C28" s="15">
        <f t="shared" si="0"/>
        <v>22</v>
      </c>
      <c r="D28" s="37"/>
      <c r="E28" s="7"/>
      <c r="F28" s="37"/>
      <c r="G28" s="37"/>
      <c r="H28" s="37"/>
      <c r="I28" s="37"/>
      <c r="J28" s="37"/>
      <c r="K28" s="37"/>
      <c r="L28" s="37"/>
      <c r="M28" s="96"/>
      <c r="O28" s="88">
        <v>94</v>
      </c>
      <c r="P28" s="183">
        <f>$E$100</f>
        <v>0</v>
      </c>
      <c r="Q28" s="184"/>
      <c r="R28" s="184"/>
      <c r="S28" s="184"/>
      <c r="T28" s="184"/>
      <c r="U28" s="184"/>
      <c r="V28" s="185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183">
        <f>$E$43</f>
        <v>0</v>
      </c>
      <c r="BB28" s="184"/>
      <c r="BC28" s="184"/>
      <c r="BD28" s="184"/>
      <c r="BE28" s="184"/>
      <c r="BF28" s="184"/>
      <c r="BG28" s="185"/>
      <c r="BH28" s="88">
        <v>37</v>
      </c>
    </row>
    <row r="29" spans="2:60" ht="13.5" customHeight="1">
      <c r="B29" s="148"/>
      <c r="C29" s="15">
        <f t="shared" si="0"/>
        <v>23</v>
      </c>
      <c r="D29" s="71"/>
      <c r="E29" s="37"/>
      <c r="F29" s="37"/>
      <c r="G29" s="37"/>
      <c r="H29" s="37"/>
      <c r="I29" s="37"/>
      <c r="J29" s="37"/>
      <c r="K29" s="37"/>
      <c r="L29" s="37"/>
      <c r="M29" s="96"/>
      <c r="O29" s="88">
        <v>95</v>
      </c>
      <c r="P29" s="183">
        <f>$E$101</f>
        <v>0</v>
      </c>
      <c r="Q29" s="184"/>
      <c r="R29" s="184"/>
      <c r="S29" s="184"/>
      <c r="T29" s="184"/>
      <c r="U29" s="184"/>
      <c r="V29" s="185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183">
        <f>$E$42</f>
        <v>0</v>
      </c>
      <c r="BB29" s="184"/>
      <c r="BC29" s="184"/>
      <c r="BD29" s="184"/>
      <c r="BE29" s="184"/>
      <c r="BF29" s="184"/>
      <c r="BG29" s="185"/>
      <c r="BH29" s="88">
        <v>36</v>
      </c>
    </row>
    <row r="30" spans="2:60">
      <c r="B30" s="148"/>
      <c r="C30" s="15">
        <f t="shared" si="0"/>
        <v>24</v>
      </c>
      <c r="D30" s="37"/>
      <c r="E30" s="71"/>
      <c r="F30" s="37"/>
      <c r="G30" s="37"/>
      <c r="H30" s="37"/>
      <c r="I30" s="37"/>
      <c r="J30" s="37"/>
      <c r="K30" s="37"/>
      <c r="L30" s="37"/>
      <c r="M30" s="96"/>
      <c r="O30" s="88">
        <v>96</v>
      </c>
      <c r="P30" s="183">
        <f>$E$102</f>
        <v>0</v>
      </c>
      <c r="Q30" s="184"/>
      <c r="R30" s="184"/>
      <c r="S30" s="184"/>
      <c r="T30" s="184"/>
      <c r="U30" s="184"/>
      <c r="V30" s="185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183">
        <f>$E$41</f>
        <v>0</v>
      </c>
      <c r="BB30" s="184"/>
      <c r="BC30" s="184"/>
      <c r="BD30" s="184"/>
      <c r="BE30" s="184"/>
      <c r="BF30" s="184"/>
      <c r="BG30" s="185"/>
      <c r="BH30" s="88">
        <v>35</v>
      </c>
    </row>
    <row r="31" spans="2:60">
      <c r="B31" s="148"/>
      <c r="C31" s="15">
        <f t="shared" si="0"/>
        <v>25</v>
      </c>
      <c r="D31" s="37"/>
      <c r="E31" s="7"/>
      <c r="F31" s="37"/>
      <c r="G31" s="37"/>
      <c r="H31" s="37"/>
      <c r="I31" s="37"/>
      <c r="J31" s="37"/>
      <c r="K31" s="37"/>
      <c r="L31" s="37"/>
      <c r="M31" s="96"/>
      <c r="O31" s="88">
        <v>97</v>
      </c>
      <c r="P31" s="183">
        <f>$E$103</f>
        <v>0</v>
      </c>
      <c r="Q31" s="184"/>
      <c r="R31" s="184"/>
      <c r="S31" s="184"/>
      <c r="T31" s="184"/>
      <c r="U31" s="184"/>
      <c r="V31" s="185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183">
        <f>$E$40</f>
        <v>0</v>
      </c>
      <c r="BB31" s="184"/>
      <c r="BC31" s="184"/>
      <c r="BD31" s="184"/>
      <c r="BE31" s="184"/>
      <c r="BF31" s="184"/>
      <c r="BG31" s="185"/>
      <c r="BH31" s="88">
        <v>34</v>
      </c>
    </row>
    <row r="32" spans="2:60">
      <c r="B32" s="148"/>
      <c r="C32" s="15">
        <f t="shared" si="0"/>
        <v>26</v>
      </c>
      <c r="D32" s="37"/>
      <c r="E32" s="37"/>
      <c r="F32" s="37"/>
      <c r="G32" s="37"/>
      <c r="H32" s="37"/>
      <c r="I32" s="37"/>
      <c r="J32" s="37"/>
      <c r="K32" s="37"/>
      <c r="L32" s="37"/>
      <c r="M32" s="96"/>
      <c r="O32" s="88">
        <v>98</v>
      </c>
      <c r="P32" s="183">
        <f>$E$104</f>
        <v>0</v>
      </c>
      <c r="Q32" s="184"/>
      <c r="R32" s="184"/>
      <c r="S32" s="184"/>
      <c r="T32" s="184"/>
      <c r="U32" s="184"/>
      <c r="V32" s="185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183">
        <f>$E$39</f>
        <v>0</v>
      </c>
      <c r="BB32" s="184"/>
      <c r="BC32" s="184"/>
      <c r="BD32" s="184"/>
      <c r="BE32" s="184"/>
      <c r="BF32" s="184"/>
      <c r="BG32" s="185"/>
      <c r="BH32" s="88">
        <v>33</v>
      </c>
    </row>
    <row r="33" spans="2:61">
      <c r="B33" s="148"/>
      <c r="C33" s="15">
        <f t="shared" si="0"/>
        <v>27</v>
      </c>
      <c r="D33" s="37"/>
      <c r="E33" s="37"/>
      <c r="F33" s="37"/>
      <c r="G33" s="37"/>
      <c r="H33" s="37"/>
      <c r="I33" s="37"/>
      <c r="J33" s="37"/>
      <c r="K33" s="37"/>
      <c r="L33" s="37"/>
      <c r="M33" s="96"/>
      <c r="O33" s="88">
        <v>99</v>
      </c>
      <c r="P33" s="183">
        <f>$E$105</f>
        <v>0</v>
      </c>
      <c r="Q33" s="184"/>
      <c r="R33" s="184"/>
      <c r="S33" s="184"/>
      <c r="T33" s="184"/>
      <c r="U33" s="184"/>
      <c r="V33" s="185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183">
        <f>$E$38</f>
        <v>0</v>
      </c>
      <c r="BB33" s="184"/>
      <c r="BC33" s="184"/>
      <c r="BD33" s="184"/>
      <c r="BE33" s="184"/>
      <c r="BF33" s="184"/>
      <c r="BG33" s="185"/>
      <c r="BH33" s="88">
        <v>32</v>
      </c>
    </row>
    <row r="34" spans="2:61" ht="13.5" customHeight="1">
      <c r="B34" s="148"/>
      <c r="C34" s="15">
        <f t="shared" si="0"/>
        <v>28</v>
      </c>
      <c r="D34" s="37"/>
      <c r="E34" s="71"/>
      <c r="F34" s="37"/>
      <c r="G34" s="37"/>
      <c r="H34" s="37"/>
      <c r="I34" s="37"/>
      <c r="J34" s="37"/>
      <c r="K34" s="37"/>
      <c r="L34" s="37"/>
      <c r="M34" s="96"/>
      <c r="O34" s="88">
        <v>100</v>
      </c>
      <c r="P34" s="183">
        <f>$E$106</f>
        <v>0</v>
      </c>
      <c r="Q34" s="184"/>
      <c r="R34" s="184"/>
      <c r="S34" s="184"/>
      <c r="T34" s="184"/>
      <c r="U34" s="184"/>
      <c r="V34" s="185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183">
        <f>$E$37</f>
        <v>0</v>
      </c>
      <c r="BB34" s="184"/>
      <c r="BC34" s="184"/>
      <c r="BD34" s="184"/>
      <c r="BE34" s="184"/>
      <c r="BF34" s="184"/>
      <c r="BG34" s="185"/>
      <c r="BH34" s="88">
        <v>31</v>
      </c>
    </row>
    <row r="35" spans="2:61" ht="13.5" customHeight="1">
      <c r="B35" s="148"/>
      <c r="C35" s="15">
        <f t="shared" si="0"/>
        <v>29</v>
      </c>
      <c r="D35" s="37"/>
      <c r="E35" s="7"/>
      <c r="F35" s="37"/>
      <c r="G35" s="37"/>
      <c r="H35" s="37"/>
      <c r="I35" s="37"/>
      <c r="J35" s="37"/>
      <c r="K35" s="37"/>
      <c r="L35" s="47"/>
      <c r="M35" s="96"/>
      <c r="O35" s="88"/>
      <c r="P35" s="190"/>
      <c r="Q35" s="190"/>
      <c r="R35" s="190"/>
      <c r="S35" s="190"/>
      <c r="T35" s="190"/>
      <c r="U35" s="190"/>
      <c r="V35" s="191"/>
      <c r="W35" s="180" t="str">
        <f>$E$7</f>
        <v>KUA_20</v>
      </c>
      <c r="X35" s="180" t="str">
        <f>$E$8</f>
        <v>CU_CLK</v>
      </c>
      <c r="Y35" s="180" t="str">
        <f>$E$9</f>
        <v>VSSQ</v>
      </c>
      <c r="Z35" s="180">
        <f>$E$10</f>
        <v>0</v>
      </c>
      <c r="AA35" s="180" t="str">
        <f>$E$11</f>
        <v>VCCQ</v>
      </c>
      <c r="AB35" s="180">
        <f>$E$12</f>
        <v>0</v>
      </c>
      <c r="AC35" s="180">
        <f>$E$13</f>
        <v>0</v>
      </c>
      <c r="AD35" s="180">
        <f>$E$14</f>
        <v>0</v>
      </c>
      <c r="AE35" s="180">
        <f>$E$15</f>
        <v>0</v>
      </c>
      <c r="AF35" s="180">
        <f>$E$16</f>
        <v>0</v>
      </c>
      <c r="AG35" s="180">
        <f>$E$17</f>
        <v>0</v>
      </c>
      <c r="AH35" s="180">
        <f>$E$18</f>
        <v>0</v>
      </c>
      <c r="AI35" s="180">
        <f>$E$19</f>
        <v>0</v>
      </c>
      <c r="AJ35" s="180">
        <f>$E$20</f>
        <v>0</v>
      </c>
      <c r="AK35" s="180">
        <f>$E$21</f>
        <v>0</v>
      </c>
      <c r="AL35" s="180">
        <f>$E$22</f>
        <v>0</v>
      </c>
      <c r="AM35" s="180">
        <f>$E$23</f>
        <v>0</v>
      </c>
      <c r="AN35" s="180">
        <f>$E$24</f>
        <v>0</v>
      </c>
      <c r="AO35" s="180">
        <f>$E$25</f>
        <v>0</v>
      </c>
      <c r="AP35" s="180">
        <f>$E$26</f>
        <v>0</v>
      </c>
      <c r="AQ35" s="180">
        <f>$E$27</f>
        <v>0</v>
      </c>
      <c r="AR35" s="180">
        <f>$E$28</f>
        <v>0</v>
      </c>
      <c r="AS35" s="180">
        <f>$E$29</f>
        <v>0</v>
      </c>
      <c r="AT35" s="180">
        <f>$E$30</f>
        <v>0</v>
      </c>
      <c r="AU35" s="180">
        <f>$E$31</f>
        <v>0</v>
      </c>
      <c r="AV35" s="180">
        <f>$E$32</f>
        <v>0</v>
      </c>
      <c r="AW35" s="180">
        <f>$E$33</f>
        <v>0</v>
      </c>
      <c r="AX35" s="180">
        <f>$E$34</f>
        <v>0</v>
      </c>
      <c r="AY35" s="180">
        <f>$E$35</f>
        <v>0</v>
      </c>
      <c r="AZ35" s="180">
        <f>$E$36</f>
        <v>0</v>
      </c>
      <c r="BA35" s="193"/>
      <c r="BB35" s="194"/>
      <c r="BC35" s="194"/>
      <c r="BD35" s="194"/>
      <c r="BE35" s="194"/>
      <c r="BF35" s="194"/>
      <c r="BG35" s="194"/>
      <c r="BH35" s="88"/>
      <c r="BI35" s="88"/>
    </row>
    <row r="36" spans="2:61">
      <c r="B36" s="148"/>
      <c r="C36" s="15">
        <f t="shared" si="0"/>
        <v>30</v>
      </c>
      <c r="D36" s="37"/>
      <c r="E36" s="37"/>
      <c r="F36" s="37"/>
      <c r="G36" s="37"/>
      <c r="H36" s="37"/>
      <c r="I36" s="37"/>
      <c r="J36" s="37"/>
      <c r="K36" s="37"/>
      <c r="L36" s="37"/>
      <c r="M36" s="96"/>
      <c r="O36" s="88"/>
      <c r="P36" s="187"/>
      <c r="Q36" s="187"/>
      <c r="R36" s="187"/>
      <c r="S36" s="187"/>
      <c r="T36" s="187"/>
      <c r="U36" s="187"/>
      <c r="V36" s="192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95"/>
      <c r="BB36" s="176"/>
      <c r="BC36" s="176"/>
      <c r="BD36" s="176"/>
      <c r="BE36" s="176"/>
      <c r="BF36" s="176"/>
      <c r="BG36" s="176"/>
      <c r="BH36" s="88"/>
      <c r="BI36" s="88"/>
    </row>
    <row r="37" spans="2:61">
      <c r="B37" s="149" t="s">
        <v>42</v>
      </c>
      <c r="C37" s="15">
        <f t="shared" si="0"/>
        <v>31</v>
      </c>
      <c r="D37" s="37"/>
      <c r="E37" s="71"/>
      <c r="F37" s="37"/>
      <c r="G37" s="37"/>
      <c r="H37" s="37"/>
      <c r="I37" s="37"/>
      <c r="J37" s="37"/>
      <c r="K37" s="37"/>
      <c r="L37" s="37"/>
      <c r="M37" s="96"/>
      <c r="O37" s="88"/>
      <c r="P37" s="187"/>
      <c r="Q37" s="187"/>
      <c r="R37" s="187"/>
      <c r="S37" s="187"/>
      <c r="T37" s="187"/>
      <c r="U37" s="187"/>
      <c r="V37" s="192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95"/>
      <c r="BB37" s="176"/>
      <c r="BC37" s="176"/>
      <c r="BD37" s="176"/>
      <c r="BE37" s="176"/>
      <c r="BF37" s="176"/>
      <c r="BG37" s="176"/>
      <c r="BH37" s="88"/>
      <c r="BI37" s="88"/>
    </row>
    <row r="38" spans="2:61">
      <c r="B38" s="149"/>
      <c r="C38" s="15">
        <f t="shared" si="0"/>
        <v>32</v>
      </c>
      <c r="D38" s="71"/>
      <c r="E38" s="37"/>
      <c r="F38" s="37"/>
      <c r="G38" s="37"/>
      <c r="H38" s="37"/>
      <c r="I38" s="37"/>
      <c r="J38" s="37"/>
      <c r="K38" s="37"/>
      <c r="L38" s="37"/>
      <c r="M38" s="96"/>
      <c r="O38" s="88"/>
      <c r="P38" s="187"/>
      <c r="Q38" s="187"/>
      <c r="R38" s="187"/>
      <c r="S38" s="187"/>
      <c r="T38" s="187"/>
      <c r="U38" s="187"/>
      <c r="V38" s="192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95"/>
      <c r="BB38" s="176"/>
      <c r="BC38" s="176"/>
      <c r="BD38" s="176"/>
      <c r="BE38" s="176"/>
      <c r="BF38" s="176"/>
      <c r="BG38" s="176"/>
      <c r="BH38" s="88"/>
      <c r="BI38" s="88"/>
    </row>
    <row r="39" spans="2:61">
      <c r="B39" s="149"/>
      <c r="C39" s="15">
        <f t="shared" si="0"/>
        <v>33</v>
      </c>
      <c r="D39" s="7"/>
      <c r="E39" s="37"/>
      <c r="F39" s="37"/>
      <c r="G39" s="37"/>
      <c r="H39" s="37"/>
      <c r="I39" s="37"/>
      <c r="J39" s="37"/>
      <c r="K39" s="37"/>
      <c r="L39" s="15"/>
      <c r="M39" s="96"/>
      <c r="O39" s="88"/>
      <c r="P39" s="187"/>
      <c r="Q39" s="187"/>
      <c r="R39" s="187"/>
      <c r="S39" s="187"/>
      <c r="T39" s="187"/>
      <c r="U39" s="187"/>
      <c r="V39" s="192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95"/>
      <c r="BB39" s="176"/>
      <c r="BC39" s="176"/>
      <c r="BD39" s="176"/>
      <c r="BE39" s="176"/>
      <c r="BF39" s="176"/>
      <c r="BG39" s="176"/>
      <c r="BH39" s="88"/>
      <c r="BI39" s="88"/>
    </row>
    <row r="40" spans="2:61" ht="13.5" customHeight="1">
      <c r="B40" s="149"/>
      <c r="C40" s="15">
        <f t="shared" si="0"/>
        <v>34</v>
      </c>
      <c r="D40" s="71"/>
      <c r="E40" s="37"/>
      <c r="F40" s="37"/>
      <c r="G40" s="37"/>
      <c r="H40" s="37"/>
      <c r="I40" s="37"/>
      <c r="J40" s="37"/>
      <c r="K40" s="37"/>
      <c r="L40" s="37"/>
      <c r="M40" s="96"/>
      <c r="O40" s="88"/>
      <c r="P40" s="187"/>
      <c r="Q40" s="187"/>
      <c r="R40" s="187"/>
      <c r="S40" s="187"/>
      <c r="T40" s="187"/>
      <c r="U40" s="187"/>
      <c r="V40" s="192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95"/>
      <c r="BB40" s="176"/>
      <c r="BC40" s="176"/>
      <c r="BD40" s="176"/>
      <c r="BE40" s="176"/>
      <c r="BF40" s="176"/>
      <c r="BG40" s="176"/>
      <c r="BH40" s="88"/>
      <c r="BI40" s="88"/>
    </row>
    <row r="41" spans="2:61">
      <c r="B41" s="149"/>
      <c r="C41" s="15">
        <f t="shared" si="0"/>
        <v>35</v>
      </c>
      <c r="D41" s="7"/>
      <c r="E41" s="37"/>
      <c r="F41" s="37"/>
      <c r="G41" s="37"/>
      <c r="H41" s="37"/>
      <c r="I41" s="37"/>
      <c r="J41" s="37"/>
      <c r="K41" s="37"/>
      <c r="L41" s="37"/>
      <c r="M41" s="96"/>
      <c r="O41" s="88"/>
      <c r="P41" s="187"/>
      <c r="Q41" s="187"/>
      <c r="R41" s="187"/>
      <c r="S41" s="187"/>
      <c r="T41" s="187"/>
      <c r="U41" s="187"/>
      <c r="V41" s="19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95"/>
      <c r="BB41" s="176"/>
      <c r="BC41" s="176"/>
      <c r="BD41" s="176"/>
      <c r="BE41" s="176"/>
      <c r="BF41" s="176"/>
      <c r="BG41" s="176"/>
      <c r="BH41" s="88"/>
      <c r="BI41" s="88"/>
    </row>
    <row r="42" spans="2:61">
      <c r="B42" s="149"/>
      <c r="C42" s="15">
        <f t="shared" si="0"/>
        <v>36</v>
      </c>
      <c r="D42" s="37"/>
      <c r="E42" s="71"/>
      <c r="F42" s="37"/>
      <c r="G42" s="37"/>
      <c r="H42" s="37"/>
      <c r="I42" s="37"/>
      <c r="J42" s="37"/>
      <c r="K42" s="37"/>
      <c r="L42" s="37"/>
      <c r="M42" s="96"/>
      <c r="O42" s="88"/>
      <c r="P42" s="88"/>
      <c r="Q42" s="88"/>
      <c r="R42" s="88"/>
      <c r="S42" s="88"/>
      <c r="T42" s="88"/>
      <c r="U42" s="88"/>
      <c r="V42" s="88"/>
      <c r="W42" s="88">
        <v>1</v>
      </c>
      <c r="X42" s="88">
        <v>2</v>
      </c>
      <c r="Y42" s="88">
        <v>3</v>
      </c>
      <c r="Z42" s="88">
        <v>4</v>
      </c>
      <c r="AA42" s="88">
        <v>5</v>
      </c>
      <c r="AB42" s="88">
        <v>6</v>
      </c>
      <c r="AC42" s="88">
        <v>7</v>
      </c>
      <c r="AD42" s="88">
        <v>8</v>
      </c>
      <c r="AE42" s="88">
        <v>9</v>
      </c>
      <c r="AF42" s="88">
        <v>10</v>
      </c>
      <c r="AG42" s="88">
        <v>11</v>
      </c>
      <c r="AH42" s="88">
        <v>12</v>
      </c>
      <c r="AI42" s="88">
        <v>13</v>
      </c>
      <c r="AJ42" s="88">
        <v>14</v>
      </c>
      <c r="AK42" s="88">
        <v>15</v>
      </c>
      <c r="AL42" s="88">
        <v>16</v>
      </c>
      <c r="AM42" s="88">
        <v>17</v>
      </c>
      <c r="AN42" s="88">
        <v>18</v>
      </c>
      <c r="AO42" s="88">
        <v>19</v>
      </c>
      <c r="AP42" s="88">
        <v>20</v>
      </c>
      <c r="AQ42" s="88">
        <v>21</v>
      </c>
      <c r="AR42" s="88">
        <v>22</v>
      </c>
      <c r="AS42" s="88">
        <v>23</v>
      </c>
      <c r="AT42" s="88">
        <v>24</v>
      </c>
      <c r="AU42" s="88">
        <v>25</v>
      </c>
      <c r="AV42" s="88">
        <v>26</v>
      </c>
      <c r="AW42" s="88">
        <v>27</v>
      </c>
      <c r="AX42" s="88">
        <v>28</v>
      </c>
      <c r="AY42" s="88">
        <v>29</v>
      </c>
      <c r="AZ42" s="88">
        <v>30</v>
      </c>
      <c r="BA42" s="88"/>
      <c r="BB42" s="88"/>
      <c r="BC42" s="88"/>
      <c r="BD42" s="88"/>
      <c r="BE42" s="88"/>
      <c r="BF42" s="88"/>
      <c r="BG42" s="88"/>
      <c r="BH42" s="88"/>
      <c r="BI42" s="88"/>
    </row>
    <row r="43" spans="2:61">
      <c r="B43" s="149"/>
      <c r="C43" s="15">
        <f t="shared" si="0"/>
        <v>37</v>
      </c>
      <c r="D43" s="7"/>
      <c r="E43" s="37"/>
      <c r="F43" s="37"/>
      <c r="G43" s="37"/>
      <c r="H43" s="37"/>
      <c r="I43" s="37"/>
      <c r="J43" s="37"/>
      <c r="K43" s="37"/>
      <c r="L43" s="47"/>
      <c r="M43" s="96"/>
    </row>
    <row r="44" spans="2:61">
      <c r="B44" s="149"/>
      <c r="C44" s="15">
        <f t="shared" si="0"/>
        <v>38</v>
      </c>
      <c r="D44" s="7"/>
      <c r="E44" s="37"/>
      <c r="F44" s="37"/>
      <c r="G44" s="37"/>
      <c r="H44" s="37"/>
      <c r="I44" s="37"/>
      <c r="J44" s="37"/>
      <c r="K44" s="37"/>
      <c r="L44" s="37"/>
      <c r="M44" s="96"/>
    </row>
    <row r="45" spans="2:61" ht="13.5" customHeight="1">
      <c r="B45" s="149"/>
      <c r="C45" s="15">
        <f t="shared" si="0"/>
        <v>39</v>
      </c>
      <c r="D45" s="7"/>
      <c r="E45" s="37"/>
      <c r="F45" s="37"/>
      <c r="G45" s="37"/>
      <c r="H45" s="37"/>
      <c r="I45" s="37"/>
      <c r="J45" s="37"/>
      <c r="K45" s="37"/>
      <c r="L45" s="37"/>
      <c r="M45" s="96"/>
    </row>
    <row r="46" spans="2:61" ht="13.5" customHeight="1">
      <c r="B46" s="149"/>
      <c r="C46" s="15">
        <f t="shared" si="0"/>
        <v>40</v>
      </c>
      <c r="D46" s="7"/>
      <c r="E46" s="37"/>
      <c r="F46" s="37"/>
      <c r="G46" s="37"/>
      <c r="H46" s="37"/>
      <c r="I46" s="37"/>
      <c r="J46" s="37"/>
      <c r="K46" s="37"/>
      <c r="L46" s="37"/>
      <c r="M46" s="96"/>
    </row>
    <row r="47" spans="2:61">
      <c r="B47" s="149"/>
      <c r="C47" s="15">
        <f t="shared" si="0"/>
        <v>41</v>
      </c>
      <c r="D47" s="71"/>
      <c r="E47" s="37"/>
      <c r="F47" s="37"/>
      <c r="G47" s="37"/>
      <c r="H47" s="37"/>
      <c r="I47" s="37"/>
      <c r="J47" s="37"/>
      <c r="K47" s="37"/>
      <c r="L47" s="37"/>
      <c r="M47" s="96"/>
    </row>
    <row r="48" spans="2:61">
      <c r="B48" s="149"/>
      <c r="C48" s="15">
        <f t="shared" si="0"/>
        <v>42</v>
      </c>
      <c r="D48" s="7"/>
      <c r="E48" s="37"/>
      <c r="F48" s="37"/>
      <c r="G48" s="37"/>
      <c r="H48" s="37"/>
      <c r="I48" s="37"/>
      <c r="J48" s="37"/>
      <c r="K48" s="37"/>
      <c r="L48" s="47"/>
      <c r="M48" s="96"/>
    </row>
    <row r="49" spans="2:26" ht="13.5" customHeight="1">
      <c r="B49" s="149"/>
      <c r="C49" s="15">
        <f t="shared" si="0"/>
        <v>43</v>
      </c>
      <c r="D49" s="71"/>
      <c r="E49" s="37"/>
      <c r="F49" s="37"/>
      <c r="G49" s="37"/>
      <c r="H49" s="37"/>
      <c r="I49" s="37"/>
      <c r="J49" s="37"/>
      <c r="K49" s="37"/>
      <c r="L49" s="37"/>
      <c r="M49" s="96"/>
    </row>
    <row r="50" spans="2:26">
      <c r="B50" s="149"/>
      <c r="C50" s="15">
        <f t="shared" si="0"/>
        <v>44</v>
      </c>
      <c r="D50" s="7"/>
      <c r="E50" s="37"/>
      <c r="F50" s="37"/>
      <c r="G50" s="37"/>
      <c r="H50" s="37"/>
      <c r="I50" s="37"/>
      <c r="J50" s="37"/>
      <c r="K50" s="37"/>
      <c r="L50" s="37"/>
      <c r="M50" s="96"/>
    </row>
    <row r="51" spans="2:26">
      <c r="B51" s="149"/>
      <c r="C51" s="15">
        <f t="shared" si="0"/>
        <v>45</v>
      </c>
      <c r="D51" s="71"/>
      <c r="E51" s="37"/>
      <c r="F51" s="37"/>
      <c r="G51" s="37"/>
      <c r="H51" s="37"/>
      <c r="I51" s="37"/>
      <c r="J51" s="37"/>
      <c r="K51" s="37"/>
      <c r="L51" s="37"/>
      <c r="M51" s="96"/>
    </row>
    <row r="52" spans="2:26" ht="13.5" customHeight="1">
      <c r="B52" s="149"/>
      <c r="C52" s="15">
        <f t="shared" si="0"/>
        <v>46</v>
      </c>
      <c r="D52" s="7"/>
      <c r="E52" s="37"/>
      <c r="F52" s="37"/>
      <c r="G52" s="37"/>
      <c r="H52" s="37"/>
      <c r="I52" s="37"/>
      <c r="J52" s="37"/>
      <c r="K52" s="37"/>
      <c r="L52" s="37"/>
      <c r="M52" s="96"/>
    </row>
    <row r="53" spans="2:26">
      <c r="B53" s="149"/>
      <c r="C53" s="15">
        <f t="shared" si="0"/>
        <v>47</v>
      </c>
      <c r="D53" s="7"/>
      <c r="E53" s="37"/>
      <c r="F53" s="37"/>
      <c r="G53" s="37"/>
      <c r="H53" s="37"/>
      <c r="I53" s="37"/>
      <c r="J53" s="37"/>
      <c r="K53" s="37"/>
      <c r="L53" s="47"/>
      <c r="M53" s="96"/>
    </row>
    <row r="54" spans="2:26">
      <c r="B54" s="149"/>
      <c r="C54" s="15">
        <f t="shared" si="0"/>
        <v>48</v>
      </c>
      <c r="D54" s="7"/>
      <c r="E54" s="37"/>
      <c r="F54" s="37"/>
      <c r="G54" s="37"/>
      <c r="H54" s="37"/>
      <c r="I54" s="37"/>
      <c r="J54" s="37"/>
      <c r="K54" s="37"/>
      <c r="L54" s="37"/>
      <c r="M54" s="96"/>
    </row>
    <row r="55" spans="2:26">
      <c r="B55" s="149"/>
      <c r="C55" s="15">
        <f t="shared" si="0"/>
        <v>49</v>
      </c>
      <c r="D55" s="7"/>
      <c r="E55" s="71"/>
      <c r="F55" s="37"/>
      <c r="G55" s="37"/>
      <c r="H55" s="37"/>
      <c r="I55" s="37"/>
      <c r="J55" s="37"/>
      <c r="K55" s="37"/>
      <c r="L55" s="37"/>
      <c r="M55" s="96"/>
    </row>
    <row r="56" spans="2:26">
      <c r="B56" s="149"/>
      <c r="C56" s="15">
        <f t="shared" si="0"/>
        <v>50</v>
      </c>
      <c r="D56" s="7"/>
      <c r="E56" s="37"/>
      <c r="F56" s="37"/>
      <c r="G56" s="37"/>
      <c r="H56" s="37"/>
      <c r="I56" s="37"/>
      <c r="J56" s="37"/>
      <c r="K56" s="37"/>
      <c r="L56" s="47"/>
      <c r="M56" s="96"/>
    </row>
    <row r="57" spans="2:26">
      <c r="B57" s="148" t="s">
        <v>43</v>
      </c>
      <c r="C57" s="15">
        <f t="shared" si="0"/>
        <v>51</v>
      </c>
      <c r="D57" s="7"/>
      <c r="E57" s="37"/>
      <c r="F57" s="37"/>
      <c r="G57" s="37"/>
      <c r="H57" s="37"/>
      <c r="I57" s="37"/>
      <c r="J57" s="37"/>
      <c r="K57" s="37"/>
      <c r="L57" s="47"/>
      <c r="M57" s="96"/>
    </row>
    <row r="58" spans="2:26" ht="13.5" customHeight="1">
      <c r="B58" s="148"/>
      <c r="C58" s="15">
        <f t="shared" si="0"/>
        <v>52</v>
      </c>
      <c r="D58" s="7"/>
      <c r="E58" s="71"/>
      <c r="F58" s="37"/>
      <c r="G58" s="37"/>
      <c r="H58" s="37"/>
      <c r="I58" s="37"/>
      <c r="J58" s="37"/>
      <c r="K58" s="37"/>
      <c r="L58" s="37"/>
      <c r="M58" s="96"/>
    </row>
    <row r="59" spans="2:26" ht="13.5" customHeight="1">
      <c r="B59" s="148"/>
      <c r="C59" s="15">
        <f t="shared" si="0"/>
        <v>53</v>
      </c>
      <c r="D59" s="7"/>
      <c r="E59" s="37"/>
      <c r="F59" s="37"/>
      <c r="G59" s="15"/>
      <c r="H59" s="37"/>
      <c r="I59" s="37"/>
      <c r="J59" s="37"/>
      <c r="K59" s="37"/>
      <c r="L59" s="37"/>
      <c r="M59" s="96"/>
    </row>
    <row r="60" spans="2:26" ht="13.5" customHeight="1">
      <c r="B60" s="148"/>
      <c r="C60" s="15">
        <f t="shared" si="0"/>
        <v>54</v>
      </c>
      <c r="D60" s="71"/>
      <c r="E60" s="37"/>
      <c r="F60" s="37"/>
      <c r="G60" s="37"/>
      <c r="H60" s="37"/>
      <c r="I60" s="37"/>
      <c r="J60" s="37"/>
      <c r="K60" s="37"/>
      <c r="L60" s="37"/>
      <c r="M60" s="96"/>
    </row>
    <row r="61" spans="2:26">
      <c r="B61" s="148"/>
      <c r="C61" s="15">
        <f t="shared" si="0"/>
        <v>55</v>
      </c>
      <c r="D61" s="7"/>
      <c r="E61" s="37"/>
      <c r="F61" s="37"/>
      <c r="G61" s="37"/>
      <c r="H61" s="37"/>
      <c r="I61" s="37"/>
      <c r="J61" s="37"/>
      <c r="K61" s="37"/>
      <c r="L61" s="37"/>
      <c r="M61" s="96"/>
    </row>
    <row r="62" spans="2:26">
      <c r="B62" s="148"/>
      <c r="C62" s="15">
        <f t="shared" si="0"/>
        <v>56</v>
      </c>
      <c r="D62" s="71"/>
      <c r="E62" s="37"/>
      <c r="F62" s="37"/>
      <c r="G62" s="37"/>
      <c r="H62" s="37"/>
      <c r="I62" s="37"/>
      <c r="J62" s="37"/>
      <c r="K62" s="37"/>
      <c r="L62" s="37"/>
      <c r="M62" s="96"/>
    </row>
    <row r="63" spans="2:26">
      <c r="B63" s="148"/>
      <c r="C63" s="15">
        <f t="shared" si="0"/>
        <v>57</v>
      </c>
      <c r="D63" s="7"/>
      <c r="E63" s="37"/>
      <c r="F63" s="37"/>
      <c r="G63" s="15"/>
      <c r="H63" s="37"/>
      <c r="I63" s="37"/>
      <c r="J63" s="37"/>
      <c r="K63" s="37"/>
      <c r="L63" s="37"/>
      <c r="M63" s="96"/>
      <c r="R63" s="91"/>
      <c r="S63" s="91"/>
      <c r="T63" s="91"/>
      <c r="U63" s="91"/>
      <c r="V63" s="91"/>
      <c r="W63" s="91"/>
      <c r="X63" s="91"/>
      <c r="Y63" s="91"/>
      <c r="Z63" s="91"/>
    </row>
    <row r="64" spans="2:26" ht="13.5" customHeight="1">
      <c r="B64" s="148"/>
      <c r="C64" s="15">
        <f t="shared" si="0"/>
        <v>58</v>
      </c>
      <c r="D64" s="7"/>
      <c r="E64" s="37"/>
      <c r="F64" s="37"/>
      <c r="G64" s="37"/>
      <c r="H64" s="37"/>
      <c r="I64" s="37"/>
      <c r="J64" s="37"/>
      <c r="K64" s="37"/>
      <c r="L64" s="37"/>
      <c r="M64" s="96"/>
      <c r="R64" s="92"/>
      <c r="S64" s="93"/>
      <c r="T64" s="93"/>
      <c r="U64" s="93"/>
      <c r="V64" s="93"/>
      <c r="W64" s="93"/>
      <c r="X64" s="93"/>
      <c r="Y64" s="94"/>
      <c r="Z64" s="91"/>
    </row>
    <row r="65" spans="2:26">
      <c r="B65" s="148"/>
      <c r="C65" s="15">
        <f t="shared" si="0"/>
        <v>59</v>
      </c>
      <c r="D65" s="7"/>
      <c r="E65" s="37"/>
      <c r="F65" s="37"/>
      <c r="G65" s="37"/>
      <c r="H65" s="37"/>
      <c r="I65" s="37"/>
      <c r="J65" s="37"/>
      <c r="K65" s="37"/>
      <c r="L65" s="37"/>
      <c r="M65" s="96"/>
      <c r="R65" s="92"/>
      <c r="S65" s="93"/>
      <c r="T65" s="93"/>
      <c r="U65" s="93"/>
      <c r="V65" s="93"/>
      <c r="W65" s="93"/>
      <c r="X65" s="93"/>
      <c r="Y65" s="93"/>
      <c r="Z65" s="91"/>
    </row>
    <row r="66" spans="2:26">
      <c r="B66" s="148"/>
      <c r="C66" s="15">
        <f t="shared" si="0"/>
        <v>60</v>
      </c>
      <c r="D66" s="7"/>
      <c r="E66" s="37"/>
      <c r="F66" s="37"/>
      <c r="G66" s="37"/>
      <c r="H66" s="37"/>
      <c r="I66" s="37"/>
      <c r="J66" s="37"/>
      <c r="K66" s="37"/>
      <c r="L66" s="37"/>
      <c r="M66" s="96"/>
      <c r="R66" s="92"/>
      <c r="S66" s="93"/>
      <c r="T66" s="93"/>
      <c r="U66" s="93"/>
      <c r="V66" s="93"/>
      <c r="W66" s="93"/>
      <c r="X66" s="93"/>
      <c r="Y66" s="93"/>
      <c r="Z66" s="91"/>
    </row>
    <row r="67" spans="2:26">
      <c r="B67" s="148"/>
      <c r="C67" s="15">
        <f t="shared" si="0"/>
        <v>61</v>
      </c>
      <c r="D67" s="7"/>
      <c r="E67" s="37"/>
      <c r="F67" s="37"/>
      <c r="G67" s="37"/>
      <c r="H67" s="37"/>
      <c r="I67" s="37"/>
      <c r="J67" s="37"/>
      <c r="K67" s="37"/>
      <c r="L67" s="47"/>
      <c r="M67" s="96"/>
      <c r="R67" s="92"/>
      <c r="S67" s="93"/>
      <c r="T67" s="93"/>
      <c r="U67" s="93"/>
      <c r="V67" s="93"/>
      <c r="W67" s="93"/>
      <c r="X67" s="91"/>
      <c r="Y67" s="91"/>
      <c r="Z67" s="91"/>
    </row>
    <row r="68" spans="2:26">
      <c r="B68" s="148"/>
      <c r="C68" s="15">
        <f t="shared" si="0"/>
        <v>62</v>
      </c>
      <c r="D68" s="7"/>
      <c r="E68" s="37"/>
      <c r="F68" s="37"/>
      <c r="G68" s="37"/>
      <c r="H68" s="37"/>
      <c r="I68" s="37"/>
      <c r="J68" s="37"/>
      <c r="K68" s="37"/>
      <c r="L68" s="37"/>
      <c r="M68" s="96"/>
      <c r="R68" s="92"/>
      <c r="S68" s="93"/>
      <c r="T68" s="93"/>
      <c r="U68" s="93"/>
      <c r="V68" s="93"/>
      <c r="W68" s="93"/>
      <c r="X68" s="93"/>
      <c r="Y68" s="91"/>
      <c r="Z68" s="91"/>
    </row>
    <row r="69" spans="2:26">
      <c r="B69" s="148"/>
      <c r="C69" s="15">
        <f t="shared" si="0"/>
        <v>63</v>
      </c>
      <c r="D69" s="7"/>
      <c r="E69" s="37"/>
      <c r="F69" s="37"/>
      <c r="G69" s="37"/>
      <c r="H69" s="37"/>
      <c r="I69" s="37"/>
      <c r="J69" s="37"/>
      <c r="K69" s="37"/>
      <c r="L69" s="47"/>
      <c r="M69" s="96"/>
      <c r="R69" s="92"/>
      <c r="S69" s="93"/>
      <c r="T69" s="93"/>
      <c r="U69" s="93"/>
      <c r="V69" s="93"/>
      <c r="W69" s="93"/>
      <c r="X69" s="93"/>
      <c r="Y69" s="94"/>
      <c r="Z69" s="91"/>
    </row>
    <row r="70" spans="2:26" ht="13.5" customHeight="1">
      <c r="B70" s="148"/>
      <c r="C70" s="15">
        <f t="shared" si="0"/>
        <v>64</v>
      </c>
      <c r="D70" s="71"/>
      <c r="E70" s="37"/>
      <c r="F70" s="37"/>
      <c r="G70" s="37"/>
      <c r="H70" s="37"/>
      <c r="I70" s="37"/>
      <c r="J70" s="37"/>
      <c r="K70" s="37"/>
      <c r="L70" s="37"/>
      <c r="M70" s="96"/>
      <c r="R70" s="91"/>
      <c r="S70" s="91"/>
      <c r="T70" s="91"/>
      <c r="U70" s="91"/>
      <c r="V70" s="91"/>
      <c r="W70" s="91"/>
      <c r="X70" s="91"/>
      <c r="Y70" s="91"/>
      <c r="Z70" s="91"/>
    </row>
    <row r="71" spans="2:26">
      <c r="B71" s="148"/>
      <c r="C71" s="15">
        <f t="shared" si="0"/>
        <v>65</v>
      </c>
      <c r="D71" s="7"/>
      <c r="E71" s="37"/>
      <c r="F71" s="37"/>
      <c r="G71" s="37"/>
      <c r="H71" s="37"/>
      <c r="I71" s="37"/>
      <c r="J71" s="37"/>
      <c r="K71" s="37"/>
      <c r="L71" s="47"/>
      <c r="M71" s="96"/>
    </row>
    <row r="72" spans="2:26" ht="13.5" customHeight="1">
      <c r="B72" s="148"/>
      <c r="C72" s="15">
        <f t="shared" si="0"/>
        <v>66</v>
      </c>
      <c r="D72" s="71"/>
      <c r="E72" s="37"/>
      <c r="F72" s="37"/>
      <c r="G72" s="37"/>
      <c r="H72" s="37"/>
      <c r="I72" s="37"/>
      <c r="J72" s="37"/>
      <c r="K72" s="37"/>
      <c r="L72" s="37"/>
      <c r="M72" s="96"/>
    </row>
    <row r="73" spans="2:26">
      <c r="B73" s="148"/>
      <c r="C73" s="15">
        <f t="shared" si="0"/>
        <v>67</v>
      </c>
      <c r="D73" s="7"/>
      <c r="E73" s="37"/>
      <c r="F73" s="37"/>
      <c r="G73" s="37"/>
      <c r="H73" s="37"/>
      <c r="I73" s="37"/>
      <c r="J73" s="37"/>
      <c r="K73" s="37"/>
      <c r="L73" s="37"/>
      <c r="M73" s="96"/>
    </row>
    <row r="74" spans="2:26">
      <c r="B74" s="148"/>
      <c r="C74" s="15">
        <f t="shared" ref="C74:C106" si="1">C73+1</f>
        <v>68</v>
      </c>
      <c r="D74" s="71"/>
      <c r="E74" s="37"/>
      <c r="F74" s="37"/>
      <c r="G74" s="37"/>
      <c r="H74" s="37"/>
      <c r="I74" s="37"/>
      <c r="J74" s="37"/>
      <c r="K74" s="37"/>
      <c r="L74" s="47"/>
      <c r="M74" s="96"/>
    </row>
    <row r="75" spans="2:26">
      <c r="B75" s="148"/>
      <c r="C75" s="15">
        <f t="shared" si="1"/>
        <v>69</v>
      </c>
      <c r="D75" s="7"/>
      <c r="E75" s="37"/>
      <c r="F75" s="37"/>
      <c r="G75" s="37"/>
      <c r="H75" s="37"/>
      <c r="I75" s="37"/>
      <c r="J75" s="37"/>
      <c r="K75" s="37"/>
      <c r="L75" s="37"/>
      <c r="M75" s="96"/>
    </row>
    <row r="76" spans="2:26" ht="13.5" customHeight="1">
      <c r="B76" s="148"/>
      <c r="C76" s="15">
        <f t="shared" si="1"/>
        <v>70</v>
      </c>
      <c r="D76" s="71"/>
      <c r="E76" s="37"/>
      <c r="F76" s="37"/>
      <c r="G76" s="15"/>
      <c r="H76" s="37"/>
      <c r="I76" s="37"/>
      <c r="J76" s="37"/>
      <c r="K76" s="37"/>
      <c r="L76" s="37"/>
      <c r="M76" s="96"/>
    </row>
    <row r="77" spans="2:26">
      <c r="B77" s="148"/>
      <c r="C77" s="15">
        <f t="shared" si="1"/>
        <v>71</v>
      </c>
      <c r="D77" s="7"/>
      <c r="E77" s="37"/>
      <c r="F77" s="37"/>
      <c r="G77" s="37"/>
      <c r="H77" s="37"/>
      <c r="I77" s="37"/>
      <c r="J77" s="37"/>
      <c r="K77" s="37"/>
      <c r="L77" s="37"/>
      <c r="M77" s="96"/>
    </row>
    <row r="78" spans="2:26">
      <c r="B78" s="148"/>
      <c r="C78" s="15">
        <f t="shared" si="1"/>
        <v>72</v>
      </c>
      <c r="D78" s="71"/>
      <c r="E78" s="37"/>
      <c r="F78" s="37"/>
      <c r="G78" s="37"/>
      <c r="H78" s="37"/>
      <c r="I78" s="37"/>
      <c r="J78" s="37"/>
      <c r="K78" s="37"/>
      <c r="L78" s="37"/>
      <c r="M78" s="96"/>
    </row>
    <row r="79" spans="2:26">
      <c r="B79" s="148"/>
      <c r="C79" s="15">
        <f t="shared" si="1"/>
        <v>73</v>
      </c>
      <c r="D79" s="7"/>
      <c r="E79" s="37"/>
      <c r="F79" s="37"/>
      <c r="G79" s="37"/>
      <c r="H79" s="37"/>
      <c r="I79" s="37"/>
      <c r="J79" s="37"/>
      <c r="K79" s="37"/>
      <c r="L79" s="37"/>
      <c r="M79" s="96"/>
    </row>
    <row r="80" spans="2:26">
      <c r="B80" s="148"/>
      <c r="C80" s="15">
        <f t="shared" si="1"/>
        <v>74</v>
      </c>
      <c r="D80" s="7"/>
      <c r="E80" s="37"/>
      <c r="F80" s="37"/>
      <c r="G80" s="37"/>
      <c r="H80" s="37"/>
      <c r="I80" s="37"/>
      <c r="J80" s="37"/>
      <c r="K80" s="37"/>
      <c r="L80" s="47"/>
      <c r="M80" s="96"/>
    </row>
    <row r="81" spans="2:13">
      <c r="B81" s="148"/>
      <c r="C81" s="15">
        <f t="shared" si="1"/>
        <v>75</v>
      </c>
      <c r="D81" s="71"/>
      <c r="E81" s="37"/>
      <c r="F81" s="37"/>
      <c r="G81" s="37"/>
      <c r="H81" s="37"/>
      <c r="I81" s="37"/>
      <c r="J81" s="37"/>
      <c r="K81" s="37"/>
      <c r="L81" s="37"/>
      <c r="M81" s="96"/>
    </row>
    <row r="82" spans="2:13" ht="13.5" customHeight="1">
      <c r="B82" s="148"/>
      <c r="C82" s="15">
        <f t="shared" si="1"/>
        <v>76</v>
      </c>
      <c r="D82" s="7"/>
      <c r="E82" s="37"/>
      <c r="F82" s="37"/>
      <c r="G82" s="15"/>
      <c r="H82" s="37"/>
      <c r="I82" s="37"/>
      <c r="J82" s="37"/>
      <c r="K82" s="37"/>
      <c r="L82" s="37"/>
      <c r="M82" s="96"/>
    </row>
    <row r="83" spans="2:13">
      <c r="B83" s="148"/>
      <c r="C83" s="15">
        <f t="shared" si="1"/>
        <v>77</v>
      </c>
      <c r="D83" s="71"/>
      <c r="E83" s="37"/>
      <c r="F83" s="37"/>
      <c r="G83" s="37"/>
      <c r="H83" s="37"/>
      <c r="I83" s="37"/>
      <c r="J83" s="37"/>
      <c r="K83" s="37"/>
      <c r="L83" s="37"/>
      <c r="M83" s="96"/>
    </row>
    <row r="84" spans="2:13">
      <c r="B84" s="148"/>
      <c r="C84" s="15">
        <f t="shared" si="1"/>
        <v>78</v>
      </c>
      <c r="D84" s="7"/>
      <c r="E84" s="37"/>
      <c r="F84" s="37"/>
      <c r="G84" s="37"/>
      <c r="H84" s="37"/>
      <c r="I84" s="37"/>
      <c r="J84" s="37"/>
      <c r="K84" s="37"/>
      <c r="L84" s="37"/>
      <c r="M84" s="96"/>
    </row>
    <row r="85" spans="2:13">
      <c r="B85" s="148"/>
      <c r="C85" s="15">
        <f t="shared" si="1"/>
        <v>79</v>
      </c>
      <c r="D85" s="7"/>
      <c r="E85" s="37"/>
      <c r="F85" s="37"/>
      <c r="G85" s="37"/>
      <c r="H85" s="37"/>
      <c r="I85" s="37"/>
      <c r="J85" s="37"/>
      <c r="K85" s="37"/>
      <c r="L85" s="47"/>
      <c r="M85" s="96"/>
    </row>
    <row r="86" spans="2:13">
      <c r="B86" s="148"/>
      <c r="C86" s="15">
        <f>C85+1</f>
        <v>80</v>
      </c>
      <c r="D86" s="7"/>
      <c r="E86" s="37"/>
      <c r="F86" s="37"/>
      <c r="G86" s="15"/>
      <c r="H86" s="37"/>
      <c r="I86" s="37"/>
      <c r="J86" s="37"/>
      <c r="K86" s="37"/>
      <c r="L86" s="37"/>
      <c r="M86" s="96"/>
    </row>
    <row r="87" spans="2:13" ht="13.5" customHeight="1">
      <c r="B87" s="167" t="s">
        <v>44</v>
      </c>
      <c r="C87" s="15">
        <f>C86+1</f>
        <v>81</v>
      </c>
      <c r="D87" s="37"/>
      <c r="E87" s="37"/>
      <c r="F87" s="37"/>
      <c r="G87" s="37"/>
      <c r="H87" s="37"/>
      <c r="I87" s="37"/>
      <c r="J87" s="37"/>
      <c r="K87" s="37"/>
      <c r="L87" s="37"/>
      <c r="M87" s="96"/>
    </row>
    <row r="88" spans="2:13">
      <c r="B88" s="167"/>
      <c r="C88" s="15">
        <f>C87+1</f>
        <v>82</v>
      </c>
      <c r="D88" s="37"/>
      <c r="E88" s="37"/>
      <c r="F88" s="37"/>
      <c r="G88" s="37"/>
      <c r="H88" s="37"/>
      <c r="I88" s="37"/>
      <c r="J88" s="37"/>
      <c r="K88" s="37"/>
      <c r="L88" s="37"/>
      <c r="M88" s="96"/>
    </row>
    <row r="89" spans="2:13">
      <c r="B89" s="167"/>
      <c r="C89" s="15">
        <f t="shared" si="1"/>
        <v>83</v>
      </c>
      <c r="D89" s="37"/>
      <c r="E89" s="37"/>
      <c r="F89" s="37"/>
      <c r="G89" s="37"/>
      <c r="H89" s="37"/>
      <c r="I89" s="37"/>
      <c r="J89" s="37"/>
      <c r="K89" s="37"/>
      <c r="L89" s="37"/>
      <c r="M89" s="96"/>
    </row>
    <row r="90" spans="2:13">
      <c r="B90" s="167"/>
      <c r="C90" s="15">
        <f t="shared" si="1"/>
        <v>84</v>
      </c>
      <c r="D90" s="37"/>
      <c r="E90" s="37"/>
      <c r="F90" s="37"/>
      <c r="G90" s="37"/>
      <c r="H90" s="37"/>
      <c r="I90" s="37"/>
      <c r="J90" s="37"/>
      <c r="K90" s="37"/>
      <c r="L90" s="37"/>
      <c r="M90" s="96"/>
    </row>
    <row r="91" spans="2:13">
      <c r="B91" s="167"/>
      <c r="C91" s="15">
        <f t="shared" si="1"/>
        <v>85</v>
      </c>
      <c r="D91" s="37"/>
      <c r="E91" s="37"/>
      <c r="F91" s="37"/>
      <c r="G91" s="37"/>
      <c r="H91" s="37"/>
      <c r="I91" s="37"/>
      <c r="J91" s="37"/>
      <c r="K91" s="37"/>
      <c r="L91" s="37"/>
      <c r="M91" s="96"/>
    </row>
    <row r="92" spans="2:13" ht="13.5" customHeight="1">
      <c r="B92" s="167"/>
      <c r="C92" s="15">
        <f t="shared" si="1"/>
        <v>86</v>
      </c>
      <c r="D92" s="71"/>
      <c r="E92" s="37"/>
      <c r="F92" s="37"/>
      <c r="G92" s="37"/>
      <c r="H92" s="37"/>
      <c r="I92" s="37"/>
      <c r="J92" s="37"/>
      <c r="K92" s="37"/>
      <c r="L92" s="37"/>
      <c r="M92" s="96"/>
    </row>
    <row r="93" spans="2:13">
      <c r="B93" s="167"/>
      <c r="C93" s="15">
        <f t="shared" si="1"/>
        <v>87</v>
      </c>
      <c r="D93" s="37"/>
      <c r="E93" s="37"/>
      <c r="F93" s="37"/>
      <c r="G93" s="37"/>
      <c r="H93" s="37"/>
      <c r="I93" s="37"/>
      <c r="J93" s="37"/>
      <c r="K93" s="37"/>
      <c r="L93" s="37"/>
      <c r="M93" s="96"/>
    </row>
    <row r="94" spans="2:13">
      <c r="B94" s="167"/>
      <c r="C94" s="15">
        <f t="shared" si="1"/>
        <v>88</v>
      </c>
      <c r="D94" s="71"/>
      <c r="E94" s="37"/>
      <c r="F94" s="37"/>
      <c r="G94" s="37"/>
      <c r="H94" s="37"/>
      <c r="I94" s="37"/>
      <c r="J94" s="37"/>
      <c r="K94" s="37"/>
      <c r="L94" s="37"/>
      <c r="M94" s="96"/>
    </row>
    <row r="95" spans="2:13">
      <c r="B95" s="167"/>
      <c r="C95" s="15">
        <f t="shared" si="1"/>
        <v>89</v>
      </c>
      <c r="D95" s="37"/>
      <c r="E95" s="37"/>
      <c r="F95" s="37"/>
      <c r="G95" s="37"/>
      <c r="H95" s="37"/>
      <c r="I95" s="37"/>
      <c r="J95" s="37"/>
      <c r="K95" s="37"/>
      <c r="L95" s="37"/>
      <c r="M95" s="96"/>
    </row>
    <row r="96" spans="2:13">
      <c r="B96" s="167"/>
      <c r="C96" s="15">
        <f t="shared" si="1"/>
        <v>90</v>
      </c>
      <c r="D96" s="37"/>
      <c r="E96" s="37"/>
      <c r="F96" s="37"/>
      <c r="G96" s="37"/>
      <c r="H96" s="37"/>
      <c r="I96" s="37"/>
      <c r="J96" s="37"/>
      <c r="K96" s="37"/>
      <c r="L96" s="37"/>
      <c r="M96" s="96"/>
    </row>
    <row r="97" spans="2:13">
      <c r="B97" s="167"/>
      <c r="C97" s="15">
        <f t="shared" si="1"/>
        <v>91</v>
      </c>
      <c r="D97" s="37"/>
      <c r="E97" s="37"/>
      <c r="F97" s="37"/>
      <c r="G97" s="37"/>
      <c r="H97" s="37"/>
      <c r="I97" s="37"/>
      <c r="J97" s="37"/>
      <c r="K97" s="37"/>
      <c r="L97" s="37"/>
      <c r="M97" s="96"/>
    </row>
    <row r="98" spans="2:13">
      <c r="B98" s="167"/>
      <c r="C98" s="15">
        <f t="shared" si="1"/>
        <v>92</v>
      </c>
      <c r="D98" s="37"/>
      <c r="E98" s="37"/>
      <c r="F98" s="37"/>
      <c r="G98" s="37"/>
      <c r="H98" s="37"/>
      <c r="I98" s="37"/>
      <c r="J98" s="37"/>
      <c r="K98" s="37"/>
      <c r="L98" s="37"/>
      <c r="M98" s="96"/>
    </row>
    <row r="99" spans="2:13">
      <c r="B99" s="167"/>
      <c r="C99" s="15">
        <f t="shared" si="1"/>
        <v>93</v>
      </c>
      <c r="D99" s="37"/>
      <c r="E99" s="37"/>
      <c r="F99" s="37"/>
      <c r="G99" s="37"/>
      <c r="H99" s="37"/>
      <c r="I99" s="37"/>
      <c r="J99" s="37"/>
      <c r="K99" s="37"/>
      <c r="L99" s="37"/>
      <c r="M99" s="96"/>
    </row>
    <row r="100" spans="2:13">
      <c r="B100" s="167"/>
      <c r="C100" s="15">
        <f t="shared" si="1"/>
        <v>94</v>
      </c>
      <c r="D100" s="71"/>
      <c r="E100" s="37"/>
      <c r="F100" s="37"/>
      <c r="G100" s="15"/>
      <c r="H100" s="37"/>
      <c r="I100" s="37"/>
      <c r="J100" s="37"/>
      <c r="K100" s="37"/>
      <c r="L100" s="37"/>
      <c r="M100" s="96"/>
    </row>
    <row r="101" spans="2:13">
      <c r="B101" s="167"/>
      <c r="C101" s="15">
        <f t="shared" si="1"/>
        <v>95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96"/>
    </row>
    <row r="102" spans="2:13">
      <c r="B102" s="167"/>
      <c r="C102" s="15">
        <f t="shared" si="1"/>
        <v>96</v>
      </c>
      <c r="D102" s="82"/>
      <c r="E102" s="37"/>
      <c r="F102" s="37"/>
      <c r="G102" s="37"/>
      <c r="H102" s="37"/>
      <c r="I102" s="37"/>
      <c r="J102" s="37"/>
      <c r="K102" s="37"/>
      <c r="L102" s="37"/>
      <c r="M102" s="96"/>
    </row>
    <row r="103" spans="2:13">
      <c r="B103" s="167"/>
      <c r="C103" s="15">
        <f t="shared" si="1"/>
        <v>97</v>
      </c>
      <c r="D103" s="71"/>
      <c r="E103" s="37"/>
      <c r="F103" s="37"/>
      <c r="G103" s="37"/>
      <c r="H103" s="37"/>
      <c r="I103" s="37"/>
      <c r="J103" s="37"/>
      <c r="K103" s="37"/>
      <c r="L103" s="47"/>
      <c r="M103" s="96"/>
    </row>
    <row r="104" spans="2:13" ht="13.5" customHeight="1">
      <c r="B104" s="167"/>
      <c r="C104" s="15">
        <f t="shared" si="1"/>
        <v>98</v>
      </c>
      <c r="D104" s="82"/>
      <c r="E104" s="37"/>
      <c r="F104" s="37"/>
      <c r="G104" s="37"/>
      <c r="H104" s="37"/>
      <c r="I104" s="37"/>
      <c r="J104" s="37"/>
      <c r="K104" s="37"/>
      <c r="L104" s="37"/>
      <c r="M104" s="96"/>
    </row>
    <row r="105" spans="2:13">
      <c r="B105" s="167"/>
      <c r="C105" s="15">
        <f t="shared" si="1"/>
        <v>99</v>
      </c>
      <c r="D105" s="71"/>
      <c r="E105" s="37"/>
      <c r="F105" s="37"/>
      <c r="G105" s="37"/>
      <c r="H105" s="37"/>
      <c r="I105" s="37"/>
      <c r="J105" s="37"/>
      <c r="K105" s="37"/>
      <c r="L105" s="47"/>
      <c r="M105" s="96"/>
    </row>
    <row r="106" spans="2:13">
      <c r="B106" s="167"/>
      <c r="C106" s="15">
        <f t="shared" si="1"/>
        <v>100</v>
      </c>
      <c r="D106" s="82"/>
      <c r="E106" s="37"/>
      <c r="F106" s="37"/>
      <c r="G106" s="37"/>
      <c r="H106" s="37"/>
      <c r="I106" s="37"/>
      <c r="J106" s="37"/>
      <c r="K106" s="37"/>
      <c r="L106" s="37"/>
      <c r="M106" s="96"/>
    </row>
    <row r="107" spans="2:13">
      <c r="C107" s="95"/>
      <c r="D107" s="3"/>
      <c r="E107" s="3"/>
      <c r="F107" s="3"/>
      <c r="G107" s="3"/>
      <c r="H107" s="3"/>
      <c r="I107" s="3"/>
      <c r="J107" s="3"/>
      <c r="K107" s="3"/>
      <c r="L107" s="3"/>
    </row>
  </sheetData>
  <autoFilter ref="C6:L106" xr:uid="{00000000-0009-0000-0000-000005000000}"/>
  <mergeCells count="110">
    <mergeCell ref="AZ35:AZ41"/>
    <mergeCell ref="BA35:BG41"/>
    <mergeCell ref="B37:B56"/>
    <mergeCell ref="B57:B86"/>
    <mergeCell ref="B87:B106"/>
    <mergeCell ref="AT35:AT41"/>
    <mergeCell ref="AU35:AU41"/>
    <mergeCell ref="AV35:AV41"/>
    <mergeCell ref="AW35:AW41"/>
    <mergeCell ref="AX35:AX41"/>
    <mergeCell ref="AY35:AY41"/>
    <mergeCell ref="AN35:AN41"/>
    <mergeCell ref="AO35:AO41"/>
    <mergeCell ref="AP35:AP41"/>
    <mergeCell ref="AQ35:AQ41"/>
    <mergeCell ref="AR35:AR41"/>
    <mergeCell ref="AS35:AS41"/>
    <mergeCell ref="AH35:AH41"/>
    <mergeCell ref="AI35:AI41"/>
    <mergeCell ref="AJ35:AJ41"/>
    <mergeCell ref="AK35:AK41"/>
    <mergeCell ref="AL35:AL41"/>
    <mergeCell ref="AM35:AM41"/>
    <mergeCell ref="AB35:AB41"/>
    <mergeCell ref="AC35:AC41"/>
    <mergeCell ref="AD35:AD41"/>
    <mergeCell ref="AE35:AE41"/>
    <mergeCell ref="AF35:AF41"/>
    <mergeCell ref="AG35:AG41"/>
    <mergeCell ref="P35:V41"/>
    <mergeCell ref="W35:W41"/>
    <mergeCell ref="X35:X41"/>
    <mergeCell ref="Y35:Y41"/>
    <mergeCell ref="Z35:Z41"/>
    <mergeCell ref="AA35:AA41"/>
    <mergeCell ref="BA32:BG32"/>
    <mergeCell ref="P33:V33"/>
    <mergeCell ref="BA33:BG33"/>
    <mergeCell ref="P34:V34"/>
    <mergeCell ref="BA34:BG34"/>
    <mergeCell ref="BA28:BG28"/>
    <mergeCell ref="P29:V29"/>
    <mergeCell ref="BA29:BG29"/>
    <mergeCell ref="P30:V30"/>
    <mergeCell ref="BA30:BG30"/>
    <mergeCell ref="P31:V31"/>
    <mergeCell ref="BA31:BG31"/>
    <mergeCell ref="BA24:BG24"/>
    <mergeCell ref="P25:V25"/>
    <mergeCell ref="BA25:BG25"/>
    <mergeCell ref="P26:V26"/>
    <mergeCell ref="BA26:BG26"/>
    <mergeCell ref="P27:V27"/>
    <mergeCell ref="BA27:BG27"/>
    <mergeCell ref="BA20:BG20"/>
    <mergeCell ref="P21:V21"/>
    <mergeCell ref="BA21:BG21"/>
    <mergeCell ref="P22:V22"/>
    <mergeCell ref="BA22:BG22"/>
    <mergeCell ref="P23:V23"/>
    <mergeCell ref="BA23:BG23"/>
    <mergeCell ref="BA16:BG16"/>
    <mergeCell ref="P17:V17"/>
    <mergeCell ref="BA17:BG17"/>
    <mergeCell ref="P18:V18"/>
    <mergeCell ref="BA18:BG18"/>
    <mergeCell ref="P19:V19"/>
    <mergeCell ref="BA19:BG19"/>
    <mergeCell ref="AW8:AW14"/>
    <mergeCell ref="AX8:AX14"/>
    <mergeCell ref="AY8:AY14"/>
    <mergeCell ref="AZ8:AZ14"/>
    <mergeCell ref="BA8:BG14"/>
    <mergeCell ref="P15:V15"/>
    <mergeCell ref="BA15:BG15"/>
    <mergeCell ref="AQ8:AQ14"/>
    <mergeCell ref="AR8:AR14"/>
    <mergeCell ref="AS8:AS14"/>
    <mergeCell ref="AT8:AT14"/>
    <mergeCell ref="AU8:AU14"/>
    <mergeCell ref="AV8:AV14"/>
    <mergeCell ref="AK8:AK14"/>
    <mergeCell ref="AL8:AL14"/>
    <mergeCell ref="AM8:AM14"/>
    <mergeCell ref="AN8:AN14"/>
    <mergeCell ref="AO8:AO14"/>
    <mergeCell ref="AP8:AP14"/>
    <mergeCell ref="AE8:AE14"/>
    <mergeCell ref="AF8:AF14"/>
    <mergeCell ref="AG8:AG14"/>
    <mergeCell ref="AH8:AH14"/>
    <mergeCell ref="AI8:AI14"/>
    <mergeCell ref="AJ8:AJ14"/>
    <mergeCell ref="Y8:Y14"/>
    <mergeCell ref="Z8:Z14"/>
    <mergeCell ref="AA8:AA14"/>
    <mergeCell ref="AB8:AB14"/>
    <mergeCell ref="AC8:AC14"/>
    <mergeCell ref="AD8:AD14"/>
    <mergeCell ref="A1:C1"/>
    <mergeCell ref="E5:J5"/>
    <mergeCell ref="B7:B36"/>
    <mergeCell ref="P8:V14"/>
    <mergeCell ref="W8:W14"/>
    <mergeCell ref="X8:X14"/>
    <mergeCell ref="P16:V16"/>
    <mergeCell ref="P20:V20"/>
    <mergeCell ref="P24:V24"/>
    <mergeCell ref="P28:V28"/>
    <mergeCell ref="P32:V32"/>
  </mergeCells>
  <phoneticPr fontId="1"/>
  <hyperlinks>
    <hyperlink ref="A1:C1" location="Index!A1" display="Back to Index" xr:uid="{00000000-0004-0000-05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'M:\ChipFab\RENESAS_SUBMIT\RS6518_2\01_Latest_Data\11_Received_Application_Form\[Chip_ApplicationForm_v4_RS6518_2_Kumagai_20181210.xlsx]List'!#REF!</xm:f>
          </x14:formula1>
          <xm:sqref>K7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B41"/>
  <sheetViews>
    <sheetView topLeftCell="A58" zoomScaleNormal="100" workbookViewId="0">
      <selection activeCell="D30" sqref="D30"/>
    </sheetView>
  </sheetViews>
  <sheetFormatPr defaultRowHeight="13.5"/>
  <cols>
    <col min="1" max="1" width="2.625" customWidth="1"/>
    <col min="12" max="12" width="19.375" bestFit="1" customWidth="1"/>
    <col min="13" max="13" width="13" bestFit="1" customWidth="1"/>
  </cols>
  <sheetData>
    <row r="1" spans="1:28" s="1" customFormat="1">
      <c r="A1" s="139" t="s">
        <v>36</v>
      </c>
      <c r="B1" s="139"/>
      <c r="C1" s="139"/>
    </row>
    <row r="2" spans="1:28">
      <c r="A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28" ht="13.5" customHeight="1">
      <c r="A3" s="48"/>
      <c r="B3" s="49"/>
      <c r="C3" s="49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50"/>
      <c r="Q3" s="50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28" ht="21">
      <c r="A4" s="48"/>
      <c r="B4" s="51" t="s">
        <v>139</v>
      </c>
      <c r="C4" s="51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199" t="s">
        <v>66</v>
      </c>
      <c r="P4" s="199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>
      <c r="A5" s="48"/>
      <c r="B5" s="52" t="s">
        <v>45</v>
      </c>
      <c r="C5" s="52" t="s">
        <v>3</v>
      </c>
      <c r="D5" s="53" t="s">
        <v>67</v>
      </c>
      <c r="E5" s="54"/>
      <c r="F5" s="54"/>
      <c r="G5" s="54"/>
      <c r="H5" s="54"/>
      <c r="I5" s="54"/>
      <c r="J5" s="54"/>
      <c r="K5" s="55"/>
      <c r="L5" s="52" t="s">
        <v>68</v>
      </c>
      <c r="M5" s="52" t="s">
        <v>69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>
      <c r="A6" s="48"/>
      <c r="B6" s="200" t="s">
        <v>1</v>
      </c>
      <c r="C6" s="56" t="s">
        <v>70</v>
      </c>
      <c r="D6" s="57" t="s">
        <v>48</v>
      </c>
      <c r="E6" s="58"/>
      <c r="F6" s="58"/>
      <c r="G6" s="58"/>
      <c r="H6" s="58"/>
      <c r="I6" s="58"/>
      <c r="J6" s="58"/>
      <c r="K6" s="59"/>
      <c r="L6" s="56" t="s">
        <v>71</v>
      </c>
      <c r="M6" s="56" t="s">
        <v>72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8">
      <c r="A7" s="48"/>
      <c r="B7" s="201"/>
      <c r="C7" s="56" t="s">
        <v>49</v>
      </c>
      <c r="D7" s="57" t="s">
        <v>50</v>
      </c>
      <c r="E7" s="58"/>
      <c r="F7" s="58"/>
      <c r="G7" s="58"/>
      <c r="H7" s="58"/>
      <c r="I7" s="58"/>
      <c r="J7" s="58"/>
      <c r="K7" s="59"/>
      <c r="L7" s="56" t="s">
        <v>51</v>
      </c>
      <c r="M7" s="56" t="s">
        <v>74</v>
      </c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8">
      <c r="A8" s="48"/>
      <c r="B8" s="201"/>
      <c r="C8" s="56" t="s">
        <v>52</v>
      </c>
      <c r="D8" s="60" t="s">
        <v>75</v>
      </c>
      <c r="E8" s="61"/>
      <c r="F8" s="61"/>
      <c r="G8" s="61"/>
      <c r="H8" s="61"/>
      <c r="I8" s="61"/>
      <c r="J8" s="61"/>
      <c r="K8" s="62"/>
      <c r="L8" s="56" t="s">
        <v>53</v>
      </c>
      <c r="M8" s="56" t="s">
        <v>76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28">
      <c r="A9" s="48"/>
      <c r="B9" s="201"/>
      <c r="C9" s="56" t="s">
        <v>77</v>
      </c>
      <c r="D9" s="57" t="s">
        <v>78</v>
      </c>
      <c r="E9" s="58"/>
      <c r="F9" s="58"/>
      <c r="G9" s="58"/>
      <c r="H9" s="58"/>
      <c r="I9" s="58"/>
      <c r="J9" s="58"/>
      <c r="K9" s="59"/>
      <c r="L9" s="56" t="s">
        <v>79</v>
      </c>
      <c r="M9" s="56" t="s">
        <v>76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28">
      <c r="A10" s="48"/>
      <c r="B10" s="202"/>
      <c r="C10" s="63" t="s">
        <v>54</v>
      </c>
      <c r="D10" s="57" t="s">
        <v>80</v>
      </c>
      <c r="E10" s="58"/>
      <c r="F10" s="58"/>
      <c r="G10" s="58"/>
      <c r="H10" s="58"/>
      <c r="I10" s="58"/>
      <c r="J10" s="58"/>
      <c r="K10" s="59"/>
      <c r="L10" s="63" t="s">
        <v>55</v>
      </c>
      <c r="M10" s="56" t="s">
        <v>76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8">
      <c r="A11" s="48"/>
      <c r="B11" s="196" t="s">
        <v>81</v>
      </c>
      <c r="C11" s="56" t="s">
        <v>82</v>
      </c>
      <c r="D11" s="57" t="s">
        <v>83</v>
      </c>
      <c r="E11" s="58"/>
      <c r="F11" s="58"/>
      <c r="G11" s="58"/>
      <c r="H11" s="58"/>
      <c r="I11" s="58"/>
      <c r="J11" s="58"/>
      <c r="K11" s="59"/>
      <c r="L11" s="56" t="s">
        <v>56</v>
      </c>
      <c r="M11" s="56" t="s">
        <v>84</v>
      </c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8">
      <c r="A12" s="48"/>
      <c r="B12" s="197"/>
      <c r="C12" s="56" t="s">
        <v>57</v>
      </c>
      <c r="D12" s="57" t="s">
        <v>85</v>
      </c>
      <c r="E12" s="58"/>
      <c r="F12" s="58"/>
      <c r="G12" s="58"/>
      <c r="H12" s="58"/>
      <c r="I12" s="58"/>
      <c r="J12" s="58"/>
      <c r="K12" s="59"/>
      <c r="L12" s="56" t="s">
        <v>58</v>
      </c>
      <c r="M12" s="56" t="s">
        <v>86</v>
      </c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8">
      <c r="A13" s="48"/>
      <c r="B13" s="197"/>
      <c r="C13" s="56" t="s">
        <v>87</v>
      </c>
      <c r="D13" s="57" t="s">
        <v>48</v>
      </c>
      <c r="E13" s="58"/>
      <c r="F13" s="58"/>
      <c r="G13" s="58"/>
      <c r="H13" s="58"/>
      <c r="I13" s="58"/>
      <c r="J13" s="58"/>
      <c r="K13" s="59"/>
      <c r="L13" s="56" t="s">
        <v>59</v>
      </c>
      <c r="M13" s="56" t="s">
        <v>88</v>
      </c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28">
      <c r="A14" s="48"/>
      <c r="B14" s="197"/>
      <c r="C14" s="56" t="s">
        <v>89</v>
      </c>
      <c r="D14" s="57" t="s">
        <v>90</v>
      </c>
      <c r="E14" s="58"/>
      <c r="F14" s="58"/>
      <c r="G14" s="58"/>
      <c r="H14" s="58"/>
      <c r="I14" s="58"/>
      <c r="J14" s="58"/>
      <c r="K14" s="59"/>
      <c r="L14" s="56" t="s">
        <v>60</v>
      </c>
      <c r="M14" s="56" t="s">
        <v>91</v>
      </c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8">
      <c r="A15" s="48"/>
      <c r="B15" s="197"/>
      <c r="C15" s="56" t="s">
        <v>92</v>
      </c>
      <c r="D15" s="57" t="s">
        <v>93</v>
      </c>
      <c r="E15" s="58"/>
      <c r="F15" s="58"/>
      <c r="G15" s="58"/>
      <c r="H15" s="58"/>
      <c r="I15" s="58"/>
      <c r="J15" s="58"/>
      <c r="K15" s="59"/>
      <c r="L15" s="56" t="s">
        <v>61</v>
      </c>
      <c r="M15" s="56" t="s">
        <v>73</v>
      </c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28">
      <c r="A16" s="48"/>
      <c r="B16" s="197"/>
      <c r="C16" s="56" t="s">
        <v>94</v>
      </c>
      <c r="D16" s="57" t="s">
        <v>95</v>
      </c>
      <c r="E16" s="58"/>
      <c r="F16" s="58"/>
      <c r="G16" s="58"/>
      <c r="H16" s="58"/>
      <c r="I16" s="58"/>
      <c r="J16" s="58"/>
      <c r="K16" s="59"/>
      <c r="L16" s="56" t="s">
        <v>96</v>
      </c>
      <c r="M16" s="56" t="s">
        <v>73</v>
      </c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>
      <c r="A17" s="48"/>
      <c r="B17" s="198"/>
      <c r="C17" s="56" t="s">
        <v>62</v>
      </c>
      <c r="D17" s="57" t="s">
        <v>63</v>
      </c>
      <c r="E17" s="58"/>
      <c r="F17" s="58"/>
      <c r="G17" s="58"/>
      <c r="H17" s="58"/>
      <c r="I17" s="58"/>
      <c r="J17" s="58"/>
      <c r="K17" s="59"/>
      <c r="L17" s="56" t="s">
        <v>64</v>
      </c>
      <c r="M17" s="56" t="s">
        <v>73</v>
      </c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>
      <c r="A19" s="48"/>
      <c r="B19" s="51" t="s">
        <v>138</v>
      </c>
      <c r="C19" s="51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>
      <c r="A20" s="48"/>
      <c r="B20" s="52" t="s">
        <v>45</v>
      </c>
      <c r="C20" s="52" t="s">
        <v>3</v>
      </c>
      <c r="D20" s="53" t="s">
        <v>46</v>
      </c>
      <c r="E20" s="54"/>
      <c r="F20" s="54"/>
      <c r="G20" s="54"/>
      <c r="H20" s="54"/>
      <c r="I20" s="54"/>
      <c r="J20" s="54"/>
      <c r="K20" s="55"/>
      <c r="L20" s="52" t="s">
        <v>47</v>
      </c>
      <c r="M20" s="52" t="s">
        <v>97</v>
      </c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>
      <c r="A21" s="48"/>
      <c r="B21" s="200" t="s">
        <v>98</v>
      </c>
      <c r="C21" s="56" t="s">
        <v>99</v>
      </c>
      <c r="D21" s="57" t="s">
        <v>100</v>
      </c>
      <c r="E21" s="58"/>
      <c r="F21" s="58"/>
      <c r="G21" s="58"/>
      <c r="H21" s="58"/>
      <c r="I21" s="58"/>
      <c r="J21" s="58"/>
      <c r="K21" s="59"/>
      <c r="L21" s="56" t="s">
        <v>101</v>
      </c>
      <c r="M21" s="56" t="s">
        <v>102</v>
      </c>
      <c r="N21" s="48"/>
      <c r="O21" s="48"/>
      <c r="P21" s="64"/>
      <c r="Q21" s="64"/>
      <c r="R21" s="64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>
      <c r="A22" s="48"/>
      <c r="B22" s="201"/>
      <c r="C22" s="56" t="s">
        <v>103</v>
      </c>
      <c r="D22" s="57" t="s">
        <v>104</v>
      </c>
      <c r="E22" s="58"/>
      <c r="F22" s="58"/>
      <c r="G22" s="58"/>
      <c r="H22" s="58"/>
      <c r="I22" s="58"/>
      <c r="J22" s="58"/>
      <c r="K22" s="59"/>
      <c r="L22" s="56" t="s">
        <v>105</v>
      </c>
      <c r="M22" s="56" t="s">
        <v>106</v>
      </c>
      <c r="N22" s="48"/>
      <c r="O22" s="64"/>
      <c r="P22" s="64"/>
      <c r="Q22" s="64"/>
      <c r="R22" s="64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8">
      <c r="A23" s="48"/>
      <c r="B23" s="201"/>
      <c r="C23" s="56" t="s">
        <v>52</v>
      </c>
      <c r="D23" s="60" t="s">
        <v>107</v>
      </c>
      <c r="E23" s="61"/>
      <c r="F23" s="61"/>
      <c r="G23" s="61"/>
      <c r="H23" s="61"/>
      <c r="I23" s="61"/>
      <c r="J23" s="61"/>
      <c r="K23" s="62"/>
      <c r="L23" s="56" t="s">
        <v>53</v>
      </c>
      <c r="M23" s="56" t="s">
        <v>76</v>
      </c>
      <c r="N23" s="48"/>
      <c r="O23" s="65"/>
      <c r="P23" s="65"/>
      <c r="Q23" s="65"/>
      <c r="R23" s="65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>
      <c r="A24" s="48"/>
      <c r="B24" s="201"/>
      <c r="C24" s="56" t="s">
        <v>108</v>
      </c>
      <c r="D24" s="57" t="s">
        <v>109</v>
      </c>
      <c r="E24" s="58"/>
      <c r="F24" s="58"/>
      <c r="G24" s="58"/>
      <c r="H24" s="58"/>
      <c r="I24" s="58"/>
      <c r="J24" s="58"/>
      <c r="K24" s="59"/>
      <c r="L24" s="56" t="s">
        <v>110</v>
      </c>
      <c r="M24" s="56" t="s">
        <v>76</v>
      </c>
      <c r="N24" s="48"/>
      <c r="O24" s="65"/>
      <c r="P24" s="65"/>
      <c r="Q24" s="65"/>
      <c r="R24" s="65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8">
      <c r="A25" s="48"/>
      <c r="B25" s="202"/>
      <c r="C25" s="63" t="s">
        <v>54</v>
      </c>
      <c r="D25" s="57" t="s">
        <v>111</v>
      </c>
      <c r="E25" s="58"/>
      <c r="F25" s="58"/>
      <c r="G25" s="58"/>
      <c r="H25" s="58"/>
      <c r="I25" s="58"/>
      <c r="J25" s="58"/>
      <c r="K25" s="59"/>
      <c r="L25" s="63" t="s">
        <v>112</v>
      </c>
      <c r="M25" s="56" t="s">
        <v>113</v>
      </c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8">
      <c r="A26" s="48"/>
      <c r="B26" s="196" t="s">
        <v>114</v>
      </c>
      <c r="C26" s="56" t="s">
        <v>115</v>
      </c>
      <c r="D26" s="57" t="s">
        <v>116</v>
      </c>
      <c r="E26" s="58"/>
      <c r="F26" s="58"/>
      <c r="G26" s="58"/>
      <c r="H26" s="58"/>
      <c r="I26" s="58"/>
      <c r="J26" s="58"/>
      <c r="K26" s="59"/>
      <c r="L26" s="56" t="s">
        <v>56</v>
      </c>
      <c r="M26" s="56" t="s">
        <v>117</v>
      </c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8">
      <c r="A27" s="48"/>
      <c r="B27" s="197"/>
      <c r="C27" s="56" t="s">
        <v>118</v>
      </c>
      <c r="D27" s="57" t="s">
        <v>119</v>
      </c>
      <c r="E27" s="58"/>
      <c r="F27" s="58"/>
      <c r="G27" s="58"/>
      <c r="H27" s="58"/>
      <c r="I27" s="58"/>
      <c r="J27" s="58"/>
      <c r="K27" s="59"/>
      <c r="L27" s="56" t="s">
        <v>120</v>
      </c>
      <c r="M27" s="56" t="s">
        <v>84</v>
      </c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8">
      <c r="A28" s="48"/>
      <c r="B28" s="197"/>
      <c r="C28" s="56" t="s">
        <v>121</v>
      </c>
      <c r="D28" s="57" t="s">
        <v>122</v>
      </c>
      <c r="E28" s="58"/>
      <c r="F28" s="58"/>
      <c r="G28" s="58"/>
      <c r="H28" s="58"/>
      <c r="I28" s="58"/>
      <c r="J28" s="58"/>
      <c r="K28" s="59"/>
      <c r="L28" s="56" t="s">
        <v>59</v>
      </c>
      <c r="M28" s="56" t="s">
        <v>123</v>
      </c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spans="1:28">
      <c r="A29" s="48"/>
      <c r="B29" s="197"/>
      <c r="C29" s="56" t="s">
        <v>124</v>
      </c>
      <c r="D29" s="57" t="s">
        <v>125</v>
      </c>
      <c r="E29" s="58"/>
      <c r="F29" s="58"/>
      <c r="G29" s="58"/>
      <c r="H29" s="58"/>
      <c r="I29" s="58"/>
      <c r="J29" s="58"/>
      <c r="K29" s="59"/>
      <c r="L29" s="56" t="s">
        <v>60</v>
      </c>
      <c r="M29" s="56" t="s">
        <v>126</v>
      </c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</row>
    <row r="30" spans="1:28">
      <c r="A30" s="48"/>
      <c r="B30" s="197"/>
      <c r="C30" s="56" t="s">
        <v>127</v>
      </c>
      <c r="D30" s="57" t="s">
        <v>128</v>
      </c>
      <c r="E30" s="58"/>
      <c r="F30" s="58"/>
      <c r="G30" s="58"/>
      <c r="H30" s="58"/>
      <c r="I30" s="58"/>
      <c r="J30" s="58"/>
      <c r="K30" s="59"/>
      <c r="L30" s="56" t="s">
        <v>61</v>
      </c>
      <c r="M30" s="56" t="s">
        <v>129</v>
      </c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spans="1:28">
      <c r="A31" s="48"/>
      <c r="B31" s="197"/>
      <c r="C31" s="56" t="s">
        <v>94</v>
      </c>
      <c r="D31" s="57" t="s">
        <v>130</v>
      </c>
      <c r="E31" s="58"/>
      <c r="F31" s="58"/>
      <c r="G31" s="58"/>
      <c r="H31" s="58"/>
      <c r="I31" s="58"/>
      <c r="J31" s="58"/>
      <c r="K31" s="59"/>
      <c r="L31" s="56" t="s">
        <v>131</v>
      </c>
      <c r="M31" s="56" t="s">
        <v>132</v>
      </c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spans="1:28">
      <c r="A32" s="48"/>
      <c r="B32" s="198"/>
      <c r="C32" s="56" t="s">
        <v>133</v>
      </c>
      <c r="D32" s="57" t="s">
        <v>134</v>
      </c>
      <c r="E32" s="58"/>
      <c r="F32" s="58"/>
      <c r="G32" s="58"/>
      <c r="H32" s="58"/>
      <c r="I32" s="58"/>
      <c r="J32" s="58"/>
      <c r="K32" s="59"/>
      <c r="L32" s="56" t="s">
        <v>135</v>
      </c>
      <c r="M32" s="56" t="s">
        <v>132</v>
      </c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spans="1:28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66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</row>
    <row r="34" spans="1:28">
      <c r="A34" s="48"/>
      <c r="B34" s="48"/>
      <c r="C34" s="48" t="s">
        <v>136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1:28">
      <c r="A35" s="48"/>
      <c r="B35" s="48"/>
      <c r="C35" s="65" t="s">
        <v>4</v>
      </c>
      <c r="D35" s="48"/>
      <c r="E35" s="48"/>
      <c r="F35" s="48"/>
      <c r="G35" s="48"/>
      <c r="H35" s="48"/>
      <c r="I35" s="48"/>
      <c r="J35" s="48"/>
      <c r="K35" s="48"/>
      <c r="L35" s="48" t="s">
        <v>137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6" spans="1:28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spans="1:2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spans="1:28" ht="21">
      <c r="A38" s="48"/>
      <c r="B38" s="48"/>
      <c r="C38" s="49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ht="13.5" customHeight="1">
      <c r="A39" s="48"/>
      <c r="B39" s="49"/>
      <c r="C39" s="49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1:2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>
      <c r="A41" s="48"/>
    </row>
  </sheetData>
  <mergeCells count="6">
    <mergeCell ref="B26:B32"/>
    <mergeCell ref="O4:P4"/>
    <mergeCell ref="A1:C1"/>
    <mergeCell ref="B6:B10"/>
    <mergeCell ref="B11:B17"/>
    <mergeCell ref="B21:B25"/>
  </mergeCells>
  <phoneticPr fontId="1"/>
  <hyperlinks>
    <hyperlink ref="A1:C1" location="Index!A1" display="Back to Index" xr:uid="{00000000-0004-0000-0600-000000000000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Index</vt:lpstr>
      <vt:lpstr>History</vt:lpstr>
      <vt:lpstr>Chip Allocation</vt:lpstr>
      <vt:lpstr>Pin Assignment R4250</vt:lpstr>
      <vt:lpstr>Sheet1</vt:lpstr>
      <vt:lpstr>Pin Assignment R4250 (2)</vt:lpstr>
      <vt:lpstr>IO description</vt:lpstr>
      <vt:lpstr>'Pin Assignment R4250'!Print_Area</vt:lpstr>
      <vt:lpstr>'Pin Assignment R4250 (2)'!Print_Area</vt:lpstr>
      <vt:lpstr>'Pin Assignment R4250'!Print_Titles</vt:lpstr>
      <vt:lpstr>'Pin Assignment R4250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Yomogita Takumu</dc:creator>
  <cp:lastModifiedBy>Nguyen Khai-Duy</cp:lastModifiedBy>
  <cp:lastPrinted>2018-07-21T05:45:39Z</cp:lastPrinted>
  <dcterms:created xsi:type="dcterms:W3CDTF">2014-05-21T18:01:42Z</dcterms:created>
  <dcterms:modified xsi:type="dcterms:W3CDTF">2021-11-10T04:52:59Z</dcterms:modified>
</cp:coreProperties>
</file>