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Khaled" sheetId="2" r:id="rId5"/>
    <sheet state="visible" name="Amanda" sheetId="3" r:id="rId6"/>
    <sheet state="visible" name="Sharon"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I have to review the filename's associate directories
</t>
      </text>
    </comment>
  </commentList>
</comments>
</file>

<file path=xl/sharedStrings.xml><?xml version="1.0" encoding="utf-8"?>
<sst xmlns="http://schemas.openxmlformats.org/spreadsheetml/2006/main" count="4320" uniqueCount="1103">
  <si>
    <t>project</t>
  </si>
  <si>
    <t>url</t>
  </si>
  <si>
    <t>entity type</t>
  </si>
  <si>
    <t>body</t>
  </si>
  <si>
    <t>entity</t>
  </si>
  <si>
    <t>notes</t>
  </si>
  <si>
    <t>Word Count</t>
  </si>
  <si>
    <t>freeCodeCamp/freeCodeCamp/</t>
  </si>
  <si>
    <t>https://github.com/freeCodeCamp/freeCodeCamp/pull/16544#issuecomment-373821620</t>
  </si>
  <si>
    <t>branch_name</t>
  </si>
  <si>
    <t>@BerkeleyTrue Alex's efforts are worth testing and hence we should get this into a branch other than staging for now.</t>
  </si>
  <si>
    <t>staging</t>
  </si>
  <si>
    <t>https://github.com/freeCodeCamp/freeCodeCamp/pull/16544#issuecomment-375688874</t>
  </si>
  <si>
    <t>@alexch I have a PR open on your branch, it pulls in the latest changes on staging also</t>
  </si>
  <si>
    <t>Entity</t>
  </si>
  <si>
    <t>Counter</t>
  </si>
  <si>
    <t>Missing</t>
  </si>
  <si>
    <t>https://github.com/freeCodeCamp/freeCodeCamp/pull/40518#issue-773051766</t>
  </si>
  <si>
    <t>Checklist:
I have read freeCodeCamp's contribution guidelines.
My pull request has a descriptive title (not a vague title like Update index.md)
My pull request targets the master branch of freeCodeCamp.
All the files I changed are in the same world language, for example: only English changes, or only Chinese changes, etc.
I am not sure why this has not been implemented yet, as the groundwork was already there. So, this PR just adds any assertion errors to the user-visible console.
The reason the .md file is included in this PR, is to, hopefully, show a best case scenario of, well-written tests, combined with decent error handling - How informative it can be.</t>
  </si>
  <si>
    <t>master</t>
  </si>
  <si>
    <t>https://github.com/freeCodeCamp/freeCodeCamp/pull/43429#issue-992956585</t>
  </si>
  <si>
    <t>Checklist:
I have read freeCodeCamp's contribution guidelines.
My pull request has a descriptive title (not a vague title like Update index.md)
My pull request targets the main branch of freeCodeCamp.
I have tested these changes either locally on my machine, or GitPod.
Closes #43427</t>
  </si>
  <si>
    <t>main</t>
  </si>
  <si>
    <t>file_name</t>
  </si>
  <si>
    <t>https://github.com/freeCodeCamp/freeCodeCamp/issues/42256#issuecomment-871621658</t>
  </si>
  <si>
    <t>📢 Please target all further PRs to the main branch.</t>
  </si>
  <si>
    <t>issue_number</t>
  </si>
  <si>
    <t>https://github.com/freeCodeCamp/freeCodeCamp/issues/16358#issuecomment-354344617</t>
  </si>
  <si>
    <t>Update: after some investigation by one of our campers, it seems the staging branch fixes the issue but has not been ported over to beta.</t>
  </si>
  <si>
    <t>https://github.com/freeCodeCamp/freeCodeCamp/pull/35033#issuecomment-477307223</t>
  </si>
  <si>
    <t>@Fordco What I'd suggest you do is pull a fresh copy of the latest master branch, make your changes on that fresh copy and push it here</t>
  </si>
  <si>
    <t>https://github.com/freeCodeCamp/freeCodeCamp/pull/36366#issue-463220290</t>
  </si>
  <si>
    <t>new solution addresses the possibility of first letter of arg "before" being lower case and needing to change the first letter of "after" from capital to lowercase
solution more streamlined
added resource to help with regular expressions
I have read freeCodeCamp's contribution guidelines.
My pull request has a descriptive title (not a vague title like Update index.md)
My pull request targets the master branch of freeCodeCamp.
None of my changes are plagiarized from another source without proper attribution.
All the files I changed are in the same world language (for example: only English changes, or only Chinese changes, etc.)
My changes do not use shortened URLs or affiliate links.
Closes #XXXXX</t>
  </si>
  <si>
    <t># of Comments:</t>
  </si>
  <si>
    <t>https://github.com/freeCodeCamp/freeCodeCamp/pull/9740#issue-165833421</t>
  </si>
  <si>
    <t>Pre-Submission Checklist
Your pull request targets the staging branch of FreeCodeCamp.
Branch starts with either fix/, feature/, or translate/ (e.g. fix/signin-issue)
You have only one commit (if not, squash them into one commit).
All new and existing tests pass the command npm run test-challenges. Use git commit --amend to amend any fixes.</t>
  </si>
  <si>
    <t>fix/signin-issue</t>
  </si>
  <si>
    <t># of Projects</t>
  </si>
  <si>
    <t>just extracted relevant text</t>
  </si>
  <si>
    <t>Average Word Count</t>
  </si>
  <si>
    <t>tensorflow/tensorflow</t>
  </si>
  <si>
    <t>https://github.com/tensorflow/tensorflow/issues/22#issuecomment-258304149</t>
  </si>
  <si>
    <t>"Your wish is being granted, Eigen is being ported over AMD GPU via HIP. The second part of your request is can we bring standardized tool supporting FLOAT16 that ships with all our GFX8 GPU's, wish granted."
Our development branch of AMDGPU compiler now support's both Float16 and Int16 native instruction, instead of emulating FP16/Int16 with up convert &amp; down convert instructions to convert from FP16/Int16 to Float and back.</t>
  </si>
  <si>
    <t>development</t>
  </si>
  <si>
    <t>https://github.com/tensorflow/tensorflow/issues/22#issuecomment-298019161</t>
  </si>
  <si>
    <t xml:space="preserve">In the meantime, feel free to contribute to https://github.com/triSYCL/triSYCL and the TensorFlow &amp; Eigen branches dealing with SYCL...
</t>
  </si>
  <si>
    <t>TensorFlow</t>
  </si>
  <si>
    <t>In the meantime, feel free to contribute to https://github.com/triSYCL/triSYCL and the TensorFlow &amp; Eigen branches dealing with SYCL...</t>
  </si>
  <si>
    <t>Eigen</t>
  </si>
  <si>
    <t>https://github.com/tensorflow/tensorflow/issues/22#issuecomment-302114417</t>
  </si>
  <si>
    <t>@cathalgarvey I have been using Caffe OpenCL branch on AMD's GPUs and it works just fine. make run test passed all tests except one</t>
  </si>
  <si>
    <t>OpenCL</t>
  </si>
  <si>
    <t>https://github.com/tensorflow/tensorflow/issues/22#issuecomment-302122670</t>
  </si>
  <si>
    <t>Installing ROCm to build/test hipCaffe required me to uninstall
AMDGPU-pro, perhaps I'll try the vanilla branch again. It's poorly
documented, unfortunately.. I suppose I'll try a blind "make" and see.</t>
  </si>
  <si>
    <t>vanilla</t>
  </si>
  <si>
    <t>https://github.com/tensorflow/tensorflow/issues/22#issuecomment-327673607</t>
  </si>
  <si>
    <t>ubuntu 14.04
tensorflow master branch
build opencl support, and only opencl intel cpu runtime installed.
python2.7
follow https://developer.codeplay.com/computecppce/latest/getting-started-with-tensflow guide
execute python classify_image.py
it seems didn't call opencl driver. (I added my opencl icd wrapper, didn't see anything)
Is there any config need add in python code?
Like sess.graph.device('/cpu0')</t>
  </si>
  <si>
    <t>https://github.com/tensorflow/tensorflow/issues/22#issuecomment-350857556</t>
  </si>
  <si>
    <t>I can also successfull compile and use the tensorflow (currently version 1.4.1) CPU version. But i fail to successfully compile the OpenCL version of tensorflow. I use computecpp 0.5 (the current one i can download without need to registering) together with vanilla tensorflow 1.4.1 and with the "dev/amd_gpu" branch from @lukeiwanski's fork.
So could please someone who successfully compiled the OpenCL version of tensorflow provide some information which version of the computecpp library and which branch of which tensorflow git he/she is using?</t>
  </si>
  <si>
    <t>dev/amd_gpu</t>
  </si>
  <si>
    <t>https://github.com/tensorflow/tensorflow/issues/22#issuecomment-352481313</t>
  </si>
  <si>
    <t>When i use the amd_gpu branch with a jupyter notebook, there seems to be a left over thread. python still uses 100% of one cpu, even after the computation has finished. Restarting the kernel finishes the stray thread. Does anybody else experience this?</t>
  </si>
  <si>
    <t>amd_gpu</t>
  </si>
  <si>
    <t>https://github.com/tensorflow/tensorflow/pull/2002#issuecomment-218683138</t>
  </si>
  <si>
    <t>@wchan
yes that is actually true, I thought that you could create the Back Operator from the Forward Operator and thus passing some reference from it. My work in progress code is in my branch feature/cudnn-rnn-lstm
yes you need to be whitelisted to actually run the testing.</t>
  </si>
  <si>
    <t>feature/cudnn-rnn-lstm</t>
  </si>
  <si>
    <t>https://github.com/tensorflow/tensorflow/pull/11392#issuecomment-318574809</t>
  </si>
  <si>
    <t>The above error is fixed by recent commits on master branch.</t>
  </si>
  <si>
    <t>https://github.com/tensorflow/tensorflow/pull/11392#issuecomment-320828962</t>
  </si>
  <si>
    <t>No, we can merge this PR any time, but it won't be in the 1.3 branch, and
if anyone installs the 1.3 binary they won't see it's effects.</t>
  </si>
  <si>
    <t>ohmyzsh/ohmyzsh</t>
  </si>
  <si>
    <t>https://github.com/ohmyzsh/ohmyzsh/issues/377#issuecomment-4204013</t>
  </si>
  <si>
    <t>I don't think we've figured out where the sweet spot is here. It's not 5, it's not 100... it's somewhere in between. As you'll have seen over the past few months, I've stopped auto-accepting new themes until I can sort this out. We're going to introduce a new approval process where people will need to get enough votes from the community for it to get merged into my master branch. Details to come on this front.</t>
  </si>
  <si>
    <t>https://github.com/ohmyzsh/ohmyzsh/issues/7175#issuecomment-541782284</t>
  </si>
  <si>
    <t>Hi! I'll take git-remote-branch -&gt; #8259</t>
  </si>
  <si>
    <t>git-remote-branch</t>
  </si>
  <si>
    <t>https://github.com/ohmyzsh/ohmyzsh/pull/5113#issuecomment-251833403</t>
  </si>
  <si>
    <t>Hello. I tried checking out this PR, however problem with up-arrow not doing partial search and non-working home/end keys still presists, same thing happens on master branch.
Currenly my workaround is to execute zle-line-init, but that persists only for next command. doing zle-line-init; zle-line-finish however does not help.</t>
  </si>
  <si>
    <t>split comment for two mentions</t>
  </si>
  <si>
    <t>I am at loss, where should I look? I have two machines with more-or-less same setup, on one problem exists, on other problem is absent even on master branch. Currenly only important difference I see is that problem occurs on zsh version 5.2, while on zsh version 5.0.7 it does not. Both machines are running Debian, but different versions (testing/sid and stable respectively).</t>
  </si>
  <si>
    <t>https://github.com/ohmyzsh/ohmyzsh/pull/215#issuecomment-1239770</t>
  </si>
  <si>
    <t>Sorin, I didn't remove the symlink: rather, the symlink never existed in my fork's history in the first place. That's what I meant by "disjoint".
I don't see any issues with syntax coloring, everything seems normal. Try my OMZ fork's personal or history branch for example.</t>
  </si>
  <si>
    <t>history</t>
  </si>
  <si>
    <t>https://github.com/ohmyzsh/ohmyzsh/pull/215#issuecomment-1260877</t>
  </si>
  <si>
    <t>Just merged the latest sunaku/history branch, still working as expected.
FYI, I'm using these plugins:
plugins=(vi-mode git brew ruby gem macports github osx rvm history-substring-search)</t>
  </si>
  <si>
    <t>sunaku/history</t>
  </si>
  <si>
    <t>https://github.com/ohmyzsh/ohmyzsh/pull/2650#issuecomment-40838631</t>
  </si>
  <si>
    <t>Not exactly.. Maybe you were still on your patch-1 branch when you did something else, and then those three extra patches from two other people made their way into this PR. I suggest you reset to the time when you created this branch and redo the changes + a single commit, then force push the branch to your repo.
Otherwise, closing this PR and creating a new one from a clean branch with just that one exclude-dir commit might be easier ;)</t>
  </si>
  <si>
    <t>patch-1</t>
  </si>
  <si>
    <t>https://github.com/ohmyzsh/ohmyzsh/pull/2827#issuecomment-44589056</t>
  </si>
  <si>
    <t>This belongs in my other super PR — @yachi should be sending a PR to my plugin-git branch anytime soon.</t>
  </si>
  <si>
    <t>plugin-git</t>
  </si>
  <si>
    <t>https://github.com/ohmyzsh/ohmyzsh/pull/9935#issuecomment-863556948</t>
  </si>
  <si>
    <t>I believe this PR is a step backwards compared to the usefulness this plugin has in its current state on the master branch.
There are multiple other plugins that take care of setting the PATH so the user doesn't have to mess around with it. And at least for me, this has always worked - like magic. All my shells, interactive or not, behave as I expect them to. I do not have a .profile or .zprofile in my HOME. I do have a /etc/zprofile that calls path_helper on macOS. Maybe thats all we need to be happy.</t>
  </si>
  <si>
    <t>https://github.com/ohmyzsh/ohmyzsh/pull/9676#issuecomment-784004442</t>
  </si>
  <si>
    <t>glom is supposed to list the branch commit since the main branch. It looks like the $(git_main_branch) returned nothing, making it behave like glo.</t>
  </si>
  <si>
    <t>facebook/react</t>
  </si>
  <si>
    <t>https://github.com/facebook/react/issues/11347#issuecomment-713669852</t>
  </si>
  <si>
    <t>I also have WIP branch of Skate implementing both of what has been referred to as deep and shallow SSR, specifically for React. The learnings from this work thus far, are that you can't have a single JSX wrapper for all libraries if you want to do deep SSR because each library is dependent on their own APIs and algorithms for doing so. (For context, Skate has a core custom element part of its library and small layers built to integrate each popular library on the market to make consumption and usage consistent across the board.)</t>
  </si>
  <si>
    <t>WIP</t>
  </si>
  <si>
    <t>https://github.com/facebook/react/issues/10294#issuecomment-318673559</t>
  </si>
  <si>
    <t>@gaearon i'll do one better, i'll make a staging branch of my app with it. give me ~10m</t>
  </si>
  <si>
    <t>https://github.com/facebook/react/issues/10294#issuecomment-318889199</t>
  </si>
  <si>
    <t>Reproducible minimal example: https://github.com/MichalZalecki/react-boilerplate-lite/tree/react-fiber (note react-fiber branch)</t>
  </si>
  <si>
    <t>react-fiber</t>
  </si>
  <si>
    <t>https://github.com/facebook/react/issues/2127#issuecomment-216318529</t>
  </si>
  <si>
    <t>@isiahmeadows FYI, Mithril's rewrite branch does support fragments.
@spicyj You're welcome to take a look at the implementation[1][2] and tests[1][2] if you aren't already following it. The whole diff engine is only about 400 LOC, so it should hopefully be easy to follow</t>
  </si>
  <si>
    <t>rewrite</t>
  </si>
  <si>
    <t>https://github.com/facebook/react/issues/8854#issuecomment-292595988</t>
  </si>
  <si>
    <t>@gaearon Right now it's just in our 15.5-dev branch. Haven't decided where it should live. I'm cool with either leaving it in the React repo for now, or moving it to its own repo. Any preference?</t>
  </si>
  <si>
    <t>15.5-dev</t>
  </si>
  <si>
    <t>https://github.com/facebook/react/issues/8854#issuecomment-301439431</t>
  </si>
  <si>
    <t>Please file an issue in this repo. The module itself is in the 15-stable branch (since we don't plan further development).</t>
  </si>
  <si>
    <t>15-stable</t>
  </si>
  <si>
    <t>https://github.com/facebook/react/pull/8589#issue-196069178</t>
  </si>
  <si>
    <t>@aweary Should we start working from a branch other than master? I can't do that, but I'd be happy to adjust the base of this PR to a browser-quirks (or whatever) branch on the main repo.</t>
  </si>
  <si>
    <t>browser-quirks</t>
  </si>
  <si>
    <t>https://github.com/facebook/react/pull/22184#issuecomment-970533253</t>
  </si>
  <si>
    <t>Here is the output with the current state of this PR (Disclaimer that I couldn't get the main branch of custom-elements-everywhere to build, this is based on a commit in that repo 11 months ago):</t>
  </si>
  <si>
    <t>https://github.com/facebook/react/pull/5746#issuecomment-193472717</t>
  </si>
  <si>
    <t>As per conversation with Sebastian, going to tentatively accept. We will sync with a few people internally to let them know that this change is coming down the pipeline, and push to www early in the week to maximize internal testing and make sure we're not breaking things.
@jquense can you fix the minor unit test failure?
@spicyj can you take a glance, and flag anything that you think would be a show stopper here?
Note to self: verify that we've cut v15 branch before merging.</t>
  </si>
  <si>
    <t>v15</t>
  </si>
  <si>
    <t>vuejs/vue</t>
  </si>
  <si>
    <t>https://github.com/vuejs/vue/issues/7186#issuecomment-532646048</t>
  </si>
  <si>
    <t>@elevatebart As far as I know, there is no standard ways for documenting source code and every library provider is writing their own generator at the moment. Just 2 weeks ago quasar has merged PR to include web-types (quasarframework/quasar#4749) and the feature should be released soon (dev branch was merged yesterday). Bootstrap-vue and vuetify have opened PRs to generate web-types. On my side I've written a generic generator which extracts information during runtime and combines it with static code analysis (https://github.com/JetBrains/web-types/tree/master/scripts/vue), which is used for extracting web-types for older versions of libraries already published on NPM. There are still some missing pieces of information in the format (e.g. JetBrains/web-types#7) and thanks to reports from the community the format is being improved.</t>
  </si>
  <si>
    <t>dev</t>
  </si>
  <si>
    <t>https://github.com/vuejs/vue/issues/2873#issue-154817717</t>
  </si>
  <si>
    <t>General Notes
A checked item means it has been implemented in the 2.0 development branch.
Features subject to change during development.
The breaking change list is not guaranteed to be complete during development.
There are some upgrade tips at the end.</t>
  </si>
  <si>
    <t>https://github.com/vuejs/vue/issues/96#issuecomment-37565565</t>
  </si>
  <si>
    <t>@bobyrizov v-if has been completely rewritten in latest dev branch. Tested with latest commit and the fiddle is working correctly - wait for the v0.10 release!
Also - in v0.10 you can dynamically resolve components (e.g. v-component="{{type}}"), so it's actually not necessary to use v-if like that anymore.</t>
  </si>
  <si>
    <t>https://github.com/vuejs/vue/issues/478#issuecomment-116599708</t>
  </si>
  <si>
    <t>I'm ready to work on it some more to make it usable for everyone, and basically that's my business too. As for now i've done some basic transformations to make it more TypeScript-ish, and removed the clone() part as it was introducing maximum call stack size exceeded error and basically i'm not sure if that was necessary anyway?
P.S. Wouldn't it be better if you provide write access to vue-class-component for everyone, just not for the master branch, so one can contribute - to such a small and "example style" repo - without the need to fork?</t>
  </si>
  <si>
    <t>https://github.com/vuejs/vue/issues/78#issue-27156996</t>
  </si>
  <si>
    <t>Tooling
Chrome dev tools extension ✓
CSP-compliant build ✓ (See csp branch)
CommonJS-based build setup ✓
Browserify + Vueify ✓
Webpack + vue-loader ✓
Scoped CSS (WIP)
Server-side rendering
Starter Kit</t>
  </si>
  <si>
    <t>csp</t>
  </si>
  <si>
    <t>https://github.com/vuejs/vue/issues/1988#issuecomment-402956933</t>
  </si>
  <si>
    <t>I probably don't think so. We are already working on the 2.*-next experimental branch to the official branch, which will use ES6 Proxies to implement Reactivity. This hack, official or not, would not work with that branch since there won't be any __ob__ property, for example.</t>
  </si>
  <si>
    <t>2.*-next</t>
  </si>
  <si>
    <t>https://github.com/vuejs/vue/pull/6856#issue-266835729</t>
  </si>
  <si>
    <t>The PR fulfills these requirements:
It's submitted to the dev branch for v2.x (or to a previous version branch), not the master branch
When resolving a specific issue, it's referenced in the PR's title (e.g. fix #xxx[,#xxx], where "xxx" is the issue number)
All tests are passing: https://github.com/vuejs/vue/blob/dev/.github/CONTRIBUTING.md#development-setup
New/updated tests are included</t>
  </si>
  <si>
    <t>https://github.com/vuejs/vue/pull/5887#issuecomment-322519168</t>
  </si>
  <si>
    <t>Hi, @DanielRosenwasser When I clone your branch vue-router，It seems not work. It took me a day to find out why.Fortunately, I found it.
This is not sure of the return value。
This is the right to return to rewrite.
I just started to learn Vue recently, do not know to rewrite the right.
That branch, I can't open an issue, and that's relevant, so I submitted it here.</t>
  </si>
  <si>
    <t>vue-router</t>
  </si>
  <si>
    <t>https://github.com/vuejs/vue/pull/4652#issuecomment-283182944</t>
  </si>
  <si>
    <t>Resolved merge conflicts with current dev branch.</t>
  </si>
  <si>
    <t>twbs/bootstrap</t>
  </si>
  <si>
    <t>https://github.com/twbs/bootstrap/pull/6342#issuecomment-12411416</t>
  </si>
  <si>
    <t>@mdo said:
you don't need to upgrade to every version. If your project doesn't have clear benefits to using v3, don't try to upgrade it.
@Yohn said:
I do have one question tho, is 3.0 going to following 2.3? or are there plans to do a 2.4? I can see the minor releases after 2.3 like 2.3.1 and 2.3.2 if needed
Are there any plans for upgrading (I mean only bugfixing, of course) 2.x branch after 3.0 release?</t>
  </si>
  <si>
    <t>2.x</t>
  </si>
  <si>
    <t>https://github.com/twbs/bootstrap/pull/6342#issuecomment-14815577</t>
  </si>
  <si>
    <t>The pre-release docs up at rc.getbootstrap.com just disappeared in the last day or two... any chance they'll reappear soon for folks developing with the 3.0.0-wip branch?</t>
  </si>
  <si>
    <t>3.0.0-wip</t>
  </si>
  <si>
    <t>https://github.com/twbs/bootstrap/pull/6342#issuecomment-16331020</t>
  </si>
  <si>
    <t>@AndrewDryga You don't know what is WIP development? WIP is without alpha, beta, gama and delta, it's just development branch for one release.</t>
  </si>
  <si>
    <t>https://github.com/twbs/bootstrap/pull/6342#issuecomment-19309374</t>
  </si>
  <si>
    <t>Where are the 3.x docs? I've been really excited to contribute to the project but can't figure out how to get it going. I've built and run the docs in the gh-pages and the 3.0.0-wip branches and they both point to the 2.3.x version. I checked out the commit @mdo pushed and was able to get to them that way but it doesn't look like that ever got merged... Am I missing something here?
Thanks for all the awesome help btw.</t>
  </si>
  <si>
    <t>gh-pages</t>
  </si>
  <si>
    <t>https://github.com/twbs/bootstrap/pull/6342#issuecomment-20050228</t>
  </si>
  <si>
    <t>@ollym Look at tasks. 28 more. Remove docs from main branch, fix JS (global and modals), fix LESS styles (forms and button groups) and improve customizer. 😄</t>
  </si>
  <si>
    <t>https://github.com/twbs/bootstrap/pull/23586#issue-251560076</t>
  </si>
  <si>
    <t>Demo:
https://deploy-preview-23586--twbs-bootstrap.netlify.com/
If you want to help us do not hesitate to create a PR which targets this branch v4-without-jquery.</t>
  </si>
  <si>
    <t>v4-without-jquery</t>
  </si>
  <si>
    <t>https://github.com/twbs/bootstrap/pull/23586#issuecomment-465740806</t>
  </si>
  <si>
    <t>Thanks to everyone!
I hope we didn't break a lot of things, we tried our best. That being said, please try the master branch and feel free to provide any doc tweaks or bugfixes.
We'll make a new issue with the remaining TODO tomorrow.</t>
  </si>
  <si>
    <t>https://github.com/twbs/bootstrap/pull/23586#issuecomment-466279501</t>
  </si>
  <si>
    <t>Congratulations, great job. I'm doing tests and I see that the branch "v5-dev-jo-eslint-airbnb" directly import plugins individually of v5-dev-jo-eslint-airbnb/src/js/ works without jquery in v4-dev, the question is if this is going to join the master. If this will only be available in v5, it is safe to copy the javascript files to v4.</t>
  </si>
  <si>
    <t>v5-dev-jo-eslint-airbnb</t>
  </si>
  <si>
    <t>https://github.com/twbs/bootstrap/pull/23586#issuecomment-475885309</t>
  </si>
  <si>
    <t>You shouldn't use something which is in development on production, however dangerous it might be.
That being said, you can always experiment with the master branch. Just keep in mind, it's not done yet.</t>
  </si>
  <si>
    <t>flutter/flutter</t>
  </si>
  <si>
    <t>https://github.com/flutter/flutter/issues/18494#issuecomment-495273718</t>
  </si>
  <si>
    <t>Let’s recap:
Flutter will support fat APKs via flutter build apk ....
If you want to try this feature right now try flutter build appbundle in the master branch. If app bundles don’t work for your use case, then (1) should cover the remaining cases.</t>
  </si>
  <si>
    <t>https://github.com/flutter/flutter/issues/18494#issuecomment-497118805</t>
  </si>
  <si>
    <t>@Hixie There is Another Problem Arose here
app bundle by latest flutter (master as of now) not generating x86 , x86_64 versions
Files produced by master branch</t>
  </si>
  <si>
    <t>https://github.com/flutter/flutter/issues/16604#issuecomment-386561057</t>
  </si>
  <si>
    <t>Totally agree. This is a major regression. Not long ago I wrote in a blog post how happy I was that Flutter tooling just worked compared to Xamarin but now it's almost worse. Hot reload too often doesn't work on current dev and Master branches</t>
  </si>
  <si>
    <t>Master</t>
  </si>
  <si>
    <t>https://github.com/flutter/flutter/issues/16604#issuecomment-386665923</t>
  </si>
  <si>
    <t>I'm not able to repro this neither from IJ, nor from command line(on physical Android device).
I'm starting Flutter Gallery, making simple change(lib/gallery/app.dart:128 'Flutter Gallery' -&gt; 'Updated Flutter Gallery'), hot-reload, confirm I see the change(title of the app changes), stop the app, start it again, still see the change.
This is on 24.0.1 of Flutter IJ plugin, master branch of Flutter:
Flutter 0.3.6-pre.113 • channel master • git@github.com:aam/flutter.git Framework • revision d820e5f3b1 (12 hours ago) • 2018-05-03 22:27:29 -0700 Engine • revision e976be13c5 Tools • Dart 2.0.0-dev.53.0.flutter-e6d7d67f4b</t>
  </si>
  <si>
    <t>https://github.com/flutter/flutter/issues/16604#issuecomment-400545093</t>
  </si>
  <si>
    <t>I was also experiencing this issue on the beta and master branches of Flutter.</t>
  </si>
  <si>
    <t>beta</t>
  </si>
  <si>
    <t>https://github.com/flutter/flutter/issues/16604#issuecomment-413175659</t>
  </si>
  <si>
    <t>Yes please try that. Also you could try to switch to dev or master branch</t>
  </si>
  <si>
    <t>https://github.com/flutter/flutter/issues/31922#issuecomment-495494524</t>
  </si>
  <si>
    <t>@blasten - could you please provide a kind of instructions how to use it from within Android Studio?
Here is my current flutter config:
Doctor summary (to see all details, run flutter doctor -v):
[√] Flutter (Channel stable, v1.2.1, on Microsoft Windows [Version 10.0.17763.503], locale en-US)
[√] Android toolchain - develop for Android devices (Android SDK version 28.0.3)
[√] Android Studio (version 3.4)
When this change will go to the stable branch?</t>
  </si>
  <si>
    <t>stable</t>
  </si>
  <si>
    <t>microsoft/vscode</t>
  </si>
  <si>
    <t>https://github.com/microsoft/vscode/pull/52707#issuecomment-426320083</t>
  </si>
  <si>
    <t>Simply amazing, I'm actually running a copy from the swca branch to have this feature. I'd really like to see this in the next (unstable) vscode release</t>
  </si>
  <si>
    <t>swca</t>
  </si>
  <si>
    <t>https://github.com/microsoft/vscode/pull/52707#issuecomment-504403158</t>
  </si>
  <si>
    <t>Unfortunately after long evaluation of transparency PR I've came to conclusion that the performance penalty it brings upon my 4-year old laptop is unbearable, so for now I'm stopping any work on that. Also I tried to rebase it on latest vscode version (1.35.1) and couldn't make it.
I renamed current branch (with the PR and my changes incorporated) to transparency and will use master branch for my tweaks only.</t>
  </si>
  <si>
    <t>https://github.com/microsoft/vscode/pull/97272#issuecomment-832975924</t>
  </si>
  <si>
    <t>@isidorn I've merged the latest main into my fork and topic branch, resolved the conflicts, and tested the change. I haven't reviewed comparers.ts yet to see if I can make it any more concise. I'll take a look at that next.</t>
  </si>
  <si>
    <t>topic</t>
  </si>
  <si>
    <t>https://github.com/microsoft/vscode/pull/66418#issuecomment-500104285</t>
  </si>
  <si>
    <t>@jrieken Great work. The most astonishing point is that this is so fast and lightweight.
I have a question. Insets disappear when we change tabs. Is this an intended behavior?"
I am looking forward to this feature coming to the stable branch.</t>
  </si>
  <si>
    <t>https://github.com/microsoft/vscode/pull/66418#issuecomment-538185698</t>
  </si>
  <si>
    <r>
      <rPr/>
      <t xml:space="preserve">@dddom check out this branch by @rdeline </t>
    </r>
    <r>
      <rPr>
        <color rgb="FF1155CC"/>
        <u/>
      </rPr>
      <t>https://github.com/rdeline/vscode-python/tree/inset-results</t>
    </r>
  </si>
  <si>
    <t>https://github.com/rdeline/vscode-python/tree/inset-results</t>
  </si>
  <si>
    <t>https://github.com/microsoft/vscode/issues/8017#issuecomment-499760504</t>
  </si>
  <si>
    <t>@eamodio can you elaborate? I'm able to click on the twisties and other commands
Edit: Nevermind, I see what you mean with the compare branch. There appears to be some weird bug where changing the background-image on a pseudo element renders it invisible, making it un-clickable. Going to have to investigate this a bit more since this doesn't happen anywhere else. Can you point to where this is on the GitLens repo?</t>
  </si>
  <si>
    <t>compare</t>
  </si>
  <si>
    <t>https://github.com/microsoft/vscode/issues/178#issuecomment-335231776</t>
  </si>
  <si>
    <t>Sure, it's all in the joh/feco-branch. There is a new decoration service which uses providers for the actual data. On the consuming side is the file label that we use for rendering file names</t>
  </si>
  <si>
    <t>joh/feco</t>
  </si>
  <si>
    <t>https://github.com/microsoft/vscode/issues/178#issuecomment-337977474</t>
  </si>
  <si>
    <t>@jrieken Do you have a Slack group, or somewhere else to discuss this issue? I can help :) I was able to pull, dev, and debug the current changes from the master branch. I fixed the "added" files showing as "U", and even added "staged" support. Since it was my first time in the project, I am resetting it back to master and doing it over again. I made a bunch of changes, and want to go in like a surgeon and not a nuke.</t>
  </si>
  <si>
    <t>https://github.com/microsoft/vscode/pull/35956#issuecomment-347232930</t>
  </si>
  <si>
    <t>@melvin0008 you can send PR against vscode-docs vnext branch and add this to Notable Changes, write it like #pr-number: short-description, similar to others https://github.com/Microsoft/vscode-docs/blob/vnext/release-notes/v1_19.md#notable-changes . Thanks for your help!</t>
  </si>
  <si>
    <t>vnext</t>
  </si>
  <si>
    <t>angular/angular.js</t>
  </si>
  <si>
    <t>https://github.com/angular/angular.js/issues/17004#issuecomment-595132375</t>
  </si>
  <si>
    <t>A security flaw is detected in the 1.7.x branch of the framework</t>
  </si>
  <si>
    <t>1.7.x</t>
  </si>
  <si>
    <t>https://github.com/angular/angular.js/issues/16744#issue-373986810</t>
  </si>
  <si>
    <t>So if you'd like to test this out with angularJS you'll need to work off of the master branch in the jasmine project.</t>
  </si>
  <si>
    <t>https://github.com/angular/angular.js/issues/15201#issuecomment-250722286</t>
  </si>
  <si>
    <t>You are apparently using Angular v1.5.8, but the docs you mention are from the latest code on the master branch. The v1.5.8 docs can be found here and they should be consistent with the behavior in the example.</t>
  </si>
  <si>
    <t>https://github.com/angular/angular.js/issues/15293#issuecomment-254628239</t>
  </si>
  <si>
    <t>So, this is indeed a breaking change, but it is documented and has not happened in 1.5.x (which is the current stable branch). I can think of the following action items:</t>
  </si>
  <si>
    <t>1.5.x</t>
  </si>
  <si>
    <t>https://github.com/angular/angular.js/issues/15293#issuecomment-255150415</t>
  </si>
  <si>
    <t>release. In order to update the docs on the website for a branch (e.g. 1.3.x), we need to make a new release for that branch. Since versions 1.3.x, 1.4.x are not maintained anymore, we are not releasing new versions for them (unless there is a really important reason).</t>
  </si>
  <si>
    <t>1.3.x</t>
  </si>
  <si>
    <t>https://github.com/angular/angular.js/issues/15348#issue-186668997</t>
  </si>
  <si>
    <t>Also, I have tested it with 1.6.0.rc-0 and current master branch (HEAD was 3b7f29ff63e8bf02327a1430dcc2a4c83915a206) without success - issue still reproduces.</t>
  </si>
  <si>
    <t>1.6.0.rc-0</t>
  </si>
  <si>
    <t>https://github.com/angular/angular.js/issues/15639#issue-202935037</t>
  </si>
  <si>
    <t>Google Chrome on Windows 7 64bit
Yes, without ngAria
I am stuck with using Angular 1.3 branch line</t>
  </si>
  <si>
    <t>vuejs/awesome-vue</t>
  </si>
  <si>
    <t>https://github.com/vuejs/awesome-vue/issues/3544#issuecomment-720019588</t>
  </si>
  <si>
    <t>vue-class-store
vue3 branch: feature/vue-3
To install it</t>
  </si>
  <si>
    <t>feature/vue-3</t>
  </si>
  <si>
    <t>https://github.com/vuejs/awesome-vue/issues/3544#issuecomment-751243268</t>
  </si>
  <si>
    <t>The library vue-advanced-cropper for cropping images is available for Vue 3 now (vue-next branch).</t>
  </si>
  <si>
    <t>vue-next</t>
  </si>
  <si>
    <t>https://github.com/vuejs/awesome-vue/issues/3544#issuecomment-921693434</t>
  </si>
  <si>
    <t>Can confirm Quasar v2 (using Vue3) is stable and marked as latest on NPM.
The linked vue3-work branch has been deleted so it now returns a 404 error</t>
  </si>
  <si>
    <t>vue3-work</t>
  </si>
  <si>
    <t>moby/moby</t>
  </si>
  <si>
    <t>https://github.com/moby/moby/issues/43038#issue-1059277072</t>
  </si>
  <si>
    <t>Change into the root of the moby-fork repository.
And change to dry-run-test` branch
perform the "make BIND_DIR=. shell" command to build a development environment image and run it in a container</t>
  </si>
  <si>
    <t>dry-run-test</t>
  </si>
  <si>
    <t>https://github.com/moby/moby/issues/42753#issuecomment-903291097</t>
  </si>
  <si>
    <t>Here is my docker version (docker-cli is the latest build from the master branch)</t>
  </si>
  <si>
    <t xml:space="preserve">master </t>
  </si>
  <si>
    <t>https://github.com/moby/moby/issues/41827#issue-771588562</t>
  </si>
  <si>
    <t>It also reproduces with docker built from master git branch.</t>
  </si>
  <si>
    <t>https://github.com/moby/moby/issues/41044#issuecomment-635882764</t>
  </si>
  <si>
    <t>Opened moby/buildkit#1514. After that's merged, it needs to be vendor in the 19.03 branch in this repository to resolve the issue for 19.03</t>
  </si>
  <si>
    <t>microsoft/PowerToys</t>
  </si>
  <si>
    <t>https://github.com/microsoft/PowerToys/issues/11705#issuecomment-921807559</t>
  </si>
  <si>
    <t>I've created issue_11705_with_example branch which contains HelloWorld UWP C# MSIX application which reads its module settings and is installed along PowerToys.</t>
  </si>
  <si>
    <t>issue_11705_with_example</t>
  </si>
  <si>
    <t>https://github.com/microsoft/PowerToys/issues/11641#issuecomment-856180627</t>
  </si>
  <si>
    <t>Kicking off a test build with a 0.0.2 against the https://github.com/microsoft/PowerToys/tree/fixingSsigningDlls branch</t>
  </si>
  <si>
    <t>https://github.com/microsoft/PowerToys/tree/fixingSsigningDlls</t>
  </si>
  <si>
    <t>https://github.com/microsoft/PowerToys/issues/10779#issuecomment-821968195</t>
  </si>
  <si>
    <t>Same for me in master-branch yesterday. I tried the setting debug. I tried to get detailed logs because settings didn't open.</t>
  </si>
  <si>
    <t>How to handle multi-worded stuff?</t>
  </si>
  <si>
    <t>https://github.com/microsoft/PowerToys/issues/11059#issue-873920202</t>
  </si>
  <si>
    <t>When building the local clone of "UnitConverter plugin" branch which is up to date against master I get many unexpected warnings for KBM, SvgPreviewHandler and runner. The two warning on PowerLauncher are normal as I know.</t>
  </si>
  <si>
    <t>UnitConverter plugin</t>
  </si>
  <si>
    <t>https://github.com/microsoft/PowerToys/issues/11077#issue-874337090</t>
  </si>
  <si>
    <t>FZ should run in its own process PowerToys.FancyZones.exe. create the future/fancyzones branch</t>
  </si>
  <si>
    <t>future/fancyzones</t>
  </si>
  <si>
    <t>https://github.com/microsoft/PowerToys/issues/11078#issue-874344288</t>
  </si>
  <si>
    <t>create feature/shortcutguide working branch</t>
  </si>
  <si>
    <t>feature/shortcutguide</t>
  </si>
  <si>
    <t>https://github.com/microsoft/PowerToys/issues/872#issuecomment-562259217</t>
  </si>
  <si>
    <t>we may have to choose a different name, since we are currently using dev/username/feature branches and because of that we can't create a dev branch.</t>
  </si>
  <si>
    <t>dev/username/feature</t>
  </si>
  <si>
    <t>We can call the current public release release or stable so we can start using this new approach with minimum effort (renaming the dev/* branches would require to much work, especially because dev/enricogior/telemetry was promoted to be the branch for the release build).</t>
  </si>
  <si>
    <t>dev/enricogior/telemetry</t>
  </si>
  <si>
    <t>https://github.com/microsoft/PowerToys/issues/872#issuecomment-562271991</t>
  </si>
  <si>
    <t>We can also create a release branch for each release and name it release-x.y.z</t>
  </si>
  <si>
    <t>release-x.y.z</t>
  </si>
  <si>
    <t>rust-lang/rust</t>
  </si>
  <si>
    <t>https://github.com/rust-lang/rust/issues/91135#issue-1060431731</t>
  </si>
  <si>
    <t>I tried compiling the post-03 branch of blog os with cg_clif to test inline assembly support @nbdd0121 implemented in bjorn3/rustc_codegen_cranelift#1206.</t>
  </si>
  <si>
    <t>post-03</t>
  </si>
  <si>
    <t>https://github.com/rust-lang/rust/issues/91092#issue-1059222993</t>
  </si>
  <si>
    <t>The two-source-file tree mentioned up above (including the script I run to repeat the test until a failure happens), is on a bug-report branch here: https://github.com/scole66/rust-e262/tree/reduction-for-bugreport</t>
  </si>
  <si>
    <t>https://github.com/scole66/rust-e262/tree/reduction-for-bugreport</t>
  </si>
  <si>
    <t>https://github.com/rust-lang/rust/issues/89725#issue-1021889057</t>
  </si>
  <si>
    <t>Hi all, I'm looking to work on the std lib (and I've read the rustc-dev docs). I found when cloning the rust source and running tests on library/alloc against the master branch there is a compiler panic.</t>
  </si>
  <si>
    <t>https://github.com/rust-lang/rust/issues/89725#issuecomment-940187415</t>
  </si>
  <si>
    <t>Thanks for the report! I believe this is a duplicate of #89725, so closing in favor of that.
There is likely a fix that is missing in the beta compiler that is in the latest master branch. However, I wasn't able to narrow it down to a specific PR.</t>
  </si>
  <si>
    <t>spring-projects/spring-boot</t>
  </si>
  <si>
    <t>https://github.com/spring-projects/spring-boot/issues/28742#issue-1058122681</t>
  </si>
  <si>
    <t>Previously (I don't remember exactly, but possibly on 2.4.x branch) — this graph was continuous.</t>
  </si>
  <si>
    <t>2.4.x</t>
  </si>
  <si>
    <t>https://github.com/spring-projects/spring-boot/issues/28595#issuecomment-966219240</t>
  </si>
  <si>
    <t xml:space="preserve">Thanks. That's interesting. It should work with both 2.4.x and 2.5.x as the same fixes were made in each branch. </t>
  </si>
  <si>
    <t>2.5.x</t>
  </si>
  <si>
    <t>https://github.com/spring-projects/spring-boot/issues/28045#issuecomment-922118917</t>
  </si>
  <si>
    <t>In 2.6.x, we might be able to make use of the support added in #27840 to sanitize data from the spring.application.json property source if the key matches the configured keysToSanitize or the default ones.</t>
  </si>
  <si>
    <t>2.6.x</t>
  </si>
  <si>
    <t>https://github.com/spring-projects/spring-boot/issues/26255#issue-868890720</t>
  </si>
  <si>
    <t>Following the rename of the default branch to main, there are some changes to make in the documentation across all maintained branches.</t>
  </si>
  <si>
    <t>https://github.com/spring-projects/spring-boot/issues/26767#issuecomment-876755922</t>
  </si>
  <si>
    <t>@wilkinsona Aren't those changes merged to main usually?</t>
  </si>
  <si>
    <t>https://github.com/spring-projects/spring-boot/issues/26767#issuecomment-876954237</t>
  </si>
  <si>
    <t>@dreis2211 we don't merge dependency upgrade but run bomr on each branch. We're going to apply that soon. Does that block you from experimenting in 2.5.x ?</t>
  </si>
  <si>
    <t>https://github.com/spring-projects/spring-boot/issues/5776#issue-150555970</t>
  </si>
  <si>
    <t>The sample is hosted on my github, there is a 1.4-upgrade branch to taste Spring Boot 1.4.0M2.</t>
  </si>
  <si>
    <t>1.4-upgrade</t>
  </si>
  <si>
    <t>https://github.com/spring-projects/spring-boot/issues/5775#issue-150554219</t>
  </si>
  <si>
    <t>There is a 1.4-upgrade branch in my sample codes.</t>
  </si>
  <si>
    <t>https://github.com/spring-projects/spring-boot/issues/5633#issue-146808943</t>
  </si>
  <si>
    <t>I am following the instructions under "Building reference documentation" in the README of the "Master" branch at:</t>
  </si>
  <si>
    <t>https://github.com/spring-projects/spring-boot/issues/5363#issue-139343245</t>
  </si>
  <si>
    <t>The master branch is what I had to do in order to get configs to be picked up for "test" profile.</t>
  </si>
  <si>
    <t>However in this branch:
https://github.com/khoubyari/spring-boot-rest-example/tree/upgrade-breaks-config
I kept the config the way it was all through my 1.2.x deployments.</t>
  </si>
  <si>
    <t>https://github.com/khoubyari/spring-boot-rest-example/tree/upgrade-breaks-config</t>
  </si>
  <si>
    <t>https://github.com/spring-projects/spring-boot/issues/5363#issuecomment-193894857</t>
  </si>
  <si>
    <t>In the "upgrade-breaks-config" branch, By simply changing the Spring Boot version to 1.2.x in the pom file, I can see that the configurations from "default" gets inherited by "test" unless "test" actually overrides them</t>
  </si>
  <si>
    <t>upgrade-breaks-config</t>
  </si>
  <si>
    <t>https://github.com/spring-projects/spring-boot/issues/4003#issuecomment-142439017</t>
  </si>
  <si>
    <t>It looks like a Reactor issue. I created a branch with a more focused example that uses only the Reactor TcpClient and it has the same behavior: https://github.com/rstoyanchev/sb-1.2-websocket/tree/client-app</t>
  </si>
  <si>
    <t>https://github.com/rstoyanchev/sb-1.2-websocket/tree/client-app</t>
  </si>
  <si>
    <t>ytdl-org/youtube-dl</t>
  </si>
  <si>
    <t>https://github.com/ytdl-org/youtube-dl/pull/26684#issuecomment-700663832</t>
  </si>
  <si>
    <t>I made a branch doing that as an alternative approach :2f56e2c https://github.com/gilou/youtube-dl/tree/data_approach</t>
  </si>
  <si>
    <t>https://github.com/gilou/youtube-dl/tree/data_approach</t>
  </si>
  <si>
    <t>https://github.com/ytdl-org/youtube-dl/pull/26684#issuecomment-706623406</t>
  </si>
  <si>
    <t>That one: https://github.com/gilou/youtube-dl/tree/data_approach</t>
  </si>
  <si>
    <t>https://github.com/ytdl-org/youtube-dl/pull/25734#issuecomment-665059728</t>
  </si>
  <si>
    <r>
      <rPr/>
      <t xml:space="preserve">visit </t>
    </r>
    <r>
      <rPr>
        <color rgb="FF1155CC"/>
        <u/>
      </rPr>
      <t>https://github.com/xarantolus/youtube-dl</t>
    </r>
    <r>
      <rPr/>
      <t xml:space="preserve"> switch to branch fixYTSearch code &gt; download zip &gt; https://github.com/xarantolus/youtube-dl/archive/fixYTSearch.zip</t>
    </r>
  </si>
  <si>
    <t>fixYTSearch</t>
  </si>
  <si>
    <t>https://github.com/ytdl-org/youtube-dl/pull/25734#issuecomment-686455736</t>
  </si>
  <si>
    <t>I can pass you the entire page source if that is helpful? I did try using older versions of the extraction method (from the master branch of youtube-dl/youtube-dl but that hasnt worked since your original changes were required.</t>
  </si>
  <si>
    <t>https://github.com/ytdl-org/youtube-dl/pull/25717#issuecomment-663840555</t>
  </si>
  <si>
    <t>@alexmerkel Makes sense. I would issue a new pull request but the issue is that your fix hasn't been merged with the master branch yet, and adding a fix for cover art visibility on some Windows applications doesn't make sense because right now the thumbnails don't even get added to the file (due to being WebP). In other words, with the current youtube-dl code, adding -id3v2_version 3 has no benefit.</t>
  </si>
  <si>
    <t>I guess I need to wait for your fix to be merged with the master branch, which is taking a while.</t>
  </si>
  <si>
    <t>https://github.com/ytdl-org/youtube-dl/pull/25717#issuecomment-663924857</t>
  </si>
  <si>
    <t>If possible, you should remove/decline my suggested changes. I don't want anything delaying this fix being merged to the master branch. If/when this fix gets merged, I may submit a pull request which passes -id3v2_version 3 to FFmpeg so that the cover art can be seen when using Groove Music or Windows Media Player.</t>
  </si>
  <si>
    <t>https://github.com/ytdl-org/youtube-dl/pull/11272#issuecomment-274903673</t>
  </si>
  <si>
    <t>After some cool-off time things start to catch up on the jsbuilt-ins branch. Not quite ready to merge, but I'd like to make a friendly reminder that, even if a bit slower and not pushing on this branch, I'm still working on this.</t>
  </si>
  <si>
    <t>jsbuilt-ins</t>
  </si>
  <si>
    <t>https://github.com/ytdl-org/youtube-dl/pull/13600#issuecomment-616124774</t>
  </si>
  <si>
    <t>@inks007 I'm still getting the same result. Make still appears to be compiling the Master branch</t>
  </si>
  <si>
    <t>https://github.com/ytdl-org/youtube-dl/pull/12754#issuecomment-329622869</t>
  </si>
  <si>
    <t>@dstftw what exactly did you merge? I can't see any changes from this PR in master branch.</t>
  </si>
  <si>
    <t>symfony/symfony</t>
  </si>
  <si>
    <t>https://github.com/symfony/symfony/pull/3378#issuecomment-5362938</t>
  </si>
  <si>
    <t>@Tobion: I never said it will be in 2.1. The plan is to create a 2.1 branch soon so that we can continue working on 2.2.</t>
  </si>
  <si>
    <t>https://github.com/symfony/symfony/pull/3378#issuecomment-8850328</t>
  </si>
  <si>
    <t>@fabpot Is the actual code of this PR ok for you? And could we use this PR in the master branch?</t>
  </si>
  <si>
    <t>https://github.com/symfony/symfony/issues/37331#issue-640837370</t>
  </si>
  <si>
    <t>The fact that master is 5.2 is currently expressed through a branch alias, which wouldn't needed at all if the branch was named in the conventional way.</t>
  </si>
  <si>
    <t>It is clearer to contributors what branch they are sending PRs to, rather than them mistaking master for latest stable (5.1) when it is actually the next upcoming minor series (5.2).</t>
  </si>
  <si>
    <t>Possibly, as an interim, the master branch could be left around for a few months, and synced with 5.2 (to allow people to migrate if they have master or dev-master hard coded in various places).</t>
  </si>
  <si>
    <t>dev-master</t>
  </si>
  <si>
    <t>https://github.com/symfony/symfony/issues/37331#issuecomment-645964084</t>
  </si>
  <si>
    <t>In an ideal situation, GitHub should add a way to link to "the default branch" independently of its name (e.g. https://github.com/symfony/symfony/tree/_default will give you 5.2).</t>
  </si>
  <si>
    <t>https://github.com/symfony/symfony/tree/_default</t>
  </si>
  <si>
    <t>https://github.com/symfony/symfony/issues/37331#issuecomment-704108773</t>
  </si>
  <si>
    <t>WIP, the 5.x has just been created and the master branch will be removed in a few weeks. Thanks all for the discussion.</t>
  </si>
  <si>
    <t>5.x</t>
  </si>
  <si>
    <t>https://github.com/angular/angular.js/issues/17117#issuecomment-789719709</t>
  </si>
  <si>
    <t>I experimented with moving updating the window name after the browser has navigated to the new URL (as shown below) and (while it worked fine for most tests) it did cause some test (from the angular/angular.js repo) to fail. I am not sure whether there is a more reliable way to execute some JS code after the new page has been loaded but before any JS (including AngularJS) has been executed.
Modified protractor/lib/browser.ts:</t>
  </si>
  <si>
    <t>protractor/lib/browser.ts</t>
  </si>
  <si>
    <t>https://github.com/angular/angular.js/issues/16707#issuecomment-428687611</t>
  </si>
  <si>
    <t>So it appears that something in your code is trying to pass the return value from a call to minerr (e.g. this function https://github.com/angular/angular.js/blob/master/src/minErr.js#L101) across a thread boundary (hence the postmessage). It is not related to the ErrorConstructor.</t>
  </si>
  <si>
    <t>https://github.com/angular/angular.js/blob/master/src/minErr.js</t>
  </si>
  <si>
    <t>What to do with url files also filenames with lines of code in them?</t>
  </si>
  <si>
    <t>https://github.com/angular/angular.js/issues/17019#issuecomment-618718328</t>
  </si>
  <si>
    <t>To add possible locations where object handling is broken:
Line 707 of ngModel.js (within commitViewValue() function)
From:
var viewValue = this.$viewValue;
To:
var viewValue = angular.copy(this.$viewValue);</t>
  </si>
  <si>
    <t>ngModel.js</t>
  </si>
  <si>
    <t>https://github.com/angular/angular.js/issues/15369#issuecomment-259424059</t>
  </si>
  <si>
    <t>Perhaps it is because we did not update the branchVersion in package.json to a version containing 1.6 yet because that would break the docs app, since 1.6.0-rc.0 is not yet on CDN?</t>
  </si>
  <si>
    <t>package.json</t>
  </si>
  <si>
    <t>https://github.com/angular/angular.js/issues/15369#issuecomment-259647646</t>
  </si>
  <si>
    <t>The latter should be the same as the version that is applied to the built library, but as you can see in the rc.0 folder, the version.json is correct, while the docs/versions-data.js is incorrect.</t>
  </si>
  <si>
    <t>docs/versions-data.js</t>
  </si>
  <si>
    <t>version.json</t>
  </si>
  <si>
    <t>https://github.com/angular/angular.js/issues/15369#issuecomment-260328795</t>
  </si>
  <si>
    <t>See angular/code.angularjs.org#38 for the version-data.js update for code.angularjs.org</t>
  </si>
  <si>
    <t>version-data.js</t>
  </si>
  <si>
    <t>https://github.com/angular/angular.js/issues/17123#issue-853254493</t>
  </si>
  <si>
    <t>Here in MyService.service.js file it is giving error
Unexpected token 'export'</t>
  </si>
  <si>
    <t>MyService.service.js</t>
  </si>
  <si>
    <t>https://github.com/mrdoob/three.js/issues/21075#issuecomment-759337938</t>
  </si>
  <si>
    <t>This is definitely no bug in three.js. Also see the first comment of your stackoverflow post:</t>
  </si>
  <si>
    <t>three.js</t>
  </si>
  <si>
    <t>https://github.com/vuejs/awesome-vue/issues/1288#issue-243228194</t>
  </si>
  <si>
    <t>File readme now become too big for editing.
I think it's better to seperate base on category.
And add navigation to main readme in each file.</t>
  </si>
  <si>
    <t xml:space="preserve">readme </t>
  </si>
  <si>
    <t>https://github.com/vuejs/awesome-vue/issues/3080#issuecomment-597140923</t>
  </si>
  <si>
    <t>@LinusBorg In relation to PR, we can use templates with checklist as I have done in the project https://github.com/post/post-static/blob/master/.github/pull_request_template.md</t>
  </si>
  <si>
    <t>https://github.com/post/post-static/blob/master/.github/pull_request_template.md</t>
  </si>
  <si>
    <t>https://github.com/vuejs/awesome-vue/issues/2564#issuecomment-626243821</t>
  </si>
  <si>
    <t>I did not make a pr but i created latest readme.md file @Scrum 10.05.2020 :</t>
  </si>
  <si>
    <t>readme.md</t>
  </si>
  <si>
    <t>https://github.com/vuejs/awesome-vue/issues/2432#issue-365964460</t>
  </si>
  <si>
    <t>It's very hard to maintain file Readme.md with very long contents.
Can we plan to refactoring this repo to be more easier to be added or updated in the future?</t>
  </si>
  <si>
    <t>Readme.md</t>
  </si>
  <si>
    <t>https://github.com/vuejs/awesome-vue/issues/2432#issuecomment-426454068</t>
  </si>
  <si>
    <t>Just show the categories in readme.md, each categories will link to the .md file.</t>
  </si>
  <si>
    <t>https://github.com/moby/moby/issues/43019#issuecomment-969945214</t>
  </si>
  <si>
    <t>The cause of the issue is that runc loses overflowgid after calling setgroups(2)
https://github.com/opencontainers/runc/blob/7c219d814fc5f5574a7aab836fb2b89e3c5d2dfd/libcontainer/init_linux.go#L380</t>
  </si>
  <si>
    <t>https://github.com/opencontainers/runc/blob/7c219d814fc5f5574a7aab836fb2b89e3c5d2dfd/libcontainer/init_linux.go#L380</t>
  </si>
  <si>
    <t>https://github.com/moby/moby/issues/43018#issue-1053456402</t>
  </si>
  <si>
    <t>I am only able to create Log Group and Log Stream not able to send the container logs to it using moby/daemon/logger/awslogs/cloudwatchlogs.go With this as well. I am getting error for the first time if the log group doesn't exist even though it creates the Group after the error.</t>
  </si>
  <si>
    <t>moby/daemon/logger/awslogs/cloudwatchlogs.go</t>
  </si>
  <si>
    <t>https://github.com/moby/moby/issues/43018#issuecomment-968879815</t>
  </si>
  <si>
    <t>docker run does not use the logging-driver to read logs, it can configure the container to use a specific logging driver (such as awslogs), but the output that's printed is the output of the container's stdout/stderr. When running a container in the foreground, the CLI attaches to the container's output streams after starting the container; https://github.com/docker/cli/blob/b0343d9104a1794c3252fa45b985710d6b6afc05/cli/command/container/run.go#L151-L163</t>
  </si>
  <si>
    <t>https://github.com/docker/cli/blob/b0343d9104a1794c3252fa45b985710d6b6afc05/cli/command/container/run.go#L151-L163</t>
  </si>
  <si>
    <t>https://github.com/moby/moby/issues/43018#issuecomment-975408503</t>
  </si>
  <si>
    <t>If that does work, I'd recommend putting the daemon in debug mode ({"debug": true} in the /etc/docker/daemon.json daemon configuration file. With debug mode enabled, you should be able to see the JSON of API requests that are made by the client to create the container; with that, you can compare between the API call made by the docker cli, and the API call made by your code.</t>
  </si>
  <si>
    <t>/etc/docker/daemon.json</t>
  </si>
  <si>
    <t>https://github.com/moby/moby/issues/43015#issue-1052897411</t>
  </si>
  <si>
    <t>Create a dockerfile with a symlink in parent path, for example:</t>
  </si>
  <si>
    <t xml:space="preserve">dockerfile </t>
  </si>
  <si>
    <t>https://github.com/moby/moby/issues/43011#issue-1050479853</t>
  </si>
  <si>
    <t>Furthermore it seems as though the effects are reversed when doing suid/sgid (https://github.com/torvalds/linux/blob/5147da902e0dd162c6254a61e4c57f21b60a9b1c/include/uapi/linux/personality.h#L27-L34)</t>
  </si>
  <si>
    <t>https://github.com/torvalds/linux/blob/5147da902e0dd162c6254a61e4c57f21b60a9b1c/include/uapi/linux/personality.h#L27-L34</t>
  </si>
  <si>
    <t>https://github.com/moby/moby/issues/42953#issuecomment-950955756</t>
  </si>
  <si>
    <t>You can try running the check-config.sh script from https://github.com/moby/moby/blob/master/contrib/check-config.sh, which checks for some options (but not sure if it checks for this specific case).</t>
  </si>
  <si>
    <t>check-config.sh</t>
  </si>
  <si>
    <t>https://github.com/moby/moby/blob/master/contrib/check-config.sh</t>
  </si>
  <si>
    <t>https://github.com/moby/moby/issues/41715#issuecomment-733976493</t>
  </si>
  <si>
    <t>Another option would be to build directly from a remote git repository and specify an (alternative) Dockerfile from stdin, however, unfortunately BuildKit currently does not support this option (see #38254)</t>
  </si>
  <si>
    <t xml:space="preserve">Dockerfile </t>
  </si>
  <si>
    <t>https://github.com/moby/moby/issues/41519#issuecomment-716193996</t>
  </si>
  <si>
    <t>For me it's under bundles/cross/windows/amd64, two files: containerutility.exe and dockerd-SUFFIX.exe.</t>
  </si>
  <si>
    <t>containerutility.exe</t>
  </si>
  <si>
    <t>dockerd-SUFFIX.exe</t>
  </si>
  <si>
    <t>PowerToys.FancyZones.exe</t>
  </si>
  <si>
    <t>update .pipelines/pipeline.user.windows.yml for signing new binaries</t>
  </si>
  <si>
    <t>.pipelines/pipeline.user.windows.yml</t>
  </si>
  <si>
    <t>https://github.com/rust-lang/rust/issues/89563#issuecomment-934608385</t>
  </si>
  <si>
    <t>@ms140569 This is probably an LLVM assertion failure. Could you try to obtain a backtrace from the coredump file (e.g. using gdb)?</t>
  </si>
  <si>
    <t xml:space="preserve">coredump </t>
  </si>
  <si>
    <t>This really feels like whichever thread is controlling writes to the profraw file is missing messages. Queue overrun maybe? (I haven't looked.)</t>
  </si>
  <si>
    <t>profraw</t>
  </si>
  <si>
    <t>I have a large-ish project with ~6000 testcases, and for a long time now, code coverage has been hit-or-miss. The issue is that some of the test cases don't seem to get their data included in the profraw files, and so don't show up as having an effect on coverage. The unrecorded tests seem to be essentially random, but with thousands of tests, single-digit-percentage failures are noticed on every test run.</t>
  </si>
  <si>
    <t>https://github.com/rust-lang/rust/issues/90703#issuecomment-963489202</t>
  </si>
  <si>
    <t>I also tested with a main.rs file, and I mean it does work:</t>
  </si>
  <si>
    <t>main.rs</t>
  </si>
  <si>
    <t>https://github.com/rust-lang/rust/issues/90702#issuecomment-967762083</t>
  </si>
  <si>
    <t>So the file that you likely want to start looking at is https://github.com/rust-lang/rust/blob/9f6ca7482ca885bca14ba6870ed39a783ab939b5/compiler/rustc_resolve/src/lib.rs</t>
  </si>
  <si>
    <t>https://github.com/rust-lang/rust/blob/9f6ca7482ca885bca14ba6870ed39a783ab939b5/compiler/rustc_resolve/src/lib.rs</t>
  </si>
  <si>
    <t>https://github.com/rust-lang/rust/issues/90702#issuecomment-973591306</t>
  </si>
  <si>
    <t xml:space="preserve">extern crates are collected in CStore which maps CrateNums to CrateMetadata which in turn is a reference into the actual binary blob of an rmeta file. </t>
  </si>
  <si>
    <t xml:space="preserve">rmeta </t>
  </si>
  <si>
    <t>https://github.com/rust-lang/rust/issues/90694#issue-1047497015</t>
  </si>
  <si>
    <t>I'm having troubles building rust using the user preset from x.py</t>
  </si>
  <si>
    <t>x.py</t>
  </si>
  <si>
    <t>https://github.com/rust-lang/rust/issues/90618#issue-1046011712</t>
  </si>
  <si>
    <t>That is, the inc1 file gets included correctly, but the inc2 file loses its second line. This bug only seems to happen if the last line is a single character.</t>
  </si>
  <si>
    <t>inc1</t>
  </si>
  <si>
    <t>inc2</t>
  </si>
  <si>
    <t>https://github.com/rust-lang/rust/issues/90393#issuecomment-956149218</t>
  </si>
  <si>
    <t>One idea would be to build llvm locally on your machine by putting this in your config.toml file</t>
  </si>
  <si>
    <t>config.toml</t>
  </si>
  <si>
    <t>https://github.com/rust-lang/rust/issues/90393#issuecomment-956267113</t>
  </si>
  <si>
    <t>It has failed (after setting in config.toml were applied:</t>
  </si>
  <si>
    <t>spring.application.json</t>
  </si>
  <si>
    <t>https://github.com/spring-projects/spring-boot/issues/26332#issuecomment-830328728</t>
  </si>
  <si>
    <t>We planned to link in both directions - from CONTRIBUTING.adoc to the wiki page and from the wiki page to CONTRIBUTING.adoc.</t>
  </si>
  <si>
    <t>CONTRIBUTING.adoc</t>
  </si>
  <si>
    <t>README</t>
  </si>
  <si>
    <t>I basically had to copy and paste everything from "default" profile section to "test" profile section in this file:
https://github.com/khoubyari/spring-boot-rest-example/blob/master/src/main/resources/application.yml</t>
  </si>
  <si>
    <t>https://github.com/khoubyari/spring-boot-rest-example/blob/master/src/main/resources/application.yml</t>
  </si>
  <si>
    <t>The "test" section used to inherit from the "default" section:
https://github.com/khoubyari/spring-boot-rest-example/blob/upgrade-breaks-config/src/main/resources/application.yml</t>
  </si>
  <si>
    <t>https://github.com/khoubyari/spring-boot-rest-example/blob/upgrade-breaks-config/src/main/resources/application.yml</t>
  </si>
  <si>
    <t>This is the output from running ClientApp:</t>
  </si>
  <si>
    <t>ClientApp</t>
  </si>
  <si>
    <t>https://github.com/freeCodeCamp/freeCodeCamp/pull/16544#issue-290123504</t>
  </si>
  <si>
    <t>npm run unpack extracts challenges into separate files for easier viewing and editing. The files are .gitignored and will not be checked in, and all mongo seed importing will keep using the existing system; this is essentially a tool for editing challenge.json files. These HTML files are self-contained and run their own tests -- open a JS console to see the test results.</t>
  </si>
  <si>
    <t>challenge.json</t>
  </si>
  <si>
    <t>just extracted paragraph</t>
  </si>
  <si>
    <t>https://github.com/freeCodeCamp/freeCodeCamp/pull/16544#issuecomment-375914706</t>
  </si>
  <si>
    <t>They say it was fixed last summer; I didn't want to update the version of eslint in package.json but if @raisedadead says it's okay then I can add that to this branch too</t>
  </si>
  <si>
    <t>just extracted relevant sentence</t>
  </si>
  <si>
    <t>index.md</t>
  </si>
  <si>
    <t>https://github.com/freeCodeCamp/freeCodeCamp/pull/43429#issuecomment-920293222</t>
  </si>
  <si>
    <t>@ieahleen I have a doubt in this file - /curriculum/challenges/english/03-front-end-development-libraries/sass/store-data-with-sass-variables.md
Not sure what changes should I make here.</t>
  </si>
  <si>
    <t>/curriculum/challenges/english/03-front-end-development-libraries/sass/store-data-with-sass-variables.md</t>
  </si>
  <si>
    <t>https://github.com/freeCodeCamp/freeCodeCamp/pull/43429#issuecomment-930045982</t>
  </si>
  <si>
    <t>You would need to add redirects to this file: https://github.com/freeCodeCamp/client-config/blob/master/serve.json
This is not ideal but will do.</t>
  </si>
  <si>
    <t>https://github.com/freeCodeCamp/client-config/blob/master/serve.json</t>
  </si>
  <si>
    <t>https://github.com/freeCodeCamp/freeCodeCamp/issues/42256#issuecomment-877635558</t>
  </si>
  <si>
    <t>Hi, Is it too late to say I will migrate below files? @ojeytonwilliams
/client/src/templates/Introduction/Intro.js
/client/src/templates/Introduction/SuperBlockIntro.js
/client/src/components/formHelpers/Form.js
/client/src/components/formHelpers/Form.test.js
/client/src/components/formHelpers/FormFields.js
/client/src/components/formHelpers/FormValidators.js
/client/src/components/formHelpers/index.js
I don't see them assigned to anyone. So will be happy to help.</t>
  </si>
  <si>
    <t>/client/src/templates/Introduction/Intro.js</t>
  </si>
  <si>
    <t>/client/src/templates/Introduction/SuperBlockIntro.js</t>
  </si>
  <si>
    <t>/client/src/components/formHelpers/Form.js</t>
  </si>
  <si>
    <t>/client/src/components/formHelpers/Form.test.js</t>
  </si>
  <si>
    <t>/client/src/components/formHelpers/FormFields.js</t>
  </si>
  <si>
    <t>/client/src/components/formHelpers/FormValidators.js</t>
  </si>
  <si>
    <t>/client/src/components/formHelpers/index.js</t>
  </si>
  <si>
    <t>https://github.com/freeCodeCamp/freeCodeCamp/issues/42256#issuecomment-922406454</t>
  </si>
  <si>
    <t>Hi! I just added a PR (#43490) migrating ActionRow.js. My first open source PR ever, so please let me know if there's anything I can improve!</t>
  </si>
  <si>
    <t>ActionRow.js</t>
  </si>
  <si>
    <t>https://github.com/tensorflow/tensorflow/issues/22#issuecomment-235279855</t>
  </si>
  <si>
    <t>@alephman
You don't need vendor specific header files to build any OpenCL program. Try cl.hpp from https://www.khronos.org/registry/cl/api/1.2/cl.hpp and opencl.h/cl.h from any other SDK. For example - I have at least 3 OpenCL platform and all it works with one shared /usr/include/CL/cl.h</t>
  </si>
  <si>
    <t>https://www.khronos.org/registry/cl/api/1.2/cl.hpp</t>
  </si>
  <si>
    <t>https://github.com/tensorflow/tensorflow/issues/22#issuecomment-335614767</t>
  </si>
  <si>
    <t>@lukeiwanski Is that a ComputeCpp version that can build TF at the moment ?
I tried various versions between 0.3.2 and 0.1.4 and none worked. They all ended up with the "multiple overloads of 'global_ptr' instantiate to the same signature" error.
Btw, I cannot find the TensorDeviceSycl.h file in TF sources, is that a renamed one ? Is it possible to apply the patch to current sources ?
Thanks in advance.</t>
  </si>
  <si>
    <t>TensorDeviceSycl.h</t>
  </si>
  <si>
    <t>https://github.com/tensorflow/tensorflow/pull/2002#issuecomment-215632593</t>
  </si>
  <si>
    <t>@keveman , FYI, had to add
copts = if_cuda(["-DGOOGLE_CUDA=1"]),
to the cc_binary in tensorflow.bzl or else the GPU kernels wouldn't register. is that correct, or should i move the register code into the .cu.cc file?</t>
  </si>
  <si>
    <t>tensorflow.bzl</t>
  </si>
  <si>
    <t>@keveman , FYI, had to add copts = if_cuda(["-DGOOGLE_CUDA=1"]), to the cc_binary in tensorflow.bzl or else the GPU kernels wouldn't register. is that correct, or should i move the register code into the .cu.cc file?</t>
  </si>
  <si>
    <t>.cu.cc</t>
  </si>
  <si>
    <t>https://github.com/tensorflow/tensorflow/pull/2002#issuecomment-236753046</t>
  </si>
  <si>
    <t>@LeavesBreathe fyi there are two versions of GridLSTM, one in the main rnn_cell file and the other in contrib.</t>
  </si>
  <si>
    <t>rnn_cell</t>
  </si>
  <si>
    <t>https://github.com/tensorflow/tensorflow/pull/11392#issuecomment-314574677</t>
  </si>
  <si>
    <t>As discussed in linux-rdma/rdma-core#163, I have to give up adding the RDMA libraries as third party dependencies, and rely on target environment for building GDR. This means an extra compile switch in the configure file, and also a macro that shadow all the RDMA API calls.
I will start to migrate my patch in the next few days.</t>
  </si>
  <si>
    <t>configure</t>
  </si>
  <si>
    <t>https://github.com/tensorflow/tensorflow/pull/9376#issuecomment-317849612</t>
  </si>
  <si>
    <t>I think it's because the sanity check failed (which aborts everything else).
https://ci.tensorflow.org/job/tensorflow-pull-requests-sanity/5397/console
Suggests that the problem is that the BUILD files are failing 'buildifier'. If you see our CONTRIBUTING.md file, there will be instructions for how to automatically format BUILD files (kind of like clang-format). That should probably solve the problem!</t>
  </si>
  <si>
    <t>CONTRIBUTING.md</t>
  </si>
  <si>
    <t>https://github.com/tensorflow/tensorflow/pull/9376#issuecomment-325026287</t>
  </si>
  <si>
    <t>I think the CMake problems stem from some confusion about the idiomiatic way to include custom op libraries in tf.contrib. (This doesn't appear to be well documented, so it's not your fault!)
To outline the steps:
1. Since b2ac11c, we've been statically generating the Python wrappers for all contrib op kernels (on all platforms and build systems). Have a look at that commit to see how to do that; it's quite possible that you're already generating them with the existing Bazel rules. The important thing to note is that the imported symbol(s) for the new ops should come from the gen_*_ops module rather than the result of load_op_library().
2. To make the build easier on Windows, delete the AddUserOps from tf_python.cmake. Including the source files in the list of tf_contrib_kernels_srcs in tf_core_kernels.cmake should be enough to get the code statically linked into the Python extension (which is a somewhat easier route to take on Windows).</t>
  </si>
  <si>
    <t>tf_python.cmake</t>
  </si>
  <si>
    <t>tf_core_kernels.cmake</t>
  </si>
  <si>
    <t>https://github.com/tensorflow/tensorflow/pull/27454#issuecomment-485245362</t>
  </si>
  <si>
    <t>There seems to be a file conflict in tensorflow/python/training/server_lib.py.</t>
  </si>
  <si>
    <t>tensorflow/python/training/server_lib.py</t>
  </si>
  <si>
    <t>just extracted replied comment</t>
  </si>
  <si>
    <t>https://github.com/ohmyzsh/ohmyzsh/issues/377#issuecomment-3975200</t>
  </si>
  <si>
    <t>@sorin-ionescu
I notice that your fork of OMZ doesn't have all of the plugins currently available for OMZ. What would be the best way of including some of my favorites, like extract (ironically enough, something that you wrote), using your fork?
Would it be as simple as copying over the plugin and renaming the file to be loaded to 'init.zsh'?</t>
  </si>
  <si>
    <t>init.zsh</t>
  </si>
  <si>
    <t>https://github.com/ohmyzsh/ohmyzsh/issues/377#issuecomment-5268369</t>
  </si>
  <si>
    <t>And finally when it comes to the actual interesting plugins, we try on OMZ2, to keep README.md files mentioning the author(s) of the said plugin so they're always in the loop whenever a modification to the plugin is done.</t>
  </si>
  <si>
    <t>README.md</t>
  </si>
  <si>
    <t>https://github.com/ohmyzsh/ohmyzsh/issues/7175#issue-365263634</t>
  </si>
  <si>
    <t>You'll need to read the .plugin.zsh file to know what the plugin does or, if there isn't one, the plugin will probably just add completion. You can also get what the plugin does by looking at the commits, or even the plugins wiki.</t>
  </si>
  <si>
    <t>.plugin.zsh</t>
  </si>
  <si>
    <t>https://github.com/ohmyzsh/ohmyzsh/pull/1359#issuecomment-68328193</t>
  </si>
  <si>
    <t>got the same issue while using RVM , had to comment the PATH in .zshrc file.</t>
  </si>
  <si>
    <t>.zshrc</t>
  </si>
  <si>
    <t>https://github.com/ohmyzsh/ohmyzsh/pull/3889#issuecomment-114602117</t>
  </si>
  <si>
    <t>I was fortunate enough to save the broken .zcomdump-hostname-5.0.6 in my babun install before fixing it manually and later finding this thread, so I can trigger it at will now.
Unfortunately, after replacing the .oh-my-zsh/oh-my-zsh.sh file, I didn't get the expected result:</t>
  </si>
  <si>
    <t>oh-my-zsh.sh</t>
  </si>
  <si>
    <t>https://github.com/ohmyzsh/ohmyzsh/pull/3889#issuecomment-114671011</t>
  </si>
  <si>
    <t>Could you post your broken .zcompdump file as a gist so we can use it for forensics and reproduction, too?
I think you need to modify the script such that when compaudit does find something wrong, it deletes the existing .zcompdump-* files so that compinit regenerates it instead of just reusing an existing one, which were probably built from the bad directory state. (Should probably delete all of them and not just the current session's $ZSH_COMPDUMP, in case other ones were built from bad dirs too, but wouldn't be noticed because the next startup for that host/version would have a clean compaudit.)</t>
  </si>
  <si>
    <t>.zcompdump</t>
  </si>
  <si>
    <t>https://github.com/ohmyzsh/ohmyzsh/pull/269#issuecomment-974103</t>
  </si>
  <si>
    <t>Well, it does not work with my setup/fork, because I am using compdef via "$ZSH/custom/*.zsh" already.
All the completion stuff should get configured in lib/completion.zsh, so it might work to add it to the end of that file?!</t>
  </si>
  <si>
    <t>lib/completion.zsh</t>
  </si>
  <si>
    <t>https://github.com/ohmyzsh/ohmyzsh/pull/4235#issuecomment-137611579</t>
  </si>
  <si>
    <t>Looks like it's a file extension, and not a hidden directory, at least for new projects using Xcode 6.x. I fired up Xcode and made a new project called "Whatever", and it gave me a Whatever.xcodeproj file inside the project directory. Should probably be looking for *.xc... and not just .xc.... Googling this seems to agree, but I don't see anything authoritative.
I'm not a Mac developer; maybe someone with more Xcode experience can chime in.</t>
  </si>
  <si>
    <t>Whatever.xcodeproj</t>
  </si>
  <si>
    <t>https://github.com/ohmyzsh/ohmyzsh/pull/4235#issue-99928789</t>
  </si>
  <si>
    <t>This PR does the following:
Fix the xc() function by only looking for .xcworskpace and .xcodeproj files.
It also cleans it up by using zsh arrays and localized variables.
Change xcsel function into an alias, since it doesn't do anything extraordinary and "$*" might have side effects.
Closes #3259, #3950.</t>
  </si>
  <si>
    <t>.xcworskpace</t>
  </si>
  <si>
    <t>.xcodeproj</t>
  </si>
  <si>
    <t>https://github.com/facebook/react/issues/10294#issuecomment-318935083</t>
  </si>
  <si>
    <t>I think it would be best to bring up with cdnjs maintainers if you’d like to see alphas of React there. We won’t be putting cdnjs-specific things into React package.json files. Cdnjs is welcome to use information from our npm releases, just like Unpkg does today. (And we are thankful if you can contribute there to make it work!)</t>
  </si>
  <si>
    <t>https://github.com/facebook/react/pull/21922#issue-948624288</t>
  </si>
  <si>
    <t>I have kept a single view called "Highlighter" with the index.js of old Highlighter as it is, and the index.js of TraceUpdates as another js file, whose functions are called directly in agent.js.
The HiglighterCanvas.js has the canvas based implementation for both, trace updates and DOM inspect. The inspect function is rewritten to make a canvas based solution, instead of overlay.</t>
  </si>
  <si>
    <t>index.js</t>
  </si>
  <si>
    <t>agent.js</t>
  </si>
  <si>
    <t>HiglighterCanvas.js</t>
  </si>
  <si>
    <t>https://github.com/facebook/react/pull/21922#issuecomment-889399480</t>
  </si>
  <si>
    <t>I have updated the PR, can you review it. Thanks!
I have 3 files now, index.js Highlighter.js and Canvas.js
index.js has the setup function for trace updates and highlighter, and also calls the draw function from Canvas which does the trace updates. It also calls the showOverlay and hideOverlay from highlighter for Highlighting.
Highlighter.js has showOverlay and hideOverlay which also calls the Canvas' code. This time inspect function which has the canvas highlighting.
Canvas.js has the single canvas implementation for both. But there are functions which are specific to either trace updates or highlighter, as a result a Canvas created for highlighter will also have functions for trace updates which wont be used.</t>
  </si>
  <si>
    <t>Highlighter.js</t>
  </si>
  <si>
    <t>Canvas.js</t>
  </si>
  <si>
    <t>https://github.com/facebook/react/pull/21922#issuecomment-908715091</t>
  </si>
  <si>
    <t>Can we delete these newly added files?
fixtures/eslint/README.md
fixtures/packaging/babel-standalone/dev.html
I don't think they add anything over the test shell or the fixtures we already have.</t>
  </si>
  <si>
    <t>fixtures/eslint/README.md</t>
  </si>
  <si>
    <t>fixtures/packaging/babel-standalone/dev.html</t>
  </si>
  <si>
    <t>https://github.com/facebook/react/issues/10191#issuecomment-316180082</t>
  </si>
  <si>
    <r>
      <rPr/>
      <t xml:space="preserve">I'm not sure how possible this is, but what about the nuclear option of forking React from before the PATENTS file addition:
</t>
    </r>
    <r>
      <rPr>
        <color rgb="FF1155CC"/>
        <u/>
      </rPr>
      <t>https://github.com/facebook/react/commits/master/PATENTS</t>
    </r>
    <r>
      <rPr/>
      <t xml:space="preserve">
Seems like a huge waste but what else can people do if Facebook doesn't want to play ball?</t>
    </r>
  </si>
  <si>
    <t>https://github.com/facebook/react/commits/master/PATENTS</t>
  </si>
  <si>
    <t>https://github.com/vuejs/vue/issues/7186#issuecomment-349330066</t>
  </si>
  <si>
    <t>Maybe we can unify metadata structure which is used by BV, Onesen and Vuetify and hand-craft or auto-generate meta for any component library in either package.json or vue.json file.
This way, just like any other part of Vue's ecosystem tooling can be delegated to library authors. We may also provide some helpers making the process easier and not forcing to use specific syntax like JSDocs.</t>
  </si>
  <si>
    <t>vue.json</t>
  </si>
  <si>
    <t>https://github.com/vuejs/vue/issues/7186#issuecomment-676359653</t>
  </si>
  <si>
    <t>@mesqueeb VSCode does not have support for "web-types.json", it uses a much more simplified format split into two files. As @rchl has mentioned above he has filed a feature request for Vetur to support web-types - vuejs/vetur#2090.</t>
  </si>
  <si>
    <t>web-types.json</t>
  </si>
  <si>
    <t>https://github.com/vuejs/vue/issues/8721#issuecomment-625669469</t>
  </si>
  <si>
    <t>Having the same issue when using the new Vue.js Composition API with vscode-insiders. The code compiles without TS errors but vscode shows an error nonetheless.
Details
Version: typescript 3.8.3, eslint 6.8.0
Possible related issues: #23987, #29511 #32573 #34999
Type declaration didn't work here either as a workaorund. So this failed too in vscode:</t>
  </si>
  <si>
    <t>Vue.js</t>
  </si>
  <si>
    <t>https://github.com/vuejs/vue/issues/478#issuecomment-120982216</t>
  </si>
  <si>
    <t>That will create a directory for typings, as well as a tsd.d.ts file that your can reference in your JavaScript file or at the top of a block of JavaScript so that editors that have TypeScript capabilities can understand Vue code. This works especially well with Github's Atom browser with the TypeScript plugin, as well as Microsoft's new cross-platform code editor, Visual Studio Code.</t>
  </si>
  <si>
    <t>tsd.d.ts</t>
  </si>
  <si>
    <t>https://github.com/vuejs/vue/issues/78#issuecomment-44754697</t>
  </si>
  <si>
    <t>@MattAitchison I aggree with you. I have tried to create Vue objects in component's own index.js files but it fails, for example. @yyx990803 Do you have any idea to do this easily? I am lacked of knowledge about component.js and I am stuck..</t>
  </si>
  <si>
    <t>https://github.com/vuejs/vue/issues/2000#issuecomment-408727908</t>
  </si>
  <si>
    <t>More findings related to this issue.
The performance difference is actually introduced by referencing the CSS files as
import 'vue-material/dist/vue-material.min.css'
import 'vue-material/dist/theme/default.css'
or in the index.html file. When either the index.html imports the CSS files or using import in the JS file, the "createStyleElement @ addStylesClient.js?ae38:114" will slow down the rendering quite a lot.</t>
  </si>
  <si>
    <t>vue-material/dist/vue-material.min.css</t>
  </si>
  <si>
    <t>vue-material/dist/theme/default.css</t>
  </si>
  <si>
    <t>index.html</t>
  </si>
  <si>
    <t>https://github.com/vuejs/vue/issues/5298#issuecomment-390753390</t>
  </si>
  <si>
    <t>Including vue-shims.d.ts in the files property of tsconfig.json fixed the issue for me:</t>
  </si>
  <si>
    <t>vue-shims.d.ts</t>
  </si>
  <si>
    <t>tsconfig.json</t>
  </si>
  <si>
    <t>https://github.com/twbs/bootstrap/pull/6342#issuecomment-22351302</t>
  </si>
  <si>
    <t>@bazineta The navbar examples are not working, they are missing the required bootstrap.js file and jquery includes.
I just created a working version here: http://jsfiddle.net/KGzvR/1/embedded/result/
The issue I am experiencing is when the menu is collapsed for mobile devices, click the collapse button so the menu expands, then click the 'Dropdown' link, this dropdown appears like the desktop version (as a popup), instead of collapsing into the menu. Anyone else experiencing this issue?</t>
  </si>
  <si>
    <t>bootstrap.js</t>
  </si>
  <si>
    <t>https://github.com/twbs/bootstrap/pull/6342#issue-9423982</t>
  </si>
  <si>
    <t>Go mobile first. Responsive CSS is no longer separate and all responsive features are now compiled into the core bootstrap.css file near. Separate files are no longer required, and have thus been removed.
Upgrade to latest Normalize, and removed reset.less.
This includes removing reset.less in favor of a dedicated normalize.less file.
Print styles and responsive image CSS (the only meaningful modifications from the previous reset file) have been moved to print.less and scaffolding.less, respectfully.
Moved print styles to separate print.less file.
Previously print styles were bundled with the scaffolding.less page.
Now within a separate file for easy removal via the Customizer.</t>
  </si>
  <si>
    <t>bootstrap.css</t>
  </si>
  <si>
    <t>normalize.less</t>
  </si>
  <si>
    <t>print.less</t>
  </si>
  <si>
    <t>scaffolding.less</t>
  </si>
  <si>
    <t>No longer require use of .hide. We updated the utility classes to use !important and to avoid clashing, removed the .hide class from modals. Now display: none; is set directly in the modals.less file. When upgrading, be sure to remove the .hide class from existing modals.</t>
  </si>
  <si>
    <t>modals.less</t>
  </si>
  <si>
    <t>https://github.com/twbs/bootstrap/pull/6342#issuecomment-11822720</t>
  </si>
  <si>
    <t>Overhauled default grid system. | bootstrap is used quite extensively with web applications with complicated layouts and pixel perfect fitting, not being able to use nested grids is a major drawback IMO. back to specifiing sizes i see. i agree the % option in theory sounds better and looks cleaner.. in practice tho.. not every usage of BS is for websites with simple layouts. seriously consider brining back the ability to have nested grids or at least have a seperate less file with them in that when you choose your package you can enable it to import the grid.less file or not.</t>
  </si>
  <si>
    <t>grid.less</t>
  </si>
  <si>
    <t>https://github.com/twbs/bootstrap/pull/6342#issuecomment-15216289</t>
  </si>
  <si>
    <t>Responsive.css: Building the responsiveness into the core CSS makes total sense. But during development I ended up moving the media queries code to a separate responsive.css file, simply because jumping to a separate file made it easier for me to manage my code.</t>
  </si>
  <si>
    <t>responsive.css</t>
  </si>
  <si>
    <t>https://github.com/twbs/bootstrap/pull/6342#issuecomment-15281547</t>
  </si>
  <si>
    <t>To do the rest of the files, simply make a copy of the default.html file and replace the content between the &lt;!-- Page content of course! --&gt; and &lt;!-- End content --&gt; comments with whichever file you want (e.g. docs/components.html. So, basically repeat Step 4.</t>
  </si>
  <si>
    <t>default.html</t>
  </si>
  <si>
    <t>components.html</t>
  </si>
  <si>
    <t>https://github.com/flutter/flutter/issues/18494#issuecomment-495972649</t>
  </si>
  <si>
    <t>Following these steps was giving "Gradle build failed to produce an Android package." error
After an hour of debugging, found out the fix.
To create different apps for x86 and x64, follow these steps:
Step 1: Include the code snippet in app/build.gradle file. The file will look like:</t>
  </si>
  <si>
    <t>build.gradle</t>
  </si>
  <si>
    <t>https://github.com/flutter/flutter/issues/18494#issuecomment-496055650</t>
  </si>
  <si>
    <t>@mormih thanks for your patience -- we're working on reproducing. If you wouldn't mind, could you send me an email (tvolkert@google.com) including the following, it would help:
Your host platform you're using to build.
The command you're using to build the app.
Run your build command with --bug-report (e.g. flutter build appbundle --bug-report) and attach the associated bugreport.zip file
Attach the generated app bundle so we can try running it on local devices
Attach the results of adb bugreport after having tried to run the app
Thanks!</t>
  </si>
  <si>
    <t>bugreport.zip</t>
  </si>
  <si>
    <t>https://github.com/flutter/flutter/issues/18494#issuecomment-504627068</t>
  </si>
  <si>
    <t>@tvolkert you are saying that in v1.7.4 the file libflutter.so is automatically added for 64bit device when we build the bundle using command flutter build appbundle?</t>
  </si>
  <si>
    <t>libflutter.so</t>
  </si>
  <si>
    <t>https://github.com/flutter/flutter/issues/18494#issuecomment-435766086</t>
  </si>
  <si>
    <t>extract lib/armeabi-v7a/libflutter.so from $&lt;FLUTTER&gt;/bin/cache/artifacts/engine/android-arm-release/flutter.jar
copy file armeabi-v7a/libflutter.so into $&lt;project&gt;/android/jniLibs/armeabi-v7a/
modify $&lt;project&gt;/android/app/build.gradle as below:</t>
  </si>
  <si>
    <t>lib/armeabi-v7a/libflutter.so</t>
  </si>
  <si>
    <t>&lt;FLUTTER&gt;/bin/cache/artifacts/engine/android-arm-release/flutter.jar</t>
  </si>
  <si>
    <t>armeabi-v7a/libflutter.so</t>
  </si>
  <si>
    <t>&lt;project&gt;/android/app/build.gradle</t>
  </si>
  <si>
    <t>https://github.com/flutter/flutter/issues/18494#issuecomment-477550853</t>
  </si>
  <si>
    <t>I think the flutter.gradle script should include all ABIs into the final APK (Universal APK) and then default turn split APKs on. The android tools will select the right APK to upload to the connected device and all is well. The final universal APK can then be uploaded to the play-store, or either the split APKs for each ABI.
In the meantime as a solution you can add this to the bottom of your build.gradle in your android\app directory.</t>
  </si>
  <si>
    <t>flutter.gradle</t>
  </si>
  <si>
    <t>https://github.com/flutter/flutter/issues/18494#issuecomment-490889280</t>
  </si>
  <si>
    <t>@SPodjasek Using this increased my app-release.apk file size from 11.1 MB to 15.7 MB</t>
  </si>
  <si>
    <t>app-release.apk</t>
  </si>
  <si>
    <t>https://github.com/flutter/flutter/issues/18494#issuecomment-421541803</t>
  </si>
  <si>
    <t>I am also having the same issue.
In all of my dependencies, I isolated at least one package causing the issue, I filled a bug report accordingly: azihsoyn/flutter_mlkit#36
To isolate the problem, for each of my dependency / plugin:
Create an empty flutter project
Replace main.dart with
the package example code (ex: https://pub.dartlang.org/packages/flutter_html_view#-example-tab-)
Update pubspec.yaml accordingly
run
$ flutter build apk
It turned out that the one creating was flutter_mlkit.
I want to be able to target both 32 &amp; 64 architectures.</t>
  </si>
  <si>
    <t>pubspec.yaml</t>
  </si>
  <si>
    <t>https://github.com/flutter/flutter/issues/15922#issuecomment-375967036</t>
  </si>
  <si>
    <r>
      <rPr/>
      <t xml:space="preserve">This has been asked for a long time:
#11609
Functional prototype developed:
</t>
    </r>
    <r>
      <rPr>
        <color rgb="FF1155CC"/>
        <u/>
      </rPr>
      <t>https://spark-heroku-dsx.herokuapp.com/index.html</t>
    </r>
    <r>
      <rPr/>
      <t xml:space="preserve">
That shows the alternative and some benefits...</t>
    </r>
  </si>
  <si>
    <t xml:space="preserve">https://spark-heroku-dsx.herokuapp.com/index.html
</t>
  </si>
  <si>
    <t>https://github.com/microsoft/vscode/pull/52707#issuecomment-483809367</t>
  </si>
  <si>
    <t>Hi @Otakumouse, if you do not mind, can you share us this interesting settings.json file?</t>
  </si>
  <si>
    <t>settings.json</t>
  </si>
  <si>
    <t>https://github.com/microsoft/vscode/pull/52707#issuecomment-552438343</t>
  </si>
  <si>
    <t>In spite of I being an user of KDE, I installed Compton, created a folder and a file - ~/.config/compton/compton.conf, but it did not work. Neither with KWin.
But the blur worked with devilspie:</t>
  </si>
  <si>
    <t>~/.config/compton/compton.conf</t>
  </si>
  <si>
    <t>https://github.com/microsoft/vscode/pull/97272#issuecomment-795987099</t>
  </si>
  <si>
    <t>Count me as another user who wants this. I've been using capitalization to sort certain files (CMakeLists.txt, README, LICENSE, etc) before source code files for decades. With VS Code's current options, these files always get sorted into the middle of all my other files and it's very jarring and inconsistent with the other tools I use.</t>
  </si>
  <si>
    <t>CMakeLists.txt</t>
  </si>
  <si>
    <t>LICENSE</t>
  </si>
  <si>
    <t>https://github.com/microsoft/vscode/pull/52119#issuecomment-403113775</t>
  </si>
  <si>
    <t>This is missing an arm64 entry in the object inside of getDebPackageArch in build\gulpfile.vscode.linux.js</t>
  </si>
  <si>
    <t>build\gulpfile.vscode.linux.js</t>
  </si>
  <si>
    <t>https://github.com/microsoft/vscode/pull/13909#issuecomment-258596744</t>
  </si>
  <si>
    <t>@wprater added more feedback. I did not look closely at quickOpenController.ts as the file seemed to have work in progress code (commented out imports et al?). If that file is about restoring the previous editor state, maybe you remove your changes and I can look into that particular thing later.
Btw I noticed that dirty editors cannot open as preview editors (conceptually currently). That is a pretty bad limitation for this feature I fear :-(</t>
  </si>
  <si>
    <t>quickOpenController.ts</t>
  </si>
  <si>
    <t>https://github.com/microsoft/vscode/issues/396#issuecomment-248089919</t>
  </si>
  <si>
    <t>Is there at least support for recognizing .vscode/settings.json in nested directories. When working on a single project, there may be subtrees with different sets of settings and which come form different (git) repositories. e.g.</t>
  </si>
  <si>
    <t>.vscode/settings.json</t>
  </si>
  <si>
    <t>I would expect that vscode would take (and maybe merge) the settings of the closest parent directory like a lot of config files (.eslint, .gitignore, .editorconfig, tsconfig.json, 'package.json` ....).
So, when I open /root, then any file in root/server/ should be handled as if I would open root/server/ directly. The simplest solution would be to stop searching for settings in parent directories one a .vscode/settings.json file is found.</t>
  </si>
  <si>
    <t>.eslint</t>
  </si>
  <si>
    <t>.gitignore</t>
  </si>
  <si>
    <t>.editorconfig</t>
  </si>
  <si>
    <t>facebook/create-react-app</t>
  </si>
  <si>
    <t>https://github.com/facebook/create-react-app/pull/5491#issuecomment-438286814</t>
  </si>
  <si>
    <t>Also, regarding the tweet you shared, I see that part of that solution involves updating the service-worker file itself to add the message event handler. So this would require using something to customize C-R-A's generated service-worker file?</t>
  </si>
  <si>
    <t>service-worker</t>
  </si>
  <si>
    <t>https://github.com/facebook/create-react-app/pull/2285#issue-230144978</t>
  </si>
  <si>
    <t>Given src/components/Button/Button.module.css with a class .primary {}, the generated classname will be src-components-Button__Button-module___primary.</t>
  </si>
  <si>
    <t>src/components/Button/Button.module.css</t>
  </si>
  <si>
    <t>https://github.com/facebook/create-react-app/pull/2285#issuecomment-303583427</t>
  </si>
  <si>
    <t>I think so, but your dropdown file will need to be called bootstrap/scss/dropdown.modules.scss to be localised.</t>
  </si>
  <si>
    <t>bootstrap/scss/dropdown.modules.scss</t>
  </si>
  <si>
    <t>https://github.com/facebook/create-react-app/pull/2285#issuecomment-303765639</t>
  </si>
  <si>
    <t>Updated to now use module.css</t>
  </si>
  <si>
    <t>module.css</t>
  </si>
  <si>
    <t>https://github.com/facebook/create-react-app/pull/2285#discussion_r118331178</t>
  </si>
  <si>
    <t>There must be some other way the components are being loaded for the e2e tests outside of integration/webpack.test.js</t>
  </si>
  <si>
    <t>integration/webpack.test.js</t>
  </si>
  <si>
    <t>https://github.com/ytdl-org/youtube-dl/pull/7584#issuecomment-158578579</t>
  </si>
  <si>
    <t>Unfortunately the developer instructions don't help with running python.py on windows. I have always gotten this error when following the directions to simply grab the entire dist and run "python youtube-dl.py":</t>
  </si>
  <si>
    <t>youtube-dl.py</t>
  </si>
  <si>
    <r>
      <rPr/>
      <t xml:space="preserve">visit </t>
    </r>
    <r>
      <rPr>
        <color rgb="FF1155CC"/>
        <u/>
      </rPr>
      <t>https://github.com/xarantolus/youtube-dl</t>
    </r>
    <r>
      <rPr/>
      <t xml:space="preserve"> switch to branch fixYTSearch code &gt; download zip &gt; https://github.com/xarantolus/youtube-dl/archive/fixYTSearch.zip</t>
    </r>
  </si>
  <si>
    <t>https://github.com/xarantolus/youtube-dl/archive/fixYTSearch.zip</t>
  </si>
  <si>
    <t>https://github.com/ytdl-org/youtube-dl/pull/8497#issuecomment-186822670</t>
  </si>
  <si>
    <t>Something "bad" about this change is that all pull request that add a extractor would need to be updated. So I want to expose the rationale for the change: I initially started by creating a new youtube_dl/lazy_extractors.py file and changed all from .extractor import &lt;something&gt; to:</t>
  </si>
  <si>
    <t>youtube_dl/lazy_extractors.py</t>
  </si>
  <si>
    <t>https://github.com/ytdl-org/youtube-dl/pull/8497#issuecomment-187320408</t>
  </si>
  <si>
    <t>Currently, it's impossible to make py2exe Windows build with lazy extractors enabled since devscripts/make_lazy_extractors.py is only called via Makefile that is not used in Windows build. Ideally single python setup.py py2exe should still be kept enough for a py2exe build.</t>
  </si>
  <si>
    <t>devscripts/make_lazy_extractors.py</t>
  </si>
  <si>
    <t>setup.py</t>
  </si>
  <si>
    <t>https://github.com/ytdl-org/youtube-dl/pull/25717#issuecomment-663842184</t>
  </si>
  <si>
    <t>When specifying an output file with a .mp3 extension, the conversion step from WEBM or M4A to MP3 is skipped because ffmpeg assumes the audio format is already correct. In the logs this can be observed by the [ffmpeg] Post-process file test.mp3 exists, skipping message. Additionally ffprobe shows the webm file format</t>
  </si>
  <si>
    <t>test.mp3</t>
  </si>
  <si>
    <t>https://github.com/ytdl-org/youtube-dl/pull/25717#issuecomment-647078595</t>
  </si>
  <si>
    <t>This fix works for me! One thing that might need to be tweaked is to have it strip the original thumbnail extension when converting - right now it leaves a file thumbnail.webp.jpg, and it could instead name it thumbnail.jpg</t>
  </si>
  <si>
    <t>thumbnail.webp.jpg</t>
  </si>
  <si>
    <t>thumbnail.jpg</t>
  </si>
  <si>
    <t>https://github.com/ytdl-org/youtube-dl/pull/25717#issuecomment-658679812</t>
  </si>
  <si>
    <t>youtube-dl seems to save the downloaded opus file as test.mp3 and skips converting the audio to actual mp3 format. This breaks ffmpeg when it tries to look for mp3 streams in an opus file.</t>
  </si>
  <si>
    <t>https://github.com/angular/angular.js/issues/17163#issue-1057815436</t>
  </si>
  <si>
    <t xml:space="preserve">The alternative to this labor intensive task is pinning marked to 0.3.6` as is done in PR #17141
</t>
  </si>
  <si>
    <t>#17141</t>
  </si>
  <si>
    <t>https://github.com/angular/angular.js/issues/17117#issuecomment-805037306</t>
  </si>
  <si>
    <t>For now, using the work-around mentioned in #17117 (comment) should be sufficient. We might re-visit this if something changes in the future (for example, if the work-around stops being available).</t>
  </si>
  <si>
    <t>#17117</t>
  </si>
  <si>
    <t>https://github.com/angular/angular.js/issues/16917#issue-524531496</t>
  </si>
  <si>
    <t>Could be related with https://github.com/angular/angular.js/issues/16916 due to ambiguity of the selected option which should be displayed.</t>
  </si>
  <si>
    <t>https://github.com/angular/angular.js/issues/16916</t>
  </si>
  <si>
    <t>What to do with url issue_numbers?</t>
  </si>
  <si>
    <t>https://github.com/angular/angular.js/issues/16586#issuecomment-394268716</t>
  </si>
  <si>
    <t>The behavior is intentional: #7736 I can see how this can be confusing / unwanted, but it's an either-or situation and we've "fixed" this behavior, so we cannot go back. Why exactly is it a problem for your app that the model us updated @amiteshhh ?</t>
  </si>
  <si>
    <t>#7736</t>
  </si>
  <si>
    <t>https://github.com/angular/angular.js/issues/16586#issuecomment-516835046</t>
  </si>
  <si>
    <t>I agree that the ng-model value should be updated in this particular case (as fixed in #7736), but I don't think the ng-change should be fired.</t>
  </si>
  <si>
    <t>https://github.com/angular/angular.js/issues/16348#issuecomment-472369473</t>
  </si>
  <si>
    <t>I'm now working around it by using a separate member of $scope in which I store the sorted and filtered rows for my table per your suggestion above (#16348 (comment)) instead of using | orderBy:foo | filter:bar.</t>
  </si>
  <si>
    <t>#16348</t>
  </si>
  <si>
    <t>Note, that there has been a change wrt ngModelOptions. In v1.5.x, an element would inherit its ancestor's ngModelOptions only if it didn't have its own ngModeOptions. Since v1.6.x (yet to be released), the inheritance is more granular, so even if an element has its own ngModelOptions, it will still inherit specific properties that it doesn't have.
(The related PR is #10922.)</t>
  </si>
  <si>
    <t>#10922</t>
  </si>
  <si>
    <t>https://github.com/angular/angular.js/issues/15348#issuecomment-357681341</t>
  </si>
  <si>
    <t>However, here's a plunker with an ngMessages version that includes the changes to #16406 and also a listener that checks takes into account the async operations when ngAnimate is included:</t>
  </si>
  <si>
    <t>#16406</t>
  </si>
  <si>
    <t>angular/code.angularjs.org#38</t>
  </si>
  <si>
    <t>https://github.com/vuejs/awesome-vue/issues/3544#issuecomment-745348136</t>
  </si>
  <si>
    <t>The link to vue-ctk-date-time-picker in the table above points to vue-prism-editor. Correct link in #3544 (comment)</t>
  </si>
  <si>
    <t>#3544</t>
  </si>
  <si>
    <t>https://github.com/vuejs/awesome-vue/issues/3544#issuecomment-759264678</t>
  </si>
  <si>
    <t>Three JS can also give migration problems: mrdoob/three.js#21075</t>
  </si>
  <si>
    <t>mrdoob/three.js#21075</t>
  </si>
  <si>
    <t>https://github.com/vuejs/awesome-vue/issues/3544#issuecomment-771721938</t>
  </si>
  <si>
    <t>@benmo1602 Not that I know of no, there is a request for it surmon-china/vue-codemirror#124.
Can you try out your hand at a Pull Request?</t>
  </si>
  <si>
    <t>surmon-china/vue-codemirror#124</t>
  </si>
  <si>
    <t>https://github.com/moby/moby/issues/42973#issue-1037844531</t>
  </si>
  <si>
    <t>When using the btrfs storage driver, container deletion is slow. Deleting one container based on Debian 11 takes 3-4 minutes. Attaching strace to dockerd, I can see that this is because it is traversing each layer and calling fstat on each file. The reason for this appears to be because of #15801, where in some cases, there would be recursive subvolumes present, and those subvolumes need to be deleted first. The code that does this is here.</t>
  </si>
  <si>
    <t>#15801</t>
  </si>
  <si>
    <t>https://github.com/moby/moby/issues/42973#issuecomment-953991404</t>
  </si>
  <si>
    <t>That said; I'm actually looking at the changes in #15801, and perhaps I'm reading the code wrong, but I have a feeling there's a bug in there;</t>
  </si>
  <si>
    <t>https://github.com/moby/moby/issues/42973#issuecomment-955596540</t>
  </si>
  <si>
    <t>Looks like #36536 made these changes.</t>
  </si>
  <si>
    <t>#36536</t>
  </si>
  <si>
    <t>https://github.com/moby/moby/issues/42953#issuecomment-947772836</t>
  </si>
  <si>
    <t>I see there's two open issues in runc that could be related; opencontainers/runc#2586, and opencontainers/runc#1914. The last one looks quite similar to the error you're describing (init-p: connection reset by peer), and can be related to your kernel / system's configuration having limits set too low (there's some issues linked to that ticket that may provide more details)</t>
  </si>
  <si>
    <t>opencontainers/runc#2586</t>
  </si>
  <si>
    <t>opencontainers/runc#1914</t>
  </si>
  <si>
    <t>https://github.com/moby/moby/issues/42619#issuecomment-883760773</t>
  </si>
  <si>
    <t>As stated in opencontainers/runtime-spec#1052 (comment), I have already discussed how to implement this feature in opencontainers/runtime-spec#1047</t>
  </si>
  <si>
    <t>opencontainers/runtime-spec#1052</t>
  </si>
  <si>
    <t>opencontainers/runtime-spec#1047</t>
  </si>
  <si>
    <t>When a container logs a lot and there is a client attached to it that does not read it's output, that container will eventually block on write as it's output buffer fills up - this was discussed in #22502. However, if such a container stops - either due to it's main process exiting by itself or due to being killed with docker kill or by sending a death signal - the container will remain in docker ps and all operations on it (docker exec, docker kill etc.) will get stuck. It will remain in that state until that attached client goes away (detaches or exits). If client remains attached, container will be in such "zombie" state for arbitrarily long time.</t>
  </si>
  <si>
    <t>#22502</t>
  </si>
  <si>
    <t>#38254</t>
  </si>
  <si>
    <t>moby/buildkit#1514</t>
  </si>
  <si>
    <t>https://github.com/microsoft/PowerToys/issues/12381#issuecomment-884325217</t>
  </si>
  <si>
    <t>Trying to figure out #12455 and this includes changing the logic that the setting page touches, as well.
Is it just the opacity change mentioned or did you notice something else?
I'll try to get it functional just to unblock testing #12455</t>
  </si>
  <si>
    <t>#12455</t>
  </si>
  <si>
    <t>https://github.com/microsoft/PowerToys/issues/12381#issuecomment-884328743</t>
  </si>
  <si>
    <t>This is not what is causing #12455 , it's just useful to have fixed to test.
I'll give it a quick try and get back to you if I find any issues. Thank you.</t>
  </si>
  <si>
    <t xml:space="preserve">#12455 </t>
  </si>
  <si>
    <t>https://github.com/microsoft/PowerToys/issues/12381#issuecomment-884348169</t>
  </si>
  <si>
    <t>I've opened this PR: #12459
It fixes just what is needed to get #12455 testing unblocked for @yuyoyuppe .</t>
  </si>
  <si>
    <t>#12459</t>
  </si>
  <si>
    <t>https://github.com/microsoft/PowerToys/issues/14576#issuecomment-975106099</t>
  </si>
  <si>
    <t>Maybe #14356
What resolution and the DPI scale are your monitor using?</t>
  </si>
  <si>
    <t>#14356</t>
  </si>
  <si>
    <t>https://github.com/microsoft/PowerToys/issues/14587#issuecomment-975682501</t>
  </si>
  <si>
    <t>I'm linking this issue to #3278 to centralize the discussion thread, please go to that thread for discussion.</t>
  </si>
  <si>
    <t>#3278</t>
  </si>
  <si>
    <t>https://github.com/microsoft/PowerToys/issues/14566#issuecomment-975180135</t>
  </si>
  <si>
    <t>Thank you for your issue! We've linked your report against another issue #13035</t>
  </si>
  <si>
    <t>#13035</t>
  </si>
  <si>
    <t>https://github.com/microsoft/PowerToys/issues/13657#issue-1018612850</t>
  </si>
  <si>
    <t>Raised by @espresso3389 in PR #13550. Converting to issue for loc team to triage.</t>
  </si>
  <si>
    <t>#13550</t>
  </si>
  <si>
    <t>https://github.com/microsoft/PowerToys/issues/14440#issuecomment-968737009</t>
  </si>
  <si>
    <t>refer #14356</t>
  </si>
  <si>
    <t>bjorn3/rustc_codegen_cranelift#1206</t>
  </si>
  <si>
    <t>#89725</t>
  </si>
  <si>
    <t>https://github.com/rust-lang/rust/issues/89725#issuecomment-940367941</t>
  </si>
  <si>
    <t>Oops, yea, copy-and-paste error. Meant to link #89564.</t>
  </si>
  <si>
    <t>#89564</t>
  </si>
  <si>
    <t>https://github.com/rust-lang/rust/issues/90752#issuecomment-964824217</t>
  </si>
  <si>
    <t>Bisection reveals that this issue is introduced in #68528.</t>
  </si>
  <si>
    <t>#68528</t>
  </si>
  <si>
    <t>I filed #90756 to disable precise_enum_drop_elaboration by default, and we can turn this back on once the issue is fixed.</t>
  </si>
  <si>
    <t>#90756</t>
  </si>
  <si>
    <t>https://github.com/rust-lang/rust/issues/90752#issuecomment-965822895</t>
  </si>
  <si>
    <t xml:space="preserve"> Things get more complex when raw pointers and unsafe code is involved (see #90718), but the original behavior was correct for realistic code.</t>
  </si>
  <si>
    <t>#90718</t>
  </si>
  <si>
    <t>I was a bit surprised that the second match statement was necessary to make the bug manifest. Without the partial move of (_1 as Some).0 into _x, the drop of _1 is a shallow one (its subpaths aren't considered), and since _1 is still initialized (only its variants are cleared by #68582), everything gets dropped correctly.</t>
  </si>
  <si>
    <t>#68582</t>
  </si>
  <si>
    <t>Perhaps there are even more cases where this fix falls short. I've opened a PR that implements this (#90788) so I can discuss it further with the compiler team.</t>
  </si>
  <si>
    <t>#90788</t>
  </si>
  <si>
    <t>https://github.com/rust-lang/rust/issues/90638#issue-1046268126</t>
  </si>
  <si>
    <t>This is related to #89196 and #85636 ; but is not the same issue: #85636 is already resolved and #89196 is dealing with a more complex case where inference is lacking.</t>
  </si>
  <si>
    <t>#89196</t>
  </si>
  <si>
    <t>#85636</t>
  </si>
  <si>
    <t>https://github.com/rust-lang/rust/issues/90595#issuecomment-962561730</t>
  </si>
  <si>
    <t>Another similar, albeit not identical, issue with ManuallyDrop: #79914</t>
  </si>
  <si>
    <t>#79914</t>
  </si>
  <si>
    <t>https://github.com/rust-lang/rust/issues/90400#issuecomment-955067328</t>
  </si>
  <si>
    <t>If you use a non-associated type alias instead of a GAT, the async and FnOnce versions still ICE but the custom trait version doesn't. See #90409</t>
  </si>
  <si>
    <t>#90409</t>
  </si>
  <si>
    <t>https://github.com/spring-projects/spring-boot/issues/28742#issuecomment-973908573</t>
  </si>
  <si>
    <t xml:space="preserve">There have been some changes to GC metrics in Micrometer 1.7.x such as micrometer-metrics/micrometer#2560. </t>
  </si>
  <si>
    <t>micrometer-metrics/micrometer#2560</t>
  </si>
  <si>
    <t>https://github.com/spring-projects/spring-boot/issues/28595#issuecomment-966274144</t>
  </si>
  <si>
    <t>Yes, you may need 2.5.5 or later as it contains #27900.</t>
  </si>
  <si>
    <t>#27900</t>
  </si>
  <si>
    <t>#27840</t>
  </si>
  <si>
    <t>We started with a desire to put some of the more specific items like the existing Cloning the git repository on Windows and the suggestions in #25814 (comment) and #26309 on a wiki page to make them easier and faster to document, but ended up thinking it would be better to keep the "Working with the Code" content in one place.</t>
  </si>
  <si>
    <t xml:space="preserve">#26309 </t>
  </si>
  <si>
    <t>#25814</t>
  </si>
  <si>
    <t>I'll need additional infos about JVM and JDK possibly but nevertheless I am looking at it right now (reactor/reactor#551 (comment))</t>
  </si>
  <si>
    <t>reactor/reactor#551</t>
  </si>
  <si>
    <t>As part of #16519 --
npm run unpack extracts challenges into separate files for easier viewing and editing. The files are .gitignored and will not be checked in, and all mongo seed importing will keep using the existing system; this is essentially a tool for editing challenge.json files. These HTML files are self-contained and run their own tests -- open a JS console to see the test results.
npm run repack gathers up the unpacked/edited HTML files into challenge-block JSON files.</t>
  </si>
  <si>
    <t>#16519</t>
  </si>
  <si>
    <t>https://github.com/freeCodeCamp/freeCodeCamp/pull/40518#issuecomment-750178234</t>
  </si>
  <si>
    <t>Sure, I think it was this one: #39286
The issue was that the preview would wipe out the fcc console while the tests were running.</t>
  </si>
  <si>
    <t>#39286</t>
  </si>
  <si>
    <t>https://github.com/freeCodeCamp/freeCodeCamp/pull/40518#issuecomment-750861901</t>
  </si>
  <si>
    <t>@moT01 Regarding the above issue of when an /edit/ link is submitted in the solution input, is #40225 enough to cover this?
@ojeytonwilliams I will still look into the sanitization, but is that perhaps a separate PR?</t>
  </si>
  <si>
    <t>#40225</t>
  </si>
  <si>
    <t>#43427</t>
  </si>
  <si>
    <t>https://github.com/freeCodeCamp/freeCodeCamp/pull/43429#issuecomment-933562055</t>
  </si>
  <si>
    <t>@raisedadead we've discussed this a bit before: #42596 (comment)
The TL;DR was we considered NGINX, routing inside the app and a separate redirection 'layer' (i.e. serve). The conclusion was that the order of preference was app routing &gt; serve &gt; NGINX, but we tried to get Gatsby to handle the redirects and failed.
Unless you've changed your mind about this, I'm fine with continuing to use serve until either Gatsby changes or we migrate to something else that allows us to handle the redirection in the app. What do you reckon?</t>
  </si>
  <si>
    <t>#42596</t>
  </si>
  <si>
    <t>https://github.com/freeCodeCamp/freeCodeCamp/issues/42256#issuecomment-864511143</t>
  </si>
  <si>
    <t>Hey @Mvrs Please go through #42476 and see which files I've already worked on. Let me know which other ones you want to take up and I'll edit you in</t>
  </si>
  <si>
    <t>#42476</t>
  </si>
  <si>
    <t>https://github.com/freeCodeCamp/freeCodeCamp/issues/42256#issuecomment-868767201</t>
  </si>
  <si>
    <t>Hey friends,
I'm going to try to land #42635 today, which will aim to resolve the existing linter issues, remove as many eslint-disable lines as possible, and get the client into a state where it builds.
Once this lands, we can rebase our open migration PRs and ensure we continue to pass our CI. 🙂</t>
  </si>
  <si>
    <t xml:space="preserve">#42635 </t>
  </si>
  <si>
    <t>https://github.com/freeCodeCamp/freeCodeCamp/issues/42256#issuecomment-938703493</t>
  </si>
  <si>
    <t>Closed with new, cleaner issue to track: #43778</t>
  </si>
  <si>
    <t>#43778</t>
  </si>
  <si>
    <t>https://github.com/freeCodeCamp/freeCodeCamp/issues/42256#issuecomment-868771311</t>
  </si>
  <si>
    <t>@nhcarrigan I'll have #42636 redone after that then?</t>
  </si>
  <si>
    <t>#42636</t>
  </si>
  <si>
    <t>https://github.com/freeCodeCamp/freeCodeCamp/issues/42256#issuecomment-882546081</t>
  </si>
  <si>
    <t>Hey everyone, I just wanted to make the warning a bit more visible. Any file that's not just used by the client will not be migrateable (yet), due to the lack of tooling mentioned in #42892. If a file is directly used by gatsby-config, gatsby-node or by anything outside of the client directory, then it will be used without compilation and so cannot be migrated yet.
Sorry about the inconvenience, but those files will need to wait for the additional tooling.</t>
  </si>
  <si>
    <t>#42892</t>
  </si>
  <si>
    <t>#43490</t>
  </si>
  <si>
    <t>https://github.com/tensorflow/tensorflow/issues/22#issuecomment-237809269</t>
  </si>
  <si>
    <t>If you want you can cotribute also to let to compile with an opensource alternative. See #22 (comment)</t>
  </si>
  <si>
    <t>#22</t>
  </si>
  <si>
    <t>https://github.com/tensorflow/tensorflow/issues/22#issuecomment-163151152</t>
  </si>
  <si>
    <t>/cc @ptillet @gongzg Is there any interest in this by Intel? I really hope that we don't fragment OPENCL here like in Caffe where we have an AMD fork, Intel unmerged PRs, another semi-unofficial AMD PR, and a long staging user PR (plus two old abandoned Opencl efforts). If somebody is interested in the history can take a look at BVLC/caffe#2610 comments.</t>
  </si>
  <si>
    <t>#2610</t>
  </si>
  <si>
    <t>https://github.com/tensorflow/tensorflow/issues/22#issuecomment-172982563</t>
  </si>
  <si>
    <t>@hsaputra
There is clFFT, clBLAS (alternatively ViennaCL). Random number generator is a bit more tricky (no curand), either use a CPU generator and transfer to GPU or use another existing kernel for RNG.
The biggest pitfall will again be efficient convolution implementations (something like cuDNN).
There is experience about such issues here:
BVLC/caffe#2610
BVLC/caffe#2195
https://github.com/amd/OpenCL-caffe</t>
  </si>
  <si>
    <t>#2195</t>
  </si>
  <si>
    <t>https://github.com/tensorflow/tensorflow/issues/22#issuecomment-197022837</t>
  </si>
  <si>
    <t>You can't always use the same commit comments in different repository ;) tensorflow/skflow#22</t>
  </si>
  <si>
    <t>https://github.com/tensorflow/tensorflow/issues/22#issuecomment-224620497</t>
  </si>
  <si>
    <t>@djan92
Yes, you are right, #22 is almost 8 months old and has over 100 posts! The information can get swamped!</t>
  </si>
  <si>
    <t>https://github.com/tensorflow/tensorflow/pull/8954#issue-219276170</t>
  </si>
  <si>
    <t>This is requested in #8246
I'll add the gradient op soon.
This is my first TensorFlow PR. Please let me know if I made any mistake. Thanks!</t>
  </si>
  <si>
    <t>#8246</t>
  </si>
  <si>
    <t>https://github.com/tensorflow/tensorflow/pull/8954#issuecomment-296355169</t>
  </si>
  <si>
    <t>As I noted over in #8246, this can be done in Python with while_loop and TensorArray. I'm not sure how efficient that solution is.</t>
  </si>
  <si>
    <t>https://github.com/tensorflow/tensorflow/pull/8954#discussion_r118302537</t>
  </si>
  <si>
    <t>@shoyer The repeat and reduce_slice_sum at #9063 are gradients of each other. I would need this to implement the gradient of reduce_slice_sum.</t>
  </si>
  <si>
    <t>#9063</t>
  </si>
  <si>
    <t>https://github.com/tensorflow/tensorflow/pull/8954#issuecomment-342326901</t>
  </si>
  <si>
    <t>@martinwicke An aside, but I notice that I've been pulled into quite a few PR threads (#9376 is another example) where we're adding a new tf.contrib submodule for a single op. Should we try to consolidate these (to improve loading time, navigability, etc.)?</t>
  </si>
  <si>
    <t>#9376</t>
  </si>
  <si>
    <t>https://github.com/tensorflow/tensorflow/pull/2002#issuecomment-212317863</t>
  </si>
  <si>
    <t>@wchan would it make sense to add the batch normalization option to your blocks see: #1736 ? Would love to try it out together!</t>
  </si>
  <si>
    <t>#1736</t>
  </si>
  <si>
    <t>linux-rdma/rdma-core#163</t>
  </si>
  <si>
    <t>https://github.com/ohmyzsh/ohmyzsh/issues/377#issue-975591</t>
  </si>
  <si>
    <t>Organising code inside of OH-MY-ZSH is becoming unnecessarily complex. For a while, there has been the /custom directory to dump files that override or append to the functionality of /lib, /plugins, and /themes.
Then the ability to override /plugins via /custom/plugins was added (#89). Now, a new proposal has been submitted to allow the overriding of /themes (#376) and /lib (in the comments to #376) via /custom/themes and /custom/lib respectively.
Additionally, there is the /functions directory (b865f2a) for dumping miscellaneous functions and the /completions directory (#351) for dumping miscellaneous completions.
These directories are unnecessary for we already have a software configuration management (SCM) tool called Git. We should use Git exclusively.</t>
  </si>
  <si>
    <t>#89</t>
  </si>
  <si>
    <t>#376</t>
  </si>
  <si>
    <t>#351</t>
  </si>
  <si>
    <t>#8259</t>
  </si>
  <si>
    <t>https://github.com/ohmyzsh/ohmyzsh/issues/7175#issuecomment-426453170</t>
  </si>
  <si>
    <t>I have created a readme file for the encode64 plugin (#7192).</t>
  </si>
  <si>
    <t>#7192</t>
  </si>
  <si>
    <t>https://github.com/ohmyzsh/ohmyzsh/issues/7175#issuecomment-426831222</t>
  </si>
  <si>
    <t>I have created a readme file for dircycle plugin (#7213).</t>
  </si>
  <si>
    <t>#7213</t>
  </si>
  <si>
    <t>https://github.com/ohmyzsh/ohmyzsh/issues/7175#issuecomment-426881369</t>
  </si>
  <si>
    <t>Hello, I've created Readme file for Bower plugin.
#7216</t>
  </si>
  <si>
    <t>#7216</t>
  </si>
  <si>
    <t>https://github.com/ohmyzsh/ohmyzsh/issues/7175#issuecomment-427231015</t>
  </si>
  <si>
    <t>*sighs* I have created a readme for the lol plugin, because why not. (#7231)
Edit: also made a readme for catimg. (#7232)</t>
  </si>
  <si>
    <t>#7231</t>
  </si>
  <si>
    <t>#7232</t>
  </si>
  <si>
    <t>https://github.com/ohmyzsh/ohmyzsh/issues/7175#issuecomment-427500882</t>
  </si>
  <si>
    <t>I just finished dirhistory in #7239.</t>
  </si>
  <si>
    <t>#7239</t>
  </si>
  <si>
    <t>#3259</t>
  </si>
  <si>
    <t>#3950</t>
  </si>
  <si>
    <t>https://github.com/facebook/react/issues/11347#issuecomment-713725604</t>
  </si>
  <si>
    <t>Can you please respond to the specific questions in #11347 (comment)? I feel like we're talking past each other. I just want to understand the whole intended behavior — in a specced way. What gets set when, and what gets serialized in which case.</t>
  </si>
  <si>
    <t>#11347</t>
  </si>
  <si>
    <t>https://github.com/facebook/react/issues/11347#issue-267902244</t>
  </si>
  <si>
    <t>This is meant to address #7249. The doc outlines the pros and cons of various approaches React could use to handle attributes and properties on custom elements.</t>
  </si>
  <si>
    <t>#7249</t>
  </si>
  <si>
    <t>https://github.com/facebook/react/issues/11347#issuecomment-535280476</t>
  </si>
  <si>
    <t>Hey everyone, I started a pull request to fix this issue by changing two lines: #16899
This allows a custom element author to do something like the following:</t>
  </si>
  <si>
    <t>#16899</t>
  </si>
  <si>
    <t>https://github.com/facebook/react/issues/11347#issuecomment-535289550</t>
  </si>
  <si>
    <t>@trusktr I think this was discussed in #10070
I'd really caution folks against telling custom element authors to override a built-in method like setAttribute. I don't think it's intended for us to monkey patch it. cc @gaearon</t>
  </si>
  <si>
    <t>#10070</t>
  </si>
  <si>
    <t>https://github.com/facebook/react/issues/11347#issuecomment-907481533</t>
  </si>
  <si>
    <t>Initial implementation work has started: #22184. Huge thanks @josepharhar for driving this.</t>
  </si>
  <si>
    <t>#22184</t>
  </si>
  <si>
    <t>https://github.com/facebook/react/issues/10294#issuecomment-318253930</t>
  </si>
  <si>
    <t>@7rulnik Great bug, and I'm able to repro on my machine. I've filed it as #10299. Thanks!</t>
  </si>
  <si>
    <t>#10299</t>
  </si>
  <si>
    <t>https://github.com/facebook/react/issues/10294#issuecomment-318268342</t>
  </si>
  <si>
    <t>Also seeing @7rulnik's issue #10294 (comment) regarding style on the server in production mode.
(re is not a function)</t>
  </si>
  <si>
    <t>#10294</t>
  </si>
  <si>
    <t>https://github.com/facebook/react/issues/10294#issuecomment-318307522</t>
  </si>
  <si>
    <t>Hi! i opened an issue on react-virtualized repo #762 Thanks!</t>
  </si>
  <si>
    <t>#762</t>
  </si>
  <si>
    <t>https://github.com/facebook/react/issues/10294#issuecomment-318373461</t>
  </si>
  <si>
    <t>@gaearon, @jlongster I bet it's caused by the changes to unstable_renderSubtreeIntoContainer (#5990, #9808)
Oh, to slow. ;-)</t>
  </si>
  <si>
    <t>#5990</t>
  </si>
  <si>
    <t>#9808</t>
  </si>
  <si>
    <t>#4749</t>
  </si>
  <si>
    <t>#7</t>
  </si>
  <si>
    <t>https://github.com/vuejs/vue/issues/7186#issuecomment-349546359</t>
  </si>
  <si>
    <t>However, after thinking through this, I think JSDoc might be a better approach.
Either way, I can't have the runtime info easily so I need to parse the script myself and find the descriptions. The parser can be reused in the vue-template-compiler 2.0 redesign: vuejs/vue-component-compiler#28 (comment), where the descriptions go into descriptor.metadata or descriptor.descriptions.</t>
  </si>
  <si>
    <t>#28</t>
  </si>
  <si>
    <t>#2090</t>
  </si>
  <si>
    <t>https://github.com/vuejs/vue/issues/8721#issuecomment-552407978</t>
  </si>
  <si>
    <t>@stoically microsoft/TypeScript#34999?</t>
  </si>
  <si>
    <t>#34999</t>
  </si>
  <si>
    <t>#23987</t>
  </si>
  <si>
    <t>#29511</t>
  </si>
  <si>
    <t>#32573</t>
  </si>
  <si>
    <t>https://github.com/vuejs/vue/issues/6811#issue-265326133</t>
  </si>
  <si>
    <t>What problem does this feature solve?
Within a large application that makes heavy use of inheritance and mixins, the lack of template inheritance causes much jumping through hoops. The rationale under #5401 is eloquently written and captures the gist of it, so I won't repeat it here.</t>
  </si>
  <si>
    <t>#5401</t>
  </si>
  <si>
    <t>https://github.com/twbs/bootstrap/pull/6342#issuecomment-15395614</t>
  </si>
  <si>
    <t>UPDATE: I have been asked to take this down (#6342 (comment)). Sorry to anyone that got their hopes up. Please stick with using Jekyll and building the docs locally... you'll figure it out ;-)
Bootstrap 3.0.0-wip Documentation as plain old HTML (Jekyll's output)...</t>
  </si>
  <si>
    <t>#6342</t>
  </si>
  <si>
    <t>https://github.com/twbs/bootstrap/pull/6342#issuecomment-16430841</t>
  </si>
  <si>
    <t>as mentioned in #3169 having a padding in a .container is quite necessary.
Ah, gotcha. We won't be making this change then as it heavily alters our grid approach. Not for a 2.x release, but we'll bear it in mind for 3.0.
please don't forget this feature, a lot of people would be really glad to see it in 3.0.0</t>
  </si>
  <si>
    <t>#3169</t>
  </si>
  <si>
    <t>https://github.com/twbs/bootstrap/pull/6342#issuecomment-16736712</t>
  </si>
  <si>
    <t>@SiteOctopus: Last rejected in #5626. I happen to like http://jasny.github.io/bootstrap/javascript.html#fileupload</t>
  </si>
  <si>
    <t>#5626</t>
  </si>
  <si>
    <t>https://github.com/twbs/bootstrap/pull/6342#issuecomment-18136862</t>
  </si>
  <si>
    <t>@mdo
I have opened a new issue, as you have requested:
#7930</t>
  </si>
  <si>
    <t>#7930</t>
  </si>
  <si>
    <t>https://github.com/twbs/bootstrap/pull/6342#issuecomment-20192148</t>
  </si>
  <si>
    <t>@heruan: #8336</t>
  </si>
  <si>
    <t>#8336</t>
  </si>
  <si>
    <t>https://github.com/twbs/bootstrap/pull/6342#issuecomment-20366695</t>
  </si>
  <si>
    <t>@cwthomas-llu check #8105</t>
  </si>
  <si>
    <t>#8105</t>
  </si>
  <si>
    <t>https://github.com/twbs/bootstrap/pull/6342#issuecomment-20347791</t>
  </si>
  <si>
    <t>@ChrisRiddell i fixed the problem checkbox : #8274</t>
  </si>
  <si>
    <t>#8274</t>
  </si>
  <si>
    <t>https://github.com/twbs/bootstrap/pull/6342#issuecomment-20539897</t>
  </si>
  <si>
    <t>@Bartmax That's basically #6865 and friends. Can't say that I agree with its closure.
Also, the tfoot stuff has been be fixed/improved by 88a266b.</t>
  </si>
  <si>
    <t>#6865</t>
  </si>
  <si>
    <t>https://github.com/twbs/bootstrap/pull/6342#issuecomment-21361035</t>
  </si>
  <si>
    <t>@Surbma: sounds like #1235 and friends</t>
  </si>
  <si>
    <t>#1235</t>
  </si>
  <si>
    <t>https://github.com/twbs/bootstrap/pull/6342#issuecomment-21377669</t>
  </si>
  <si>
    <t>@RobertinoValue your comment is here: #1235</t>
  </si>
  <si>
    <t>https://github.com/flutter/flutter/issues/18494#issuecomment-492397337</t>
  </si>
  <si>
    <t>Summarising issue from the subject - it won't be possible to build such APK for both armeabi-v7a and arm64-v8a. Flutter uses AOT snapshots which are ABI dependant, so with APK only possible solution would be to use multiple APK builds.
The solution would be to use App Bundles, which, as for now also has some issues (#31922).
After #32787 got merged it's now possible to use App Bundles.</t>
  </si>
  <si>
    <t>#31922</t>
  </si>
  <si>
    <t>#32787</t>
  </si>
  <si>
    <t>https://github.com/flutter/flutter/issues/18494#issuecomment-407578390</t>
  </si>
  <si>
    <t>Similar to #18939</t>
  </si>
  <si>
    <t>#18939</t>
  </si>
  <si>
    <t>#36</t>
  </si>
  <si>
    <t>https://github.com/flutter/flutter/issues/18494#issuecomment-463535495</t>
  </si>
  <si>
    <t>#17829 Is about the aap app bundels, but i can only find 32bit when compile With flutter build apk
So when i understanding richt then we have to build two serperate versions with at least 32 and 64 upload them both and then the app stroe Will miraculously build an aap so that the consumer Gets the optimized Version for their specific archtecture</t>
  </si>
  <si>
    <t>#17829</t>
  </si>
  <si>
    <t>https://github.com/flutter/flutter/issues/18494#issuecomment-473576784</t>
  </si>
  <si>
    <t>appbundle looks like the solution going forward ... I guess next step is this: #29303</t>
  </si>
  <si>
    <t>#29303</t>
  </si>
  <si>
    <t>https://github.com/flutter/flutter/issues/18494#issuecomment-493810463</t>
  </si>
  <si>
    <t>This will be supported via flutter build appbundle after #32787 is merged!</t>
  </si>
  <si>
    <t>https://github.com/flutter/flutter/issues/11609#issuecomment-388484681</t>
  </si>
  <si>
    <t>@eseidelGoogle,
How would Intellij and/or VS Code (with Dart-Code) be able to set breakpoints and step through code from a .dsx file ? (I mean this is not a .dart file). How about auto-complete functionality from the .dsx file (as with a .dart file) ?
You have invested a lot on the tooling but the tooling does not support pre-processing (with source maps) of a new language (like DSX) that transpiles into Dart/Flutter seamlessly.
A transpiler is available but there is no easy way to fully integrate it:
https://spark-heroku-dsx.herokuapp.com/index.html
P.S. This ticket is only half of the comments !!!
#15922</t>
  </si>
  <si>
    <t>#15922</t>
  </si>
  <si>
    <t>This has been asked for a long time:
#11609
Functional prototype developed:
https://spark-heroku-dsx.herokuapp.com/index.html
That shows the alternative and some benefits...</t>
  </si>
  <si>
    <t>#11609</t>
  </si>
  <si>
    <t>https://github.com/flutter/flutter/issues/15922#issuecomment-376203237</t>
  </si>
  <si>
    <t>This is a dup of the locked down #11609
@sethladd ?</t>
  </si>
  <si>
    <t>https://github.com/microsoft/vscode/pull/52707#issuecomment-485013388</t>
  </si>
  <si>
    <t>But then, according to electron/electron#15947 and electron/electron#16808 they're no longer required but still are documented as so???</t>
  </si>
  <si>
    <t>#15947</t>
  </si>
  <si>
    <t>#16808</t>
  </si>
  <si>
    <t>https://github.com/microsoft/vscode/pull/52707#issuecomment-507532140</t>
  </si>
  <si>
    <t>The same statement as in #65215 (comment) applies to this feature as well. Using features in Electron (or even having to introduce a native module for that purpose) comes at the risk of being exposed to exotic bugs because not a lot of other Electron applications are using these features and Electron is constantly moving forward with latest Chrome updates.
To give concrete examples: VSCode is supporting macOS sierra native tabs as well as simple fullscreen support and only these 2 were a constant source of issues and frustration when they were not working anymore (see #35361, #75054).
Even though Electron exposes an API to set windows as transparent, there is no guarantee that this feature will remain supported in future updates.
Sorry for not posting this earlier.</t>
  </si>
  <si>
    <t>#35361</t>
  </si>
  <si>
    <t>#75054</t>
  </si>
  <si>
    <t>https://github.com/microsoft/vscode/pull/106448#issue-698798077</t>
  </si>
  <si>
    <t>This PR fixes #70413</t>
  </si>
  <si>
    <t>#70413</t>
  </si>
  <si>
    <t>https://github.com/microsoft/vscode/pull/106448#issuecomment-742371268</t>
  </si>
  <si>
    <t>Here is the result of the UX meeting with some additional requirements before we can merge this:
the editor actions on the top right should move to bottom right in the last row and should not consume the entire vertical space so that the rows above can fill the entire width
when workbench.editor.tabSizing: shrink is configured, tabs should not fill the last row and all tabs should have an even size across all rows
we should have a limit as to how many rows we support (e.g. 3 or 4) and not just rely on the minimal editor height
I will comment in #70413 about the status of this PR.</t>
  </si>
  <si>
    <t xml:space="preserve">#70413 </t>
  </si>
  <si>
    <t>https://github.com/microsoft/vscode/pull/106448#issuecomment-755188575</t>
  </si>
  <si>
    <t>I have added your suggested solution to #113801.</t>
  </si>
  <si>
    <t>#113801</t>
  </si>
  <si>
    <t>https://github.com/microsoft/vscode/pull/12628#issue-179213062</t>
  </si>
  <si>
    <t>Moves the traffic buttons on the window into the space above the activity bar on macOS - for full context see #12377
TODO:
Wrap up the config setting
migrate all CSS to be scoped by .use-inline-toolbar
fixes #12377</t>
  </si>
  <si>
    <t>#12377</t>
  </si>
  <si>
    <t>https://github.com/microsoft/vscode/pull/12628#issuecomment-253472523</t>
  </si>
  <si>
    <t>Btw Atom seems to now ship with a custom title bar and I wonder if we should also look into providing a custom title area color when you run in a dark theme: atom/atom#11790</t>
  </si>
  <si>
    <t>#11790</t>
  </si>
  <si>
    <t>https://github.com/microsoft/vscode/pull/12628#issuecomment-258853425</t>
  </si>
  <si>
    <t>@orta fyi I merged #15098 to master and plan to adopt the merge conflicts in this PR. My idea is still that your contribution would be another option in the newly introduced window.titleBarStyle setting.</t>
  </si>
  <si>
    <t>#15098</t>
  </si>
  <si>
    <t>https://github.com/microsoft/vscode/pull/12628#issuecomment-267961297</t>
  </si>
  <si>
    <t>@bpasero See #17532</t>
  </si>
  <si>
    <t>#17532</t>
  </si>
  <si>
    <t>https://github.com/ytdl-org/youtube-dl/pull/19160#issue-407411038</t>
  </si>
  <si>
    <t>This provides a new authenticated device token, which will let you download gated videos! Closes #16764</t>
  </si>
  <si>
    <t>#16764</t>
  </si>
  <si>
    <t>https://github.com/ytdl-org/youtube-dl/pull/7584#issuecomment-158649808</t>
  </si>
  <si>
    <t>I've a technet account registered according to #6090 (comment), but I'm unable to view any of the courses claimed available for me.</t>
  </si>
  <si>
    <t>#6090</t>
  </si>
  <si>
    <t>https://github.com/ytdl-org/youtube-dl/pull/7584#issuecomment-158658664</t>
  </si>
  <si>
    <t>There is already a PR (#6989) implementing forced sleep interval in order to avoid throttling and banned accounts. However I can't check whether it has any impact since mine is apparently banned. You can try it to see if it prevents 429's for you.</t>
  </si>
  <si>
    <t>#6989</t>
  </si>
  <si>
    <t>https://github.com/ytdl-org/youtube-dl/pull/7584#issuecomment-158668034</t>
  </si>
  <si>
    <t>I've cherry-picked #6989 and randomized sleep interval in 38eb296. Thanks for testing.</t>
  </si>
  <si>
    <t>https://github.com/ytdl-org/youtube-dl/pull/14903#issue-278854070</t>
  </si>
  <si>
    <t>PR #14887 has solved issue #14880 , however there is still a bug in which the length of downloaded video is about 10 minutes actually 20+ minutes.</t>
  </si>
  <si>
    <t>#14887</t>
  </si>
  <si>
    <t>#14880</t>
  </si>
  <si>
    <t>https://github.com/ytdl-org/youtube-dl/pull/14903#issuecomment-352369068</t>
  </si>
  <si>
    <t>Current ccode = '0501' cause another problem such as #14932</t>
  </si>
  <si>
    <t>#14932</t>
  </si>
  <si>
    <t>https://github.com/ytdl-org/youtube-dl/pull/26684#issuecomment-705253522</t>
  </si>
  <si>
    <t>The track info is retrieved directly from the json-ld embedded in the page. Edit: @gilou I can confirm that with this the PR fixes #26681 Edit 2: Make sure to add import json near the top of the file</t>
  </si>
  <si>
    <t>#26681</t>
  </si>
  <si>
    <t>https://github.com/ytdl-org/youtube-dl/pull/26684#issuecomment-728285651</t>
  </si>
  <si>
    <t>JFTR, except for the possible semantic change of track all the problems raised in this issued should be solved by 3f1748b so I think this PR and issue #26681 can be closed. (Reverting back the old track change can be eventually discussed and addressed in a separate PR)</t>
  </si>
  <si>
    <t>https://github.com/ytdl-org/youtube-dl/pull/25734#issuecomment-647026455</t>
  </si>
  <si>
    <t>I tried it, but the login using cookies doesn't seem to work right now (see #24508). That's weird, I have it working here, with cookies. When I run with the subscriptions url and use --dump-page I get the correct page source</t>
  </si>
  <si>
    <t>#24508</t>
  </si>
  <si>
    <t>https://github.com/ytdl-org/youtube-dl/pull/25734#issuecomment-666416167</t>
  </si>
  <si>
    <t>I fixed feed extraction again, but this time it also extracts all necessary info to download further pages. In my case I was able to go back the entire subscription feed (about 170 requests, 17k videos). This should fix #25695. Also broke python 2, but that should be fixable with something like this</t>
  </si>
  <si>
    <t>#25695</t>
  </si>
  <si>
    <t>https://github.com/ytdl-org/youtube-dl/pull/8497#issue-132697332</t>
  </si>
  <si>
    <t>In my computer the difference is not super spectacular. youtube-dl --version goes from 0.6s to 0.3-0.4s, in the case of the zipped executable it goes from 1s to 0.4s; and youtube-dl 'http://youtube.com/watch?v=BaW_jenozKcj' goes from 2.1s to 1.6s. On slower devices like the Raspberry Pi (#3029) the difference may be more noticeable.</t>
  </si>
  <si>
    <t>#3029</t>
  </si>
  <si>
    <t>https://github.com/ytdl-org/youtube-dl/pull/25717#issuecomment-659345022</t>
  </si>
  <si>
    <t>Somewhat related: #24882 ffmpeg now supports thumbnail embedding for MP4 video files.</t>
  </si>
  <si>
    <t>#24882</t>
  </si>
  <si>
    <t>https://github.com/ytdl-org/youtube-dl/pull/27825#issuecomment-769827993</t>
  </si>
  <si>
    <t>@remitamine thanks for your time. Can you give a look at #27618 when you have time so we can complete the vvvvid extractor issues.</t>
  </si>
  <si>
    <t>#27618</t>
  </si>
  <si>
    <t>Project</t>
  </si>
  <si>
    <t>filename</t>
  </si>
  <si>
    <t>branchname</t>
  </si>
  <si>
    <t>Project Number</t>
  </si>
  <si>
    <t>#1</t>
  </si>
  <si>
    <t>branch</t>
  </si>
  <si>
    <t>Missing (P1)</t>
  </si>
  <si>
    <t>#2</t>
  </si>
  <si>
    <t>Missing (P10)</t>
  </si>
  <si>
    <t>#3</t>
  </si>
  <si>
    <t>Missing (P15)</t>
  </si>
  <si>
    <t>#4</t>
  </si>
  <si>
    <t>Missing (P6)</t>
  </si>
  <si>
    <r>
      <rPr/>
      <t xml:space="preserve">I'm not sure how possible this is, but what about the nuclear option of forking React from before the PATENTS file addition:
</t>
    </r>
    <r>
      <rPr>
        <color rgb="FF1155CC"/>
        <u/>
      </rPr>
      <t>https://github.com/facebook/react/commits/master/PATENTS</t>
    </r>
    <r>
      <rPr/>
      <t xml:space="preserve">
Seems like a huge waste but what else can people do if Facebook doesn't want to play ball?</t>
    </r>
  </si>
  <si>
    <t>#5</t>
  </si>
  <si>
    <t>Missing (P5)</t>
  </si>
  <si>
    <t>#6</t>
  </si>
  <si>
    <t>Missing (P11)</t>
  </si>
  <si>
    <t>Missing (P16)</t>
  </si>
  <si>
    <r>
      <rPr/>
      <t xml:space="preserve">This has been asked for a long time:
#11609
Functional prototype developed:
</t>
    </r>
    <r>
      <rPr>
        <color rgb="FF1155CC"/>
        <u/>
      </rPr>
      <t>https://spark-heroku-dsx.herokuapp.com/index.html</t>
    </r>
    <r>
      <rPr/>
      <t xml:space="preserve">
That shows the alternative and some benefits...</t>
    </r>
  </si>
  <si>
    <t>#8</t>
  </si>
  <si>
    <t>Missing (P18)</t>
  </si>
  <si>
    <t>"@jrieken Great work. The most astonishing point is that this is so fast and lightweight.
I have a question. Insets disappear when we change tabs. Is this an intended behavior?"
I am looking forward to this feature coming to the stable branch.</t>
  </si>
  <si>
    <r>
      <rPr/>
      <t xml:space="preserve">@dddom check out this branch by @rdeline </t>
    </r>
    <r>
      <rPr>
        <color rgb="FF1155CC"/>
        <u/>
      </rPr>
      <t>https://github.com/rdeline/vscode-python/tree/inset-results</t>
    </r>
  </si>
  <si>
    <t>project name</t>
  </si>
  <si>
    <t>create-react-app</t>
  </si>
  <si>
    <t>https://github.com/facebook/create-react-app/pull/11320</t>
  </si>
  <si>
    <t>I added the line execSync('git branch -M main', { stdio: 'ignore' }); so that the master branch will be renamed to main.</t>
  </si>
  <si>
    <t>https://github.com/facebook/create-react-app/pull/10228</t>
  </si>
  <si>
    <t>Support setupProxy.mjs, cjs, ts, tsx, etc</t>
  </si>
  <si>
    <t>setupProxy.mjs</t>
  </si>
  <si>
    <t>title</t>
  </si>
  <si>
    <t>https://github.com/facebook/create-react-app/pull/10229</t>
  </si>
  <si>
    <t>setupProxy.cjs</t>
  </si>
  <si>
    <t>https://github.com/facebook/create-react-app/pull/10230</t>
  </si>
  <si>
    <t>setupProxy.ts</t>
  </si>
  <si>
    <t>https://github.com/facebook/create-react-app/pull/10231</t>
  </si>
  <si>
    <t>setupProxy.tsx</t>
  </si>
  <si>
    <t>https://github.com/facebook/create-react-app/pull/11597</t>
  </si>
  <si>
    <t>Update package.json</t>
  </si>
  <si>
    <t>https://github.com/facebook/create-react-app/pull/6055</t>
  </si>
  <si>
    <r>
      <rPr/>
      <t xml:space="preserve">I'd revert the other changes than those in createJestConfig.js ( merge issues? or is GH UI just fooling me). Also these additional keys need to be documented in </t>
    </r>
    <r>
      <rPr>
        <color rgb="FF1155CC"/>
        <u/>
      </rPr>
      <t>https://facebook.github.io/create-react-app/docs/running-tests#configuration</t>
    </r>
  </si>
  <si>
    <t>createJestConfig.js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</si>
</sst>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theme="1"/>
      <name val="Arial"/>
    </font>
    <font>
      <color theme="1"/>
      <name val="Arial"/>
    </font>
    <font>
      <u/>
      <color rgb="FF0000FF"/>
    </font>
    <font>
      <u/>
      <color rgb="FF1155CC"/>
    </font>
    <font>
      <u/>
      <color rgb="FF0000FF"/>
    </font>
    <font>
      <u/>
      <color rgb="FF1155CC"/>
    </font>
    <font>
      <color rgb="FF000000"/>
      <name val="Arial"/>
    </font>
    <font>
      <color rgb="FF000000"/>
      <name val="Roboto"/>
    </font>
    <font>
      <u/>
      <color rgb="FF0000FF"/>
    </font>
    <font>
      <u/>
      <color rgb="FF0000FF"/>
    </font>
    <font>
      <u/>
      <color rgb="FF1155CC"/>
    </font>
    <font>
      <u/>
      <color rgb="FF1155CC"/>
      <name val="Roboto"/>
    </font>
    <font>
      <sz val="11.0"/>
      <color rgb="FF000000"/>
      <name val="Inconsolata"/>
    </font>
    <font>
      <u/>
      <color rgb="FF1155CC"/>
      <name val="Arial"/>
    </font>
    <font>
      <u/>
      <color rgb="FF1155CC"/>
      <name val="Arial"/>
    </font>
    <font>
      <u/>
      <color rgb="FF1155CC"/>
    </font>
    <font>
      <u/>
      <color rgb="FF0000FF"/>
    </font>
    <font>
      <u/>
      <color rgb="FF000000"/>
      <name val="Roboto"/>
    </font>
    <font>
      <u/>
      <color rgb="FF0000FF"/>
    </font>
  </fonts>
  <fills count="5">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00FF"/>
        <bgColor rgb="FFFF00FF"/>
      </patternFill>
    </fill>
  </fills>
  <borders count="6">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0" fontId="1" numFmtId="0" xfId="0" applyAlignment="1" applyBorder="1" applyFont="1">
      <alignment readingOrder="0" shrinkToFit="0" wrapText="0"/>
    </xf>
    <xf borderId="1" fillId="0" fontId="1" numFmtId="0" xfId="0" applyAlignment="1" applyBorder="1" applyFont="1">
      <alignment horizontal="left" readingOrder="0" shrinkToFit="0" wrapText="0"/>
    </xf>
    <xf borderId="1" fillId="0" fontId="1" numFmtId="0" xfId="0" applyAlignment="1" applyBorder="1" applyFont="1">
      <alignment readingOrder="0"/>
    </xf>
    <xf borderId="0" fillId="0" fontId="2" numFmtId="0" xfId="0" applyAlignment="1" applyFont="1">
      <alignment readingOrder="0" shrinkToFit="0" wrapText="0"/>
    </xf>
    <xf borderId="0" fillId="0" fontId="3" numFmtId="0" xfId="0" applyAlignment="1" applyFont="1">
      <alignment readingOrder="0" shrinkToFit="0" wrapText="0"/>
    </xf>
    <xf borderId="0" fillId="0" fontId="2" numFmtId="0" xfId="0" applyAlignment="1" applyFont="1">
      <alignment horizontal="left" readingOrder="0" shrinkToFit="0" wrapText="0"/>
    </xf>
    <xf borderId="0" fillId="0" fontId="2" numFmtId="0" xfId="0" applyAlignment="1" applyFont="1">
      <alignment shrinkToFit="0" wrapText="0"/>
    </xf>
    <xf borderId="0" fillId="0" fontId="2" numFmtId="0" xfId="0" applyFont="1"/>
    <xf borderId="0" fillId="0" fontId="2" numFmtId="0" xfId="0" applyAlignment="1" applyFont="1">
      <alignment readingOrder="0" shrinkToFit="0" vertical="center" wrapText="0"/>
    </xf>
    <xf borderId="0" fillId="0" fontId="4" numFmtId="0" xfId="0" applyAlignment="1" applyFont="1">
      <alignmen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shrinkToFit="0" vertical="center" wrapText="0"/>
    </xf>
    <xf borderId="1" fillId="0" fontId="2" numFmtId="0" xfId="0" applyAlignment="1" applyBorder="1" applyFont="1">
      <alignment readingOrder="0" shrinkToFit="0" wrapText="0"/>
    </xf>
    <xf borderId="1" fillId="2" fontId="2" numFmtId="0" xfId="0" applyAlignment="1" applyBorder="1" applyFill="1" applyFont="1">
      <alignment shrinkToFit="0" wrapText="0"/>
    </xf>
    <xf borderId="1" fillId="0" fontId="1" numFmtId="0" xfId="0" applyAlignment="1" applyBorder="1" applyFont="1">
      <alignment shrinkToFit="0" wrapText="0"/>
    </xf>
    <xf borderId="0" fillId="0" fontId="5" numFmtId="0" xfId="0" applyAlignment="1" applyFont="1">
      <alignment readingOrder="0" shrinkToFit="0" vertical="center" wrapText="0"/>
    </xf>
    <xf borderId="0" fillId="0" fontId="6" numFmtId="0" xfId="0" applyAlignment="1" applyFont="1">
      <alignment readingOrder="0" shrinkToFit="0" wrapText="0"/>
    </xf>
    <xf borderId="0" fillId="0" fontId="1" numFmtId="0" xfId="0" applyAlignment="1" applyFont="1">
      <alignment readingOrder="0"/>
    </xf>
    <xf borderId="0" fillId="0" fontId="1" numFmtId="0" xfId="0" applyFont="1"/>
    <xf borderId="0" fillId="3" fontId="7" numFmtId="0" xfId="0" applyAlignment="1" applyFill="1" applyFont="1">
      <alignment horizontal="left" readingOrder="0" shrinkToFit="0" wrapText="0"/>
    </xf>
    <xf borderId="0" fillId="0" fontId="1" numFmtId="0" xfId="0" applyAlignment="1" applyFont="1">
      <alignment readingOrder="0" shrinkToFit="0" wrapText="0"/>
    </xf>
    <xf borderId="0" fillId="0" fontId="1" numFmtId="1" xfId="0" applyFont="1" applyNumberFormat="1"/>
    <xf borderId="0" fillId="0" fontId="2" numFmtId="0" xfId="0" applyFont="1"/>
    <xf borderId="0" fillId="3" fontId="8" numFmtId="0" xfId="0" applyAlignment="1" applyFont="1">
      <alignment horizontal="left" readingOrder="0" shrinkToFit="0" wrapText="0"/>
    </xf>
    <xf borderId="0" fillId="0" fontId="2" numFmtId="0" xfId="0" applyAlignment="1" applyFont="1">
      <alignment readingOrder="0" shrinkToFit="0" wrapText="0"/>
    </xf>
    <xf borderId="0" fillId="0" fontId="9" numFmtId="0" xfId="0" applyAlignment="1" applyFont="1">
      <alignment readingOrder="0" shrinkToFit="0" wrapText="0"/>
    </xf>
    <xf borderId="0" fillId="3" fontId="7" numFmtId="0" xfId="0" applyAlignment="1" applyFont="1">
      <alignment horizontal="left" readingOrder="0" shrinkToFit="0" wrapText="0"/>
    </xf>
    <xf borderId="0" fillId="0" fontId="2" numFmtId="0" xfId="0" applyAlignment="1" applyFont="1">
      <alignment readingOrder="0" shrinkToFit="0" wrapText="0"/>
    </xf>
    <xf borderId="0" fillId="0" fontId="10" numFmtId="0" xfId="0" applyAlignment="1" applyFont="1">
      <alignment horizontal="left" readingOrder="0" shrinkToFit="0" wrapText="0"/>
    </xf>
    <xf borderId="0" fillId="0" fontId="11" numFmtId="0" xfId="0" applyAlignment="1" applyFont="1">
      <alignment horizontal="left" readingOrder="0" shrinkToFit="0" wrapText="0"/>
    </xf>
    <xf borderId="0" fillId="0" fontId="7" numFmtId="0" xfId="0" applyAlignment="1" applyFont="1">
      <alignment horizontal="left" readingOrder="0" shrinkToFit="0" wrapText="0"/>
    </xf>
    <xf borderId="0" fillId="3" fontId="7" numFmtId="0" xfId="0" applyAlignment="1" applyFont="1">
      <alignment horizontal="left" readingOrder="0"/>
    </xf>
    <xf borderId="0" fillId="3" fontId="8" numFmtId="0" xfId="0" applyAlignment="1" applyFont="1">
      <alignment readingOrder="0"/>
    </xf>
    <xf borderId="0" fillId="3" fontId="12" numFmtId="0" xfId="0" applyAlignment="1" applyFont="1">
      <alignment horizontal="left" readingOrder="0" shrinkToFit="0" wrapText="0"/>
    </xf>
    <xf borderId="0" fillId="0" fontId="7" numFmtId="0" xfId="0" applyAlignment="1" applyFont="1">
      <alignment horizontal="left" readingOrder="0" shrinkToFit="0" wrapText="0"/>
    </xf>
    <xf borderId="0" fillId="0" fontId="2" numFmtId="0" xfId="0" applyAlignment="1" applyFont="1">
      <alignment horizontal="left" readingOrder="0" shrinkToFit="0" wrapText="0"/>
    </xf>
    <xf borderId="0" fillId="0" fontId="7"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center" wrapText="0"/>
    </xf>
    <xf borderId="0" fillId="0" fontId="2" numFmtId="0" xfId="0" applyAlignment="1" applyFont="1">
      <alignment horizontal="left" readingOrder="0" shrinkToFit="0" wrapText="0"/>
    </xf>
    <xf borderId="0" fillId="3" fontId="13" numFmtId="0" xfId="0" applyAlignment="1" applyFont="1">
      <alignment horizontal="left" readingOrder="0" shrinkToFit="0" wrapText="0"/>
    </xf>
    <xf borderId="0" fillId="0" fontId="2" numFmtId="0" xfId="0" applyAlignment="1" applyFont="1">
      <alignment shrinkToFit="0" wrapText="0"/>
    </xf>
    <xf borderId="0" fillId="0" fontId="14" numFmtId="0" xfId="0" applyAlignment="1" applyFont="1">
      <alignment readingOrder="0" shrinkToFit="0" wrapText="0"/>
    </xf>
    <xf borderId="0" fillId="0" fontId="2" numFmtId="0" xfId="0" applyAlignment="1" applyFont="1">
      <alignment horizontal="left" shrinkToFit="0" wrapText="0"/>
    </xf>
    <xf borderId="0" fillId="0" fontId="15" numFmtId="0" xfId="0" applyAlignment="1" applyFont="1">
      <alignment readingOrder="0"/>
    </xf>
    <xf borderId="0" fillId="0" fontId="2"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3" fontId="18" numFmtId="0" xfId="0" applyAlignment="1" applyFont="1">
      <alignment readingOrder="0"/>
    </xf>
    <xf borderId="0" fillId="0" fontId="2" numFmtId="0" xfId="0" applyAlignment="1" applyFont="1">
      <alignment readingOrder="0"/>
    </xf>
    <xf borderId="0" fillId="0" fontId="7" numFmtId="0" xfId="0" applyAlignment="1" applyFont="1">
      <alignment readingOrder="0"/>
    </xf>
    <xf borderId="2" fillId="0" fontId="1" numFmtId="0" xfId="0" applyAlignment="1" applyBorder="1" applyFont="1">
      <alignment readingOrder="0" shrinkToFit="0" wrapText="0"/>
    </xf>
    <xf borderId="0" fillId="4" fontId="1" numFmtId="0" xfId="0" applyAlignment="1" applyFill="1" applyFont="1">
      <alignment horizontal="center" readingOrder="0" shrinkToFit="0" wrapText="0"/>
    </xf>
    <xf borderId="0" fillId="0" fontId="1" numFmtId="0" xfId="0" applyAlignment="1" applyFont="1">
      <alignment shrinkToFit="0" wrapText="0"/>
    </xf>
    <xf borderId="0" fillId="0" fontId="7" numFmtId="0" xfId="0" applyAlignment="1" applyFont="1">
      <alignment readingOrder="0" shrinkToFit="0" vertical="center" wrapText="0"/>
    </xf>
    <xf borderId="0" fillId="0" fontId="2" numFmtId="0" xfId="0" applyAlignment="1" applyFont="1">
      <alignment readingOrder="0" shrinkToFit="0" vertical="center" wrapText="0"/>
    </xf>
    <xf borderId="0" fillId="3" fontId="13" numFmtId="0" xfId="0" applyAlignment="1" applyFont="1">
      <alignment readingOrder="0" shrinkToFit="0" wrapText="0"/>
    </xf>
    <xf borderId="3" fillId="0" fontId="2" numFmtId="0" xfId="0" applyAlignment="1" applyBorder="1" applyFont="1">
      <alignment readingOrder="0" shrinkToFit="0" wrapText="0"/>
    </xf>
    <xf borderId="3" fillId="0" fontId="19" numFmtId="0" xfId="0" applyAlignment="1" applyBorder="1" applyFont="1">
      <alignment readingOrder="0" shrinkToFit="0" wrapText="0"/>
    </xf>
    <xf borderId="3" fillId="3" fontId="7" numFmtId="0" xfId="0" applyAlignment="1" applyBorder="1" applyFont="1">
      <alignment horizontal="left" readingOrder="0" shrinkToFit="0" wrapText="0"/>
    </xf>
    <xf borderId="3" fillId="0" fontId="2" numFmtId="0" xfId="0" applyAlignment="1" applyBorder="1" applyFont="1">
      <alignment shrinkToFit="0" wrapText="0"/>
    </xf>
    <xf borderId="0" fillId="0" fontId="2" numFmtId="0" xfId="0" applyAlignment="1" applyFont="1">
      <alignment readingOrder="0" shrinkToFit="0" wrapText="0"/>
    </xf>
    <xf borderId="0" fillId="3" fontId="13" numFmtId="0" xfId="0" applyAlignment="1" applyFont="1">
      <alignment readingOrder="0"/>
    </xf>
    <xf borderId="3" fillId="0" fontId="2" numFmtId="0" xfId="0" applyAlignment="1" applyBorder="1" applyFont="1">
      <alignment readingOrder="0" shrinkToFit="0" wrapText="0"/>
    </xf>
    <xf borderId="0" fillId="3" fontId="8" numFmtId="0" xfId="0" applyAlignment="1" applyFont="1">
      <alignment readingOrder="0" shrinkToFit="0" wrapText="0"/>
    </xf>
    <xf borderId="4" fillId="0" fontId="1" numFmtId="0" xfId="0" applyAlignment="1" applyBorder="1" applyFont="1">
      <alignment readingOrder="0" shrinkToFit="0" wrapText="0"/>
    </xf>
    <xf borderId="5"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moby/moby/issues/41519" TargetMode="External"/><Relationship Id="rId194" Type="http://schemas.openxmlformats.org/officeDocument/2006/relationships/hyperlink" Target="https://github.com/rust-lang/rust/issues/91092" TargetMode="External"/><Relationship Id="rId193" Type="http://schemas.openxmlformats.org/officeDocument/2006/relationships/hyperlink" Target="https://github.com/rust-lang/rust/issues/89563" TargetMode="External"/><Relationship Id="rId192" Type="http://schemas.openxmlformats.org/officeDocument/2006/relationships/hyperlink" Target="https://github.com/microsoft/PowerToys/issues/11077" TargetMode="External"/><Relationship Id="rId191" Type="http://schemas.openxmlformats.org/officeDocument/2006/relationships/hyperlink" Target="https://github.com/microsoft/PowerToys/issues/11077" TargetMode="External"/><Relationship Id="rId187" Type="http://schemas.openxmlformats.org/officeDocument/2006/relationships/hyperlink" Target="https://github.com/moby/moby/blob/master/contrib/check-config.sh" TargetMode="External"/><Relationship Id="rId186" Type="http://schemas.openxmlformats.org/officeDocument/2006/relationships/hyperlink" Target="https://github.com/moby/moby/issues/42953" TargetMode="External"/><Relationship Id="rId185" Type="http://schemas.openxmlformats.org/officeDocument/2006/relationships/hyperlink" Target="https://github.com/moby/moby/issues/42953" TargetMode="External"/><Relationship Id="rId184" Type="http://schemas.openxmlformats.org/officeDocument/2006/relationships/hyperlink" Target="https://github.com/torvalds/linux/blob/5147da902e0dd162c6254a61e4c57f21b60a9b1c/include/uapi/linux/personality.h" TargetMode="External"/><Relationship Id="rId189" Type="http://schemas.openxmlformats.org/officeDocument/2006/relationships/hyperlink" Target="https://github.com/moby/moby/issues/41519" TargetMode="External"/><Relationship Id="rId188" Type="http://schemas.openxmlformats.org/officeDocument/2006/relationships/hyperlink" Target="https://github.com/moby/moby/issues/41715" TargetMode="External"/><Relationship Id="rId183" Type="http://schemas.openxmlformats.org/officeDocument/2006/relationships/hyperlink" Target="https://github.com/moby/moby/issues/43011" TargetMode="External"/><Relationship Id="rId182" Type="http://schemas.openxmlformats.org/officeDocument/2006/relationships/hyperlink" Target="https://github.com/moby/moby/issues/43015" TargetMode="External"/><Relationship Id="rId181" Type="http://schemas.openxmlformats.org/officeDocument/2006/relationships/hyperlink" Target="https://github.com/moby/moby/issues/43018" TargetMode="External"/><Relationship Id="rId180" Type="http://schemas.openxmlformats.org/officeDocument/2006/relationships/hyperlink" Target="https://github.com/docker/cli/blob/b0343d9104a1794c3252fa45b985710d6b6afc05/cli/command/container/run.go" TargetMode="External"/><Relationship Id="rId176" Type="http://schemas.openxmlformats.org/officeDocument/2006/relationships/hyperlink" Target="https://github.com/moby/moby/issues/43019" TargetMode="External"/><Relationship Id="rId297" Type="http://schemas.openxmlformats.org/officeDocument/2006/relationships/hyperlink" Target="https://github.com/microsoft/vscode/pull/97272" TargetMode="External"/><Relationship Id="rId175" Type="http://schemas.openxmlformats.org/officeDocument/2006/relationships/hyperlink" Target="https://github.com/vuejs/awesome-vue/issues/2432" TargetMode="External"/><Relationship Id="rId296" Type="http://schemas.openxmlformats.org/officeDocument/2006/relationships/hyperlink" Target="https://github.com/microsoft/vscode/pull/97272" TargetMode="External"/><Relationship Id="rId174" Type="http://schemas.openxmlformats.org/officeDocument/2006/relationships/hyperlink" Target="https://github.com/vuejs/awesome-vue/issues/2432" TargetMode="External"/><Relationship Id="rId295" Type="http://schemas.openxmlformats.org/officeDocument/2006/relationships/hyperlink" Target="https://github.com/microsoft/vscode/pull/97272" TargetMode="External"/><Relationship Id="rId173" Type="http://schemas.openxmlformats.org/officeDocument/2006/relationships/hyperlink" Target="https://github.com/vuejs/awesome-vue/issues/2564" TargetMode="External"/><Relationship Id="rId294" Type="http://schemas.openxmlformats.org/officeDocument/2006/relationships/hyperlink" Target="https://github.com/microsoft/vscode/pull/52707" TargetMode="External"/><Relationship Id="rId179" Type="http://schemas.openxmlformats.org/officeDocument/2006/relationships/hyperlink" Target="https://github.com/moby/moby/issues/43018" TargetMode="External"/><Relationship Id="rId178" Type="http://schemas.openxmlformats.org/officeDocument/2006/relationships/hyperlink" Target="https://github.com/moby/moby/issues/43018" TargetMode="External"/><Relationship Id="rId299" Type="http://schemas.openxmlformats.org/officeDocument/2006/relationships/hyperlink" Target="https://github.com/microsoft/vscode/pull/13909" TargetMode="External"/><Relationship Id="rId177" Type="http://schemas.openxmlformats.org/officeDocument/2006/relationships/hyperlink" Target="https://github.com/opencontainers/runc/blob/7c219d814fc5f5574a7aab836fb2b89e3c5d2dfd/libcontainer/init_linux.go" TargetMode="External"/><Relationship Id="rId298" Type="http://schemas.openxmlformats.org/officeDocument/2006/relationships/hyperlink" Target="https://github.com/microsoft/vscode/pull/52119" TargetMode="External"/><Relationship Id="rId198" Type="http://schemas.openxmlformats.org/officeDocument/2006/relationships/hyperlink" Target="https://github.com/rust-lang/rust/blob/9f6ca7482ca885bca14ba6870ed39a783ab939b5/compiler/rustc_resolve/src/lib.rs" TargetMode="External"/><Relationship Id="rId197" Type="http://schemas.openxmlformats.org/officeDocument/2006/relationships/hyperlink" Target="https://github.com/rust-lang/rust/issues/90702" TargetMode="External"/><Relationship Id="rId196" Type="http://schemas.openxmlformats.org/officeDocument/2006/relationships/hyperlink" Target="https://github.com/rust-lang/rust/issues/90703" TargetMode="External"/><Relationship Id="rId195" Type="http://schemas.openxmlformats.org/officeDocument/2006/relationships/hyperlink" Target="https://github.com/rust-lang/rust/issues/91092" TargetMode="External"/><Relationship Id="rId199" Type="http://schemas.openxmlformats.org/officeDocument/2006/relationships/hyperlink" Target="https://github.com/rust-lang/rust/issues/90702" TargetMode="External"/><Relationship Id="rId150" Type="http://schemas.openxmlformats.org/officeDocument/2006/relationships/hyperlink" Target="https://github.com/symfony/symfony/issues/37331" TargetMode="External"/><Relationship Id="rId271" Type="http://schemas.openxmlformats.org/officeDocument/2006/relationships/hyperlink" Target="https://github.com/twbs/bootstrap/pull/6342" TargetMode="External"/><Relationship Id="rId392" Type="http://schemas.openxmlformats.org/officeDocument/2006/relationships/hyperlink" Target="https://github.com/tensorflow/tensorflow/pull/8954" TargetMode="External"/><Relationship Id="rId270" Type="http://schemas.openxmlformats.org/officeDocument/2006/relationships/hyperlink" Target="https://github.com/twbs/bootstrap/pull/6342" TargetMode="External"/><Relationship Id="rId391" Type="http://schemas.openxmlformats.org/officeDocument/2006/relationships/hyperlink" Target="https://github.com/tensorflow/tensorflow/pull/8954" TargetMode="External"/><Relationship Id="rId390" Type="http://schemas.openxmlformats.org/officeDocument/2006/relationships/hyperlink" Target="https://github.com/tensorflow/tensorflow/issues/22" TargetMode="External"/><Relationship Id="rId1" Type="http://schemas.openxmlformats.org/officeDocument/2006/relationships/hyperlink" Target="https://github.com/freeCodeCamp/freeCodeCamp/pull/16544" TargetMode="External"/><Relationship Id="rId2" Type="http://schemas.openxmlformats.org/officeDocument/2006/relationships/hyperlink" Target="https://github.com/freeCodeCamp/freeCodeCamp/pull/16544" TargetMode="External"/><Relationship Id="rId3" Type="http://schemas.openxmlformats.org/officeDocument/2006/relationships/hyperlink" Target="https://github.com/freeCodeCamp/freeCodeCamp/pull/40518" TargetMode="External"/><Relationship Id="rId149" Type="http://schemas.openxmlformats.org/officeDocument/2006/relationships/hyperlink" Target="https://github.com/symfony/symfony/issues/37331" TargetMode="External"/><Relationship Id="rId4" Type="http://schemas.openxmlformats.org/officeDocument/2006/relationships/hyperlink" Target="https://github.com/freeCodeCamp/freeCodeCamp/pull/43429" TargetMode="External"/><Relationship Id="rId148" Type="http://schemas.openxmlformats.org/officeDocument/2006/relationships/hyperlink" Target="https://github.com/symfony/symfony/issues/37331" TargetMode="External"/><Relationship Id="rId269" Type="http://schemas.openxmlformats.org/officeDocument/2006/relationships/hyperlink" Target="https://github.com/vuejs/vue/issues/5298" TargetMode="External"/><Relationship Id="rId9" Type="http://schemas.openxmlformats.org/officeDocument/2006/relationships/hyperlink" Target="https://github.com/freeCodeCamp/freeCodeCamp/pull/36366" TargetMode="External"/><Relationship Id="rId143" Type="http://schemas.openxmlformats.org/officeDocument/2006/relationships/hyperlink" Target="https://github.com/ytdl-org/youtube-dl/pull/12754" TargetMode="External"/><Relationship Id="rId264" Type="http://schemas.openxmlformats.org/officeDocument/2006/relationships/hyperlink" Target="https://github.com/vuejs/vue/issues/78" TargetMode="External"/><Relationship Id="rId385" Type="http://schemas.openxmlformats.org/officeDocument/2006/relationships/hyperlink" Target="https://github.com/tensorflow/tensorflow/issues/22" TargetMode="External"/><Relationship Id="rId142" Type="http://schemas.openxmlformats.org/officeDocument/2006/relationships/hyperlink" Target="https://github.com/ytdl-org/youtube-dl/pull/13600" TargetMode="External"/><Relationship Id="rId263" Type="http://schemas.openxmlformats.org/officeDocument/2006/relationships/hyperlink" Target="https://github.com/vuejs/vue/issues/478" TargetMode="External"/><Relationship Id="rId384" Type="http://schemas.openxmlformats.org/officeDocument/2006/relationships/hyperlink" Target="https://github.com/freeCodeCamp/freeCodeCamp/pull/43429" TargetMode="External"/><Relationship Id="rId141" Type="http://schemas.openxmlformats.org/officeDocument/2006/relationships/hyperlink" Target="https://github.com/ytdl-org/youtube-dl/pull/11272" TargetMode="External"/><Relationship Id="rId262" Type="http://schemas.openxmlformats.org/officeDocument/2006/relationships/hyperlink" Target="https://github.com/vuejs/vue/issues/8721" TargetMode="External"/><Relationship Id="rId383" Type="http://schemas.openxmlformats.org/officeDocument/2006/relationships/hyperlink" Target="https://github.com/freeCodeCamp/freeCodeCamp/issues/42256" TargetMode="External"/><Relationship Id="rId140" Type="http://schemas.openxmlformats.org/officeDocument/2006/relationships/hyperlink" Target="https://github.com/ytdl-org/youtube-dl/pull/25717" TargetMode="External"/><Relationship Id="rId261" Type="http://schemas.openxmlformats.org/officeDocument/2006/relationships/hyperlink" Target="https://github.com/vuejs/vue/issues/7186" TargetMode="External"/><Relationship Id="rId382" Type="http://schemas.openxmlformats.org/officeDocument/2006/relationships/hyperlink" Target="https://github.com/freeCodeCamp/freeCodeCamp/issues/42256" TargetMode="External"/><Relationship Id="rId5" Type="http://schemas.openxmlformats.org/officeDocument/2006/relationships/hyperlink" Target="https://github.com/freeCodeCamp/freeCodeCamp/issues/42256" TargetMode="External"/><Relationship Id="rId147" Type="http://schemas.openxmlformats.org/officeDocument/2006/relationships/hyperlink" Target="https://github.com/symfony/symfony/issues/37331" TargetMode="External"/><Relationship Id="rId268" Type="http://schemas.openxmlformats.org/officeDocument/2006/relationships/hyperlink" Target="https://github.com/vuejs/vue/issues/5298" TargetMode="External"/><Relationship Id="rId389" Type="http://schemas.openxmlformats.org/officeDocument/2006/relationships/hyperlink" Target="https://github.com/tensorflow/tensorflow/issues/22" TargetMode="External"/><Relationship Id="rId6" Type="http://schemas.openxmlformats.org/officeDocument/2006/relationships/hyperlink" Target="https://github.com/freeCodeCamp/freeCodeCamp/issues/16358" TargetMode="External"/><Relationship Id="rId146" Type="http://schemas.openxmlformats.org/officeDocument/2006/relationships/hyperlink" Target="https://github.com/symfony/symfony/pull/3378" TargetMode="External"/><Relationship Id="rId267" Type="http://schemas.openxmlformats.org/officeDocument/2006/relationships/hyperlink" Target="https://github.com/vuejs/vue/issues/2000" TargetMode="External"/><Relationship Id="rId388" Type="http://schemas.openxmlformats.org/officeDocument/2006/relationships/hyperlink" Target="https://github.com/tensorflow/tensorflow/issues/22" TargetMode="External"/><Relationship Id="rId7" Type="http://schemas.openxmlformats.org/officeDocument/2006/relationships/hyperlink" Target="https://github.com/freeCodeCamp/freeCodeCamp/pull/35033" TargetMode="External"/><Relationship Id="rId145" Type="http://schemas.openxmlformats.org/officeDocument/2006/relationships/hyperlink" Target="https://github.com/symfony/symfony/pull/3378" TargetMode="External"/><Relationship Id="rId266" Type="http://schemas.openxmlformats.org/officeDocument/2006/relationships/hyperlink" Target="https://github.com/vuejs/vue/issues/2000" TargetMode="External"/><Relationship Id="rId387" Type="http://schemas.openxmlformats.org/officeDocument/2006/relationships/hyperlink" Target="https://github.com/tensorflow/tensorflow/issues/22" TargetMode="External"/><Relationship Id="rId8" Type="http://schemas.openxmlformats.org/officeDocument/2006/relationships/hyperlink" Target="https://github.com/freeCodeCamp/freeCodeCamp/pull/43429" TargetMode="External"/><Relationship Id="rId144" Type="http://schemas.openxmlformats.org/officeDocument/2006/relationships/hyperlink" Target="https://github.com/symfony/symfony/pull/3378" TargetMode="External"/><Relationship Id="rId265" Type="http://schemas.openxmlformats.org/officeDocument/2006/relationships/hyperlink" Target="https://github.com/vuejs/vue/issues/2000" TargetMode="External"/><Relationship Id="rId386" Type="http://schemas.openxmlformats.org/officeDocument/2006/relationships/hyperlink" Target="https://github.com/tensorflow/tensorflow/issues/22" TargetMode="External"/><Relationship Id="rId260" Type="http://schemas.openxmlformats.org/officeDocument/2006/relationships/hyperlink" Target="https://github.com/vuejs/vue/issues/7186" TargetMode="External"/><Relationship Id="rId381" Type="http://schemas.openxmlformats.org/officeDocument/2006/relationships/hyperlink" Target="https://github.com/freeCodeCamp/freeCodeCamp/issues/42256" TargetMode="External"/><Relationship Id="rId380" Type="http://schemas.openxmlformats.org/officeDocument/2006/relationships/hyperlink" Target="https://github.com/freeCodeCamp/freeCodeCamp/issues/42256" TargetMode="External"/><Relationship Id="rId139" Type="http://schemas.openxmlformats.org/officeDocument/2006/relationships/hyperlink" Target="https://github.com/ytdl-org/youtube-dl/pull/25717" TargetMode="External"/><Relationship Id="rId138" Type="http://schemas.openxmlformats.org/officeDocument/2006/relationships/hyperlink" Target="https://github.com/ytdl-org/youtube-dl/pull/25717" TargetMode="External"/><Relationship Id="rId259" Type="http://schemas.openxmlformats.org/officeDocument/2006/relationships/hyperlink" Target="https://github.com/vuejs/vue/issues/7186" TargetMode="External"/><Relationship Id="rId137" Type="http://schemas.openxmlformats.org/officeDocument/2006/relationships/hyperlink" Target="https://github.com/ytdl-org/youtube-dl/pull/25734" TargetMode="External"/><Relationship Id="rId258" Type="http://schemas.openxmlformats.org/officeDocument/2006/relationships/hyperlink" Target="https://github.com/facebook/react/commits/master/PATENTS" TargetMode="External"/><Relationship Id="rId379" Type="http://schemas.openxmlformats.org/officeDocument/2006/relationships/hyperlink" Target="https://github.com/freeCodeCamp/freeCodeCamp/issues/42256" TargetMode="External"/><Relationship Id="rId132" Type="http://schemas.openxmlformats.org/officeDocument/2006/relationships/hyperlink" Target="https://github.com/gilou/youtube-dl/tree/data_approach" TargetMode="External"/><Relationship Id="rId253" Type="http://schemas.openxmlformats.org/officeDocument/2006/relationships/hyperlink" Target="https://github.com/facebook/react/pull/21922" TargetMode="External"/><Relationship Id="rId374" Type="http://schemas.openxmlformats.org/officeDocument/2006/relationships/hyperlink" Target="https://github.com/freeCodeCamp/freeCodeCamp/pull/40518" TargetMode="External"/><Relationship Id="rId131" Type="http://schemas.openxmlformats.org/officeDocument/2006/relationships/hyperlink" Target="https://github.com/ytdl-org/youtube-dl/pull/26684" TargetMode="External"/><Relationship Id="rId252" Type="http://schemas.openxmlformats.org/officeDocument/2006/relationships/hyperlink" Target="https://github.com/facebook/react/pull/21922" TargetMode="External"/><Relationship Id="rId373" Type="http://schemas.openxmlformats.org/officeDocument/2006/relationships/hyperlink" Target="https://github.com/freeCodeCamp/freeCodeCamp/pull/16544" TargetMode="External"/><Relationship Id="rId130" Type="http://schemas.openxmlformats.org/officeDocument/2006/relationships/hyperlink" Target="https://github.com/rstoyanchev/sb-1.2-websocket/tree/client-app" TargetMode="External"/><Relationship Id="rId251" Type="http://schemas.openxmlformats.org/officeDocument/2006/relationships/hyperlink" Target="https://github.com/facebook/react/pull/21922" TargetMode="External"/><Relationship Id="rId372" Type="http://schemas.openxmlformats.org/officeDocument/2006/relationships/hyperlink" Target="https://github.com/spring-projects/spring-boot/issues/4003" TargetMode="External"/><Relationship Id="rId250" Type="http://schemas.openxmlformats.org/officeDocument/2006/relationships/hyperlink" Target="https://github.com/facebook/react/pull/21922" TargetMode="External"/><Relationship Id="rId371" Type="http://schemas.openxmlformats.org/officeDocument/2006/relationships/hyperlink" Target="https://github.com/spring-projects/spring-boot/issues/26332" TargetMode="External"/><Relationship Id="rId136" Type="http://schemas.openxmlformats.org/officeDocument/2006/relationships/hyperlink" Target="https://github.com/xarantolus/youtube-dl" TargetMode="External"/><Relationship Id="rId257" Type="http://schemas.openxmlformats.org/officeDocument/2006/relationships/hyperlink" Target="https://github.com/facebook/react/issues/10191" TargetMode="External"/><Relationship Id="rId378" Type="http://schemas.openxmlformats.org/officeDocument/2006/relationships/hyperlink" Target="https://github.com/freeCodeCamp/freeCodeCamp/issues/42256" TargetMode="External"/><Relationship Id="rId135" Type="http://schemas.openxmlformats.org/officeDocument/2006/relationships/hyperlink" Target="https://github.com/ytdl-org/youtube-dl/pull/25734" TargetMode="External"/><Relationship Id="rId256" Type="http://schemas.openxmlformats.org/officeDocument/2006/relationships/hyperlink" Target="https://github.com/facebook/react/pull/21922" TargetMode="External"/><Relationship Id="rId377" Type="http://schemas.openxmlformats.org/officeDocument/2006/relationships/hyperlink" Target="https://github.com/freeCodeCamp/freeCodeCamp/pull/43429" TargetMode="External"/><Relationship Id="rId134" Type="http://schemas.openxmlformats.org/officeDocument/2006/relationships/hyperlink" Target="https://github.com/gilou/youtube-dl/tree/data_approach" TargetMode="External"/><Relationship Id="rId255" Type="http://schemas.openxmlformats.org/officeDocument/2006/relationships/hyperlink" Target="https://github.com/facebook/react/pull/21922" TargetMode="External"/><Relationship Id="rId376" Type="http://schemas.openxmlformats.org/officeDocument/2006/relationships/hyperlink" Target="https://github.com/freeCodeCamp/freeCodeCamp/pull/43429" TargetMode="External"/><Relationship Id="rId133" Type="http://schemas.openxmlformats.org/officeDocument/2006/relationships/hyperlink" Target="https://github.com/ytdl-org/youtube-dl/pull/26684" TargetMode="External"/><Relationship Id="rId254" Type="http://schemas.openxmlformats.org/officeDocument/2006/relationships/hyperlink" Target="https://github.com/facebook/react/pull/21922" TargetMode="External"/><Relationship Id="rId375" Type="http://schemas.openxmlformats.org/officeDocument/2006/relationships/hyperlink" Target="https://github.com/freeCodeCamp/freeCodeCamp/pull/40518" TargetMode="External"/><Relationship Id="rId172" Type="http://schemas.openxmlformats.org/officeDocument/2006/relationships/hyperlink" Target="https://github.com/post/post-static/blob/master/.github/pull_request_template.md" TargetMode="External"/><Relationship Id="rId293" Type="http://schemas.openxmlformats.org/officeDocument/2006/relationships/hyperlink" Target="https://github.com/microsoft/vscode/pull/52707" TargetMode="External"/><Relationship Id="rId171" Type="http://schemas.openxmlformats.org/officeDocument/2006/relationships/hyperlink" Target="https://github.com/vuejs/awesome-vue/issues/3080" TargetMode="External"/><Relationship Id="rId292" Type="http://schemas.openxmlformats.org/officeDocument/2006/relationships/hyperlink" Target="https://spark-heroku-dsx.herokuapp.com/index.html" TargetMode="External"/><Relationship Id="rId170" Type="http://schemas.openxmlformats.org/officeDocument/2006/relationships/hyperlink" Target="https://github.com/vuejs/awesome-vue/issues/1288" TargetMode="External"/><Relationship Id="rId291" Type="http://schemas.openxmlformats.org/officeDocument/2006/relationships/hyperlink" Target="https://github.com/flutter/flutter/issues/15922" TargetMode="External"/><Relationship Id="rId290" Type="http://schemas.openxmlformats.org/officeDocument/2006/relationships/hyperlink" Target="https://github.com/flutter/flutter/issues/18494" TargetMode="External"/><Relationship Id="rId165" Type="http://schemas.openxmlformats.org/officeDocument/2006/relationships/hyperlink" Target="https://github.com/angular/angular.js/issues/15369" TargetMode="External"/><Relationship Id="rId286" Type="http://schemas.openxmlformats.org/officeDocument/2006/relationships/hyperlink" Target="https://github.com/flutter/flutter/issues/18494" TargetMode="External"/><Relationship Id="rId164" Type="http://schemas.openxmlformats.org/officeDocument/2006/relationships/hyperlink" Target="https://github.com/angular/angular.js/issues/15369" TargetMode="External"/><Relationship Id="rId285" Type="http://schemas.openxmlformats.org/officeDocument/2006/relationships/hyperlink" Target="https://github.com/flutter/flutter/issues/18494" TargetMode="External"/><Relationship Id="rId163" Type="http://schemas.openxmlformats.org/officeDocument/2006/relationships/hyperlink" Target="https://github.com/angular/angular.js/issues/17019" TargetMode="External"/><Relationship Id="rId284" Type="http://schemas.openxmlformats.org/officeDocument/2006/relationships/hyperlink" Target="https://github.com/flutter/flutter/issues/18494" TargetMode="External"/><Relationship Id="rId162" Type="http://schemas.openxmlformats.org/officeDocument/2006/relationships/hyperlink" Target="https://github.com/angular/angular.js/blob/master/src/minErr.js" TargetMode="External"/><Relationship Id="rId283" Type="http://schemas.openxmlformats.org/officeDocument/2006/relationships/hyperlink" Target="https://github.com/flutter/flutter/issues/18494" TargetMode="External"/><Relationship Id="rId169" Type="http://schemas.openxmlformats.org/officeDocument/2006/relationships/hyperlink" Target="https://github.com/mrdoob/three.js/issues/21075" TargetMode="External"/><Relationship Id="rId168" Type="http://schemas.openxmlformats.org/officeDocument/2006/relationships/hyperlink" Target="https://github.com/angular/angular.js/issues/17123" TargetMode="External"/><Relationship Id="rId289" Type="http://schemas.openxmlformats.org/officeDocument/2006/relationships/hyperlink" Target="https://github.com/flutter/flutter/issues/18494" TargetMode="External"/><Relationship Id="rId167" Type="http://schemas.openxmlformats.org/officeDocument/2006/relationships/hyperlink" Target="https://github.com/angular/angular.js/issues/15369" TargetMode="External"/><Relationship Id="rId288" Type="http://schemas.openxmlformats.org/officeDocument/2006/relationships/hyperlink" Target="https://github.com/flutter/flutter/issues/18494" TargetMode="External"/><Relationship Id="rId166" Type="http://schemas.openxmlformats.org/officeDocument/2006/relationships/hyperlink" Target="https://github.com/angular/angular.js/issues/15369" TargetMode="External"/><Relationship Id="rId287" Type="http://schemas.openxmlformats.org/officeDocument/2006/relationships/hyperlink" Target="https://github.com/flutter/flutter/issues/18494" TargetMode="External"/><Relationship Id="rId161" Type="http://schemas.openxmlformats.org/officeDocument/2006/relationships/hyperlink" Target="https://github.com/angular/angular.js/issues/16707" TargetMode="External"/><Relationship Id="rId282" Type="http://schemas.openxmlformats.org/officeDocument/2006/relationships/hyperlink" Target="https://github.com/flutter/flutter/issues/18494" TargetMode="External"/><Relationship Id="rId160" Type="http://schemas.openxmlformats.org/officeDocument/2006/relationships/hyperlink" Target="https://github.com/angular/angular.js/issues/17117" TargetMode="External"/><Relationship Id="rId281" Type="http://schemas.openxmlformats.org/officeDocument/2006/relationships/hyperlink" Target="https://github.com/flutter/flutter/issues/18494" TargetMode="External"/><Relationship Id="rId280" Type="http://schemas.openxmlformats.org/officeDocument/2006/relationships/hyperlink" Target="https://github.com/flutter/flutter/issues/18494" TargetMode="External"/><Relationship Id="rId159" Type="http://schemas.openxmlformats.org/officeDocument/2006/relationships/hyperlink" Target="https://github.com/symfony/symfony/issues/37331" TargetMode="External"/><Relationship Id="rId154" Type="http://schemas.openxmlformats.org/officeDocument/2006/relationships/hyperlink" Target="https://github.com/symfony/symfony/issues/37331" TargetMode="External"/><Relationship Id="rId275" Type="http://schemas.openxmlformats.org/officeDocument/2006/relationships/hyperlink" Target="https://github.com/twbs/bootstrap/pull/6342" TargetMode="External"/><Relationship Id="rId396" Type="http://schemas.openxmlformats.org/officeDocument/2006/relationships/hyperlink" Target="https://github.com/tensorflow/tensorflow/pull/11392" TargetMode="External"/><Relationship Id="rId153" Type="http://schemas.openxmlformats.org/officeDocument/2006/relationships/hyperlink" Target="https://github.com/symfony/symfony/issues/37331" TargetMode="External"/><Relationship Id="rId274" Type="http://schemas.openxmlformats.org/officeDocument/2006/relationships/hyperlink" Target="https://github.com/twbs/bootstrap/pull/6342" TargetMode="External"/><Relationship Id="rId395" Type="http://schemas.openxmlformats.org/officeDocument/2006/relationships/hyperlink" Target="https://github.com/tensorflow/tensorflow/pull/2002" TargetMode="External"/><Relationship Id="rId152" Type="http://schemas.openxmlformats.org/officeDocument/2006/relationships/hyperlink" Target="https://github.com/symfony/symfony/issues/37331" TargetMode="External"/><Relationship Id="rId273" Type="http://schemas.openxmlformats.org/officeDocument/2006/relationships/hyperlink" Target="https://github.com/twbs/bootstrap/pull/6342" TargetMode="External"/><Relationship Id="rId394" Type="http://schemas.openxmlformats.org/officeDocument/2006/relationships/hyperlink" Target="https://github.com/tensorflow/tensorflow/pull/8954" TargetMode="External"/><Relationship Id="rId151" Type="http://schemas.openxmlformats.org/officeDocument/2006/relationships/hyperlink" Target="https://github.com/symfony/symfony/issues/37331" TargetMode="External"/><Relationship Id="rId272" Type="http://schemas.openxmlformats.org/officeDocument/2006/relationships/hyperlink" Target="https://github.com/twbs/bootstrap/pull/6342" TargetMode="External"/><Relationship Id="rId393" Type="http://schemas.openxmlformats.org/officeDocument/2006/relationships/hyperlink" Target="https://github.com/tensorflow/tensorflow/pull/8954" TargetMode="External"/><Relationship Id="rId158" Type="http://schemas.openxmlformats.org/officeDocument/2006/relationships/hyperlink" Target="https://github.com/symfony/symfony/issues/37331" TargetMode="External"/><Relationship Id="rId279" Type="http://schemas.openxmlformats.org/officeDocument/2006/relationships/hyperlink" Target="https://github.com/twbs/bootstrap/pull/6342" TargetMode="External"/><Relationship Id="rId157" Type="http://schemas.openxmlformats.org/officeDocument/2006/relationships/hyperlink" Target="https://github.com/symfony/symfony/issues/37331" TargetMode="External"/><Relationship Id="rId278" Type="http://schemas.openxmlformats.org/officeDocument/2006/relationships/hyperlink" Target="https://github.com/twbs/bootstrap/pull/6342" TargetMode="External"/><Relationship Id="rId399" Type="http://schemas.openxmlformats.org/officeDocument/2006/relationships/hyperlink" Target="https://github.com/ohmyzsh/ohmyzsh/issues/377" TargetMode="External"/><Relationship Id="rId156" Type="http://schemas.openxmlformats.org/officeDocument/2006/relationships/hyperlink" Target="https://github.com/symfony/symfony/tree/_default" TargetMode="External"/><Relationship Id="rId277" Type="http://schemas.openxmlformats.org/officeDocument/2006/relationships/hyperlink" Target="https://github.com/twbs/bootstrap/pull/6342" TargetMode="External"/><Relationship Id="rId398" Type="http://schemas.openxmlformats.org/officeDocument/2006/relationships/hyperlink" Target="https://github.com/ohmyzsh/ohmyzsh/issues/377" TargetMode="External"/><Relationship Id="rId155" Type="http://schemas.openxmlformats.org/officeDocument/2006/relationships/hyperlink" Target="https://github.com/symfony/symfony/issues/37331" TargetMode="External"/><Relationship Id="rId276" Type="http://schemas.openxmlformats.org/officeDocument/2006/relationships/hyperlink" Target="https://github.com/twbs/bootstrap/pull/6342" TargetMode="External"/><Relationship Id="rId397" Type="http://schemas.openxmlformats.org/officeDocument/2006/relationships/hyperlink" Target="https://github.com/ohmyzsh/ohmyzsh/issues/377" TargetMode="External"/><Relationship Id="rId40" Type="http://schemas.openxmlformats.org/officeDocument/2006/relationships/hyperlink" Target="https://github.com/facebook/react/pull/8589" TargetMode="External"/><Relationship Id="rId42" Type="http://schemas.openxmlformats.org/officeDocument/2006/relationships/hyperlink" Target="https://github.com/facebook/react/pull/5746" TargetMode="External"/><Relationship Id="rId41" Type="http://schemas.openxmlformats.org/officeDocument/2006/relationships/hyperlink" Target="https://github.com/facebook/react/pull/22184" TargetMode="External"/><Relationship Id="rId44" Type="http://schemas.openxmlformats.org/officeDocument/2006/relationships/hyperlink" Target="https://github.com/vuejs/vue/issues/2873" TargetMode="External"/><Relationship Id="rId43" Type="http://schemas.openxmlformats.org/officeDocument/2006/relationships/hyperlink" Target="https://github.com/vuejs/vue/issues/7186" TargetMode="External"/><Relationship Id="rId46" Type="http://schemas.openxmlformats.org/officeDocument/2006/relationships/hyperlink" Target="https://github.com/vuejs/vue/issues/478" TargetMode="External"/><Relationship Id="rId45" Type="http://schemas.openxmlformats.org/officeDocument/2006/relationships/hyperlink" Target="https://github.com/vuejs/vue/issues/96" TargetMode="External"/><Relationship Id="rId48" Type="http://schemas.openxmlformats.org/officeDocument/2006/relationships/hyperlink" Target="https://github.com/vuejs/vue/issues/1988" TargetMode="External"/><Relationship Id="rId47" Type="http://schemas.openxmlformats.org/officeDocument/2006/relationships/hyperlink" Target="https://github.com/vuejs/vue/issues/78" TargetMode="External"/><Relationship Id="rId49" Type="http://schemas.openxmlformats.org/officeDocument/2006/relationships/hyperlink" Target="https://github.com/vuejs/vue/pull/6856" TargetMode="External"/><Relationship Id="rId31" Type="http://schemas.openxmlformats.org/officeDocument/2006/relationships/hyperlink" Target="https://github.com/ohmyzsh/ohmyzsh/pull/9935" TargetMode="External"/><Relationship Id="rId30" Type="http://schemas.openxmlformats.org/officeDocument/2006/relationships/hyperlink" Target="https://github.com/ohmyzsh/ohmyzsh/pull/2827" TargetMode="External"/><Relationship Id="rId33" Type="http://schemas.openxmlformats.org/officeDocument/2006/relationships/hyperlink" Target="https://github.com/facebook/react/issues/11347" TargetMode="External"/><Relationship Id="rId32" Type="http://schemas.openxmlformats.org/officeDocument/2006/relationships/hyperlink" Target="https://github.com/ohmyzsh/ohmyzsh/pull/9676" TargetMode="External"/><Relationship Id="rId35" Type="http://schemas.openxmlformats.org/officeDocument/2006/relationships/hyperlink" Target="https://github.com/facebook/react/issues/10294" TargetMode="External"/><Relationship Id="rId34" Type="http://schemas.openxmlformats.org/officeDocument/2006/relationships/hyperlink" Target="https://github.com/facebook/react/issues/10294" TargetMode="External"/><Relationship Id="rId37" Type="http://schemas.openxmlformats.org/officeDocument/2006/relationships/hyperlink" Target="https://github.com/facebook/react/issues/8854" TargetMode="External"/><Relationship Id="rId36" Type="http://schemas.openxmlformats.org/officeDocument/2006/relationships/hyperlink" Target="https://github.com/facebook/react/issues/2127" TargetMode="External"/><Relationship Id="rId39" Type="http://schemas.openxmlformats.org/officeDocument/2006/relationships/hyperlink" Target="https://github.com/facebook/react/pull/8589" TargetMode="External"/><Relationship Id="rId38" Type="http://schemas.openxmlformats.org/officeDocument/2006/relationships/hyperlink" Target="https://github.com/facebook/react/issues/8854" TargetMode="External"/><Relationship Id="rId20" Type="http://schemas.openxmlformats.org/officeDocument/2006/relationships/hyperlink" Target="https://github.com/tensorflow/tensorflow/pull/2002" TargetMode="External"/><Relationship Id="rId22" Type="http://schemas.openxmlformats.org/officeDocument/2006/relationships/hyperlink" Target="https://github.com/tensorflow/tensorflow/pull/11392" TargetMode="External"/><Relationship Id="rId21" Type="http://schemas.openxmlformats.org/officeDocument/2006/relationships/hyperlink" Target="https://github.com/tensorflow/tensorflow/pull/11392" TargetMode="External"/><Relationship Id="rId24" Type="http://schemas.openxmlformats.org/officeDocument/2006/relationships/hyperlink" Target="https://github.com/ohmyzsh/ohmyzsh/issues/7175" TargetMode="External"/><Relationship Id="rId23" Type="http://schemas.openxmlformats.org/officeDocument/2006/relationships/hyperlink" Target="https://github.com/ohmyzsh/ohmyzsh/issues/377" TargetMode="External"/><Relationship Id="rId409" Type="http://schemas.openxmlformats.org/officeDocument/2006/relationships/hyperlink" Target="https://github.com/facebook/react/issues/11347" TargetMode="External"/><Relationship Id="rId404" Type="http://schemas.openxmlformats.org/officeDocument/2006/relationships/hyperlink" Target="https://github.com/ohmyzsh/ohmyzsh/issues/7175" TargetMode="External"/><Relationship Id="rId403" Type="http://schemas.openxmlformats.org/officeDocument/2006/relationships/hyperlink" Target="https://github.com/ohmyzsh/ohmyzsh/issues/7175" TargetMode="External"/><Relationship Id="rId402" Type="http://schemas.openxmlformats.org/officeDocument/2006/relationships/hyperlink" Target="https://github.com/ohmyzsh/ohmyzsh/issues/7175" TargetMode="External"/><Relationship Id="rId401" Type="http://schemas.openxmlformats.org/officeDocument/2006/relationships/hyperlink" Target="https://github.com/ohmyzsh/ohmyzsh/issues/7175" TargetMode="External"/><Relationship Id="rId408" Type="http://schemas.openxmlformats.org/officeDocument/2006/relationships/hyperlink" Target="https://github.com/ohmyzsh/ohmyzsh/pull/4235" TargetMode="External"/><Relationship Id="rId407" Type="http://schemas.openxmlformats.org/officeDocument/2006/relationships/hyperlink" Target="https://github.com/ohmyzsh/ohmyzsh/pull/4235" TargetMode="External"/><Relationship Id="rId406" Type="http://schemas.openxmlformats.org/officeDocument/2006/relationships/hyperlink" Target="https://github.com/ohmyzsh/ohmyzsh/issues/7175" TargetMode="External"/><Relationship Id="rId405" Type="http://schemas.openxmlformats.org/officeDocument/2006/relationships/hyperlink" Target="https://github.com/ohmyzsh/ohmyzsh/issues/7175" TargetMode="External"/><Relationship Id="rId26" Type="http://schemas.openxmlformats.org/officeDocument/2006/relationships/hyperlink" Target="https://github.com/ohmyzsh/ohmyzsh/pull/5113" TargetMode="External"/><Relationship Id="rId25" Type="http://schemas.openxmlformats.org/officeDocument/2006/relationships/hyperlink" Target="https://github.com/ohmyzsh/ohmyzsh/pull/5113" TargetMode="External"/><Relationship Id="rId28" Type="http://schemas.openxmlformats.org/officeDocument/2006/relationships/hyperlink" Target="https://github.com/ohmyzsh/ohmyzsh/pull/215" TargetMode="External"/><Relationship Id="rId27" Type="http://schemas.openxmlformats.org/officeDocument/2006/relationships/hyperlink" Target="https://github.com/ohmyzsh/ohmyzsh/pull/215" TargetMode="External"/><Relationship Id="rId400" Type="http://schemas.openxmlformats.org/officeDocument/2006/relationships/hyperlink" Target="https://github.com/ohmyzsh/ohmyzsh/issues/7175" TargetMode="External"/><Relationship Id="rId29" Type="http://schemas.openxmlformats.org/officeDocument/2006/relationships/hyperlink" Target="https://github.com/ohmyzsh/ohmyzsh/pull/2650" TargetMode="External"/><Relationship Id="rId11" Type="http://schemas.openxmlformats.org/officeDocument/2006/relationships/hyperlink" Target="https://github.com/freeCodeCamp/freeCodeCamp/pull/9740" TargetMode="External"/><Relationship Id="rId10" Type="http://schemas.openxmlformats.org/officeDocument/2006/relationships/hyperlink" Target="https://github.com/freeCodeCamp/freeCodeCamp/pull/9740" TargetMode="External"/><Relationship Id="rId13" Type="http://schemas.openxmlformats.org/officeDocument/2006/relationships/hyperlink" Target="https://github.com/tensorflow/tensorflow/issues/22" TargetMode="External"/><Relationship Id="rId12" Type="http://schemas.openxmlformats.org/officeDocument/2006/relationships/hyperlink" Target="https://github.com/tensorflow/tensorflow/issues/22" TargetMode="External"/><Relationship Id="rId15" Type="http://schemas.openxmlformats.org/officeDocument/2006/relationships/hyperlink" Target="https://github.com/tensorflow/tensorflow/issues/22" TargetMode="External"/><Relationship Id="rId14" Type="http://schemas.openxmlformats.org/officeDocument/2006/relationships/hyperlink" Target="https://github.com/tensorflow/tensorflow/issues/22" TargetMode="External"/><Relationship Id="rId17" Type="http://schemas.openxmlformats.org/officeDocument/2006/relationships/hyperlink" Target="https://github.com/tensorflow/tensorflow/issues/22" TargetMode="External"/><Relationship Id="rId16" Type="http://schemas.openxmlformats.org/officeDocument/2006/relationships/hyperlink" Target="https://github.com/tensorflow/tensorflow/issues/22" TargetMode="External"/><Relationship Id="rId19" Type="http://schemas.openxmlformats.org/officeDocument/2006/relationships/hyperlink" Target="https://github.com/tensorflow/tensorflow/issues/22" TargetMode="External"/><Relationship Id="rId18" Type="http://schemas.openxmlformats.org/officeDocument/2006/relationships/hyperlink" Target="https://github.com/tensorflow/tensorflow/issues/22" TargetMode="External"/><Relationship Id="rId84" Type="http://schemas.openxmlformats.org/officeDocument/2006/relationships/hyperlink" Target="https://github.com/angular/angular.js/issues/17004" TargetMode="External"/><Relationship Id="rId83" Type="http://schemas.openxmlformats.org/officeDocument/2006/relationships/hyperlink" Target="https://github.com/microsoft/vscode/pull/35956" TargetMode="External"/><Relationship Id="rId86" Type="http://schemas.openxmlformats.org/officeDocument/2006/relationships/hyperlink" Target="https://github.com/angular/angular.js/issues/15201" TargetMode="External"/><Relationship Id="rId85" Type="http://schemas.openxmlformats.org/officeDocument/2006/relationships/hyperlink" Target="https://github.com/angular/angular.js/issues/16744" TargetMode="External"/><Relationship Id="rId88" Type="http://schemas.openxmlformats.org/officeDocument/2006/relationships/hyperlink" Target="https://github.com/angular/angular.js/issues/15293" TargetMode="External"/><Relationship Id="rId87" Type="http://schemas.openxmlformats.org/officeDocument/2006/relationships/hyperlink" Target="https://github.com/angular/angular.js/issues/15293" TargetMode="External"/><Relationship Id="rId89" Type="http://schemas.openxmlformats.org/officeDocument/2006/relationships/hyperlink" Target="https://github.com/angular/angular.js/issues/15348" TargetMode="External"/><Relationship Id="rId80" Type="http://schemas.openxmlformats.org/officeDocument/2006/relationships/hyperlink" Target="https://github.com/microsoft/vscode/issues/8017" TargetMode="External"/><Relationship Id="rId82" Type="http://schemas.openxmlformats.org/officeDocument/2006/relationships/hyperlink" Target="https://github.com/microsoft/vscode/issues/178" TargetMode="External"/><Relationship Id="rId81" Type="http://schemas.openxmlformats.org/officeDocument/2006/relationships/hyperlink" Target="https://github.com/microsoft/vscode/issues/178" TargetMode="External"/><Relationship Id="rId73" Type="http://schemas.openxmlformats.org/officeDocument/2006/relationships/hyperlink" Target="https://github.com/microsoft/vscode/pull/52707" TargetMode="External"/><Relationship Id="rId72" Type="http://schemas.openxmlformats.org/officeDocument/2006/relationships/hyperlink" Target="https://github.com/flutter/flutter/issues/31922" TargetMode="External"/><Relationship Id="rId75" Type="http://schemas.openxmlformats.org/officeDocument/2006/relationships/hyperlink" Target="https://github.com/microsoft/vscode/pull/97272" TargetMode="External"/><Relationship Id="rId74" Type="http://schemas.openxmlformats.org/officeDocument/2006/relationships/hyperlink" Target="https://github.com/microsoft/vscode/pull/52707" TargetMode="External"/><Relationship Id="rId77" Type="http://schemas.openxmlformats.org/officeDocument/2006/relationships/hyperlink" Target="https://github.com/microsoft/vscode/pull/66418" TargetMode="External"/><Relationship Id="rId76" Type="http://schemas.openxmlformats.org/officeDocument/2006/relationships/hyperlink" Target="https://github.com/microsoft/vscode/pull/97272" TargetMode="External"/><Relationship Id="rId79" Type="http://schemas.openxmlformats.org/officeDocument/2006/relationships/hyperlink" Target="https://github.com/rdeline/vscode-python/tree/inset-results" TargetMode="External"/><Relationship Id="rId78" Type="http://schemas.openxmlformats.org/officeDocument/2006/relationships/hyperlink" Target="https://github.com/microsoft/vscode/pull/66418" TargetMode="External"/><Relationship Id="rId71" Type="http://schemas.openxmlformats.org/officeDocument/2006/relationships/hyperlink" Target="https://github.com/flutter/flutter/issues/16604" TargetMode="External"/><Relationship Id="rId70" Type="http://schemas.openxmlformats.org/officeDocument/2006/relationships/hyperlink" Target="https://github.com/flutter/flutter/issues/16604" TargetMode="External"/><Relationship Id="rId62" Type="http://schemas.openxmlformats.org/officeDocument/2006/relationships/hyperlink" Target="https://github.com/twbs/bootstrap/pull/23586" TargetMode="External"/><Relationship Id="rId61" Type="http://schemas.openxmlformats.org/officeDocument/2006/relationships/hyperlink" Target="https://github.com/twbs/bootstrap/pull/23586" TargetMode="External"/><Relationship Id="rId64" Type="http://schemas.openxmlformats.org/officeDocument/2006/relationships/hyperlink" Target="https://github.com/flutter/flutter/issues/18494" TargetMode="External"/><Relationship Id="rId63" Type="http://schemas.openxmlformats.org/officeDocument/2006/relationships/hyperlink" Target="https://github.com/flutter/flutter/issues/18494" TargetMode="External"/><Relationship Id="rId66" Type="http://schemas.openxmlformats.org/officeDocument/2006/relationships/hyperlink" Target="https://github.com/flutter/flutter/issues/16604" TargetMode="External"/><Relationship Id="rId65" Type="http://schemas.openxmlformats.org/officeDocument/2006/relationships/hyperlink" Target="https://github.com/flutter/flutter/issues/16604" TargetMode="External"/><Relationship Id="rId68" Type="http://schemas.openxmlformats.org/officeDocument/2006/relationships/hyperlink" Target="https://github.com/flutter/flutter/issues/16604" TargetMode="External"/><Relationship Id="rId67" Type="http://schemas.openxmlformats.org/officeDocument/2006/relationships/hyperlink" Target="https://github.com/flutter/flutter/issues/16604" TargetMode="External"/><Relationship Id="rId60" Type="http://schemas.openxmlformats.org/officeDocument/2006/relationships/hyperlink" Target="https://github.com/twbs/bootstrap/pull/23586" TargetMode="External"/><Relationship Id="rId69" Type="http://schemas.openxmlformats.org/officeDocument/2006/relationships/hyperlink" Target="https://github.com/flutter/flutter/issues/16604" TargetMode="External"/><Relationship Id="rId51" Type="http://schemas.openxmlformats.org/officeDocument/2006/relationships/hyperlink" Target="https://github.com/vuejs/vue/pull/5887" TargetMode="External"/><Relationship Id="rId50" Type="http://schemas.openxmlformats.org/officeDocument/2006/relationships/hyperlink" Target="https://github.com/vuejs/vue/pull/6856" TargetMode="External"/><Relationship Id="rId53" Type="http://schemas.openxmlformats.org/officeDocument/2006/relationships/hyperlink" Target="https://github.com/twbs/bootstrap/pull/6342" TargetMode="External"/><Relationship Id="rId52" Type="http://schemas.openxmlformats.org/officeDocument/2006/relationships/hyperlink" Target="https://github.com/vuejs/vue/pull/4652" TargetMode="External"/><Relationship Id="rId55" Type="http://schemas.openxmlformats.org/officeDocument/2006/relationships/hyperlink" Target="https://github.com/twbs/bootstrap/pull/6342" TargetMode="External"/><Relationship Id="rId54" Type="http://schemas.openxmlformats.org/officeDocument/2006/relationships/hyperlink" Target="https://github.com/twbs/bootstrap/pull/6342" TargetMode="External"/><Relationship Id="rId57" Type="http://schemas.openxmlformats.org/officeDocument/2006/relationships/hyperlink" Target="https://github.com/twbs/bootstrap/pull/6342" TargetMode="External"/><Relationship Id="rId56" Type="http://schemas.openxmlformats.org/officeDocument/2006/relationships/hyperlink" Target="https://github.com/twbs/bootstrap/pull/6342" TargetMode="External"/><Relationship Id="rId59" Type="http://schemas.openxmlformats.org/officeDocument/2006/relationships/hyperlink" Target="https://github.com/twbs/bootstrap/pull/23586" TargetMode="External"/><Relationship Id="rId58" Type="http://schemas.openxmlformats.org/officeDocument/2006/relationships/hyperlink" Target="https://github.com/twbs/bootstrap/pull/6342" TargetMode="External"/><Relationship Id="rId107" Type="http://schemas.openxmlformats.org/officeDocument/2006/relationships/hyperlink" Target="https://github.com/microsoft/PowerToys/issues/872" TargetMode="External"/><Relationship Id="rId228" Type="http://schemas.openxmlformats.org/officeDocument/2006/relationships/hyperlink" Target="https://github.com/tensorflow/tensorflow/issues/22" TargetMode="External"/><Relationship Id="rId349" Type="http://schemas.openxmlformats.org/officeDocument/2006/relationships/hyperlink" Target="https://github.com/microsoft/PowerToys/issues/12381" TargetMode="External"/><Relationship Id="rId106" Type="http://schemas.openxmlformats.org/officeDocument/2006/relationships/hyperlink" Target="https://github.com/microsoft/PowerToys/issues/872" TargetMode="External"/><Relationship Id="rId227" Type="http://schemas.openxmlformats.org/officeDocument/2006/relationships/hyperlink" Target="https://github.com/freeCodeCamp/freeCodeCamp/pull/43429" TargetMode="External"/><Relationship Id="rId348" Type="http://schemas.openxmlformats.org/officeDocument/2006/relationships/hyperlink" Target="https://github.com/microsoft/PowerToys/issues/12381" TargetMode="External"/><Relationship Id="rId469" Type="http://schemas.openxmlformats.org/officeDocument/2006/relationships/hyperlink" Target="https://github.com/ytdl-org/youtube-dl/pull/25734" TargetMode="External"/><Relationship Id="rId105" Type="http://schemas.openxmlformats.org/officeDocument/2006/relationships/hyperlink" Target="https://github.com/microsoft/PowerToys/issues/11078" TargetMode="External"/><Relationship Id="rId226" Type="http://schemas.openxmlformats.org/officeDocument/2006/relationships/hyperlink" Target="https://github.com/freeCodeCamp/freeCodeCamp/issues/42256" TargetMode="External"/><Relationship Id="rId347" Type="http://schemas.openxmlformats.org/officeDocument/2006/relationships/hyperlink" Target="https://github.com/microsoft/PowerToys/issues/12381" TargetMode="External"/><Relationship Id="rId468" Type="http://schemas.openxmlformats.org/officeDocument/2006/relationships/hyperlink" Target="https://github.com/ytdl-org/youtube-dl/pull/26684" TargetMode="External"/><Relationship Id="rId104" Type="http://schemas.openxmlformats.org/officeDocument/2006/relationships/hyperlink" Target="https://github.com/microsoft/PowerToys/issues/11077" TargetMode="External"/><Relationship Id="rId225" Type="http://schemas.openxmlformats.org/officeDocument/2006/relationships/hyperlink" Target="https://github.com/freeCodeCamp/freeCodeCamp/issues/42256" TargetMode="External"/><Relationship Id="rId346" Type="http://schemas.openxmlformats.org/officeDocument/2006/relationships/hyperlink" Target="https://github.com/microsoft/PowerToys/issues/12381" TargetMode="External"/><Relationship Id="rId467" Type="http://schemas.openxmlformats.org/officeDocument/2006/relationships/hyperlink" Target="https://github.com/ytdl-org/youtube-dl/pull/26684" TargetMode="External"/><Relationship Id="rId109" Type="http://schemas.openxmlformats.org/officeDocument/2006/relationships/hyperlink" Target="https://github.com/microsoft/PowerToys/issues/872" TargetMode="External"/><Relationship Id="rId108" Type="http://schemas.openxmlformats.org/officeDocument/2006/relationships/hyperlink" Target="https://github.com/microsoft/PowerToys/issues/872" TargetMode="External"/><Relationship Id="rId229" Type="http://schemas.openxmlformats.org/officeDocument/2006/relationships/hyperlink" Target="https://github.com/tensorflow/tensorflow/issues/22" TargetMode="External"/><Relationship Id="rId220" Type="http://schemas.openxmlformats.org/officeDocument/2006/relationships/hyperlink" Target="https://github.com/freeCodeCamp/freeCodeCamp/issues/42256" TargetMode="External"/><Relationship Id="rId341" Type="http://schemas.openxmlformats.org/officeDocument/2006/relationships/hyperlink" Target="https://github.com/moby/moby/issues/42619" TargetMode="External"/><Relationship Id="rId462" Type="http://schemas.openxmlformats.org/officeDocument/2006/relationships/hyperlink" Target="https://github.com/ytdl-org/youtube-dl/pull/7584" TargetMode="External"/><Relationship Id="rId340" Type="http://schemas.openxmlformats.org/officeDocument/2006/relationships/hyperlink" Target="https://github.com/moby/moby/issues/42953" TargetMode="External"/><Relationship Id="rId461" Type="http://schemas.openxmlformats.org/officeDocument/2006/relationships/hyperlink" Target="https://github.com/ytdl-org/youtube-dl/pull/7584" TargetMode="External"/><Relationship Id="rId460" Type="http://schemas.openxmlformats.org/officeDocument/2006/relationships/hyperlink" Target="https://github.com/ytdl-org/youtube-dl/pull/19160" TargetMode="External"/><Relationship Id="rId103" Type="http://schemas.openxmlformats.org/officeDocument/2006/relationships/hyperlink" Target="https://github.com/microsoft/PowerToys/issues/11059" TargetMode="External"/><Relationship Id="rId224" Type="http://schemas.openxmlformats.org/officeDocument/2006/relationships/hyperlink" Target="https://github.com/freeCodeCamp/freeCodeCamp/issues/42256" TargetMode="External"/><Relationship Id="rId345" Type="http://schemas.openxmlformats.org/officeDocument/2006/relationships/hyperlink" Target="https://github.com/moby/moby/issues/41044" TargetMode="External"/><Relationship Id="rId466" Type="http://schemas.openxmlformats.org/officeDocument/2006/relationships/hyperlink" Target="https://github.com/ytdl-org/youtube-dl/pull/14903" TargetMode="External"/><Relationship Id="rId102" Type="http://schemas.openxmlformats.org/officeDocument/2006/relationships/hyperlink" Target="https://github.com/microsoft/PowerToys/issues/10779" TargetMode="External"/><Relationship Id="rId223" Type="http://schemas.openxmlformats.org/officeDocument/2006/relationships/hyperlink" Target="https://github.com/freeCodeCamp/freeCodeCamp/issues/42256" TargetMode="External"/><Relationship Id="rId344" Type="http://schemas.openxmlformats.org/officeDocument/2006/relationships/hyperlink" Target="https://github.com/moby/moby/issues/41715" TargetMode="External"/><Relationship Id="rId465" Type="http://schemas.openxmlformats.org/officeDocument/2006/relationships/hyperlink" Target="https://github.com/ytdl-org/youtube-dl/pull/14903" TargetMode="External"/><Relationship Id="rId101" Type="http://schemas.openxmlformats.org/officeDocument/2006/relationships/hyperlink" Target="https://github.com/microsoft/PowerToys/tree/fixingSsigningDlls" TargetMode="External"/><Relationship Id="rId222" Type="http://schemas.openxmlformats.org/officeDocument/2006/relationships/hyperlink" Target="https://github.com/freeCodeCamp/freeCodeCamp/issues/42256" TargetMode="External"/><Relationship Id="rId343" Type="http://schemas.openxmlformats.org/officeDocument/2006/relationships/hyperlink" Target="https://github.com/moby/moby/issues/41827" TargetMode="External"/><Relationship Id="rId464" Type="http://schemas.openxmlformats.org/officeDocument/2006/relationships/hyperlink" Target="https://github.com/ytdl-org/youtube-dl/pull/14903" TargetMode="External"/><Relationship Id="rId100" Type="http://schemas.openxmlformats.org/officeDocument/2006/relationships/hyperlink" Target="https://github.com/microsoft/PowerToys/issues/11641" TargetMode="External"/><Relationship Id="rId221" Type="http://schemas.openxmlformats.org/officeDocument/2006/relationships/hyperlink" Target="https://github.com/freeCodeCamp/freeCodeCamp/issues/42256" TargetMode="External"/><Relationship Id="rId342" Type="http://schemas.openxmlformats.org/officeDocument/2006/relationships/hyperlink" Target="https://github.com/moby/moby/issues/42619" TargetMode="External"/><Relationship Id="rId463" Type="http://schemas.openxmlformats.org/officeDocument/2006/relationships/hyperlink" Target="https://github.com/ytdl-org/youtube-dl/pull/7584" TargetMode="External"/><Relationship Id="rId217" Type="http://schemas.openxmlformats.org/officeDocument/2006/relationships/hyperlink" Target="https://github.com/freeCodeCamp/freeCodeCamp/pull/43429" TargetMode="External"/><Relationship Id="rId338" Type="http://schemas.openxmlformats.org/officeDocument/2006/relationships/hyperlink" Target="https://github.com/moby/moby/issues/42973" TargetMode="External"/><Relationship Id="rId459" Type="http://schemas.openxmlformats.org/officeDocument/2006/relationships/hyperlink" Target="https://github.com/microsoft/vscode/pull/12628" TargetMode="External"/><Relationship Id="rId216" Type="http://schemas.openxmlformats.org/officeDocument/2006/relationships/hyperlink" Target="https://github.com/freeCodeCamp/freeCodeCamp/pull/43429" TargetMode="External"/><Relationship Id="rId337" Type="http://schemas.openxmlformats.org/officeDocument/2006/relationships/hyperlink" Target="https://github.com/moby/moby/issues/42973" TargetMode="External"/><Relationship Id="rId458" Type="http://schemas.openxmlformats.org/officeDocument/2006/relationships/hyperlink" Target="https://github.com/microsoft/vscode/pull/12628" TargetMode="External"/><Relationship Id="rId215" Type="http://schemas.openxmlformats.org/officeDocument/2006/relationships/hyperlink" Target="https://github.com/freeCodeCamp/freeCodeCamp/pull/40518" TargetMode="External"/><Relationship Id="rId336" Type="http://schemas.openxmlformats.org/officeDocument/2006/relationships/hyperlink" Target="https://github.com/moby/moby/issues/42973" TargetMode="External"/><Relationship Id="rId457" Type="http://schemas.openxmlformats.org/officeDocument/2006/relationships/hyperlink" Target="https://github.com/microsoft/vscode/pull/12628" TargetMode="External"/><Relationship Id="rId214" Type="http://schemas.openxmlformats.org/officeDocument/2006/relationships/hyperlink" Target="https://github.com/freeCodeCamp/freeCodeCamp/pull/16544" TargetMode="External"/><Relationship Id="rId335" Type="http://schemas.openxmlformats.org/officeDocument/2006/relationships/hyperlink" Target="https://github.com/vuejs/awesome-vue/issues/3544" TargetMode="External"/><Relationship Id="rId456" Type="http://schemas.openxmlformats.org/officeDocument/2006/relationships/hyperlink" Target="https://github.com/microsoft/vscode/pull/12628" TargetMode="External"/><Relationship Id="rId219" Type="http://schemas.openxmlformats.org/officeDocument/2006/relationships/hyperlink" Target="https://github.com/freeCodeCamp/freeCodeCamp/issues/42256" TargetMode="External"/><Relationship Id="rId218" Type="http://schemas.openxmlformats.org/officeDocument/2006/relationships/hyperlink" Target="https://github.com/freeCodeCamp/freeCodeCamp/pull/43429" TargetMode="External"/><Relationship Id="rId339" Type="http://schemas.openxmlformats.org/officeDocument/2006/relationships/hyperlink" Target="https://github.com/moby/moby/issues/42953" TargetMode="External"/><Relationship Id="rId330" Type="http://schemas.openxmlformats.org/officeDocument/2006/relationships/hyperlink" Target="https://github.com/angular/angular.js/issues/15201" TargetMode="External"/><Relationship Id="rId451" Type="http://schemas.openxmlformats.org/officeDocument/2006/relationships/hyperlink" Target="https://github.com/microsoft/vscode/pull/52707" TargetMode="External"/><Relationship Id="rId450" Type="http://schemas.openxmlformats.org/officeDocument/2006/relationships/hyperlink" Target="https://github.com/microsoft/vscode/pull/52707" TargetMode="External"/><Relationship Id="rId213" Type="http://schemas.openxmlformats.org/officeDocument/2006/relationships/hyperlink" Target="https://github.com/freeCodeCamp/freeCodeCamp/pull/16544" TargetMode="External"/><Relationship Id="rId334" Type="http://schemas.openxmlformats.org/officeDocument/2006/relationships/hyperlink" Target="https://github.com/vuejs/awesome-vue/issues/3544" TargetMode="External"/><Relationship Id="rId455" Type="http://schemas.openxmlformats.org/officeDocument/2006/relationships/hyperlink" Target="https://github.com/microsoft/vscode/pull/106448" TargetMode="External"/><Relationship Id="rId212" Type="http://schemas.openxmlformats.org/officeDocument/2006/relationships/hyperlink" Target="https://github.com/spring-projects/spring-boot/issues/4003" TargetMode="External"/><Relationship Id="rId333" Type="http://schemas.openxmlformats.org/officeDocument/2006/relationships/hyperlink" Target="https://github.com/vuejs/awesome-vue/issues/3544" TargetMode="External"/><Relationship Id="rId454" Type="http://schemas.openxmlformats.org/officeDocument/2006/relationships/hyperlink" Target="https://github.com/microsoft/vscode/pull/106448" TargetMode="External"/><Relationship Id="rId211" Type="http://schemas.openxmlformats.org/officeDocument/2006/relationships/hyperlink" Target="https://github.com/khoubyari/spring-boot-rest-example/blob/upgrade-breaks-config/src/main/resources/application.yml" TargetMode="External"/><Relationship Id="rId332" Type="http://schemas.openxmlformats.org/officeDocument/2006/relationships/hyperlink" Target="https://github.com/angular/angular.js/issues/15369" TargetMode="External"/><Relationship Id="rId453" Type="http://schemas.openxmlformats.org/officeDocument/2006/relationships/hyperlink" Target="https://github.com/microsoft/vscode/pull/106448" TargetMode="External"/><Relationship Id="rId210" Type="http://schemas.openxmlformats.org/officeDocument/2006/relationships/hyperlink" Target="https://github.com/spring-projects/spring-boot/issues/5363" TargetMode="External"/><Relationship Id="rId331" Type="http://schemas.openxmlformats.org/officeDocument/2006/relationships/hyperlink" Target="https://github.com/angular/angular.js/issues/15348" TargetMode="External"/><Relationship Id="rId452" Type="http://schemas.openxmlformats.org/officeDocument/2006/relationships/hyperlink" Target="https://github.com/microsoft/vscode/pull/52707" TargetMode="External"/><Relationship Id="rId370" Type="http://schemas.openxmlformats.org/officeDocument/2006/relationships/hyperlink" Target="https://github.com/spring-projects/spring-boot/issues/26332" TargetMode="External"/><Relationship Id="rId129" Type="http://schemas.openxmlformats.org/officeDocument/2006/relationships/hyperlink" Target="https://github.com/spring-projects/spring-boot/issues/4003" TargetMode="External"/><Relationship Id="rId128" Type="http://schemas.openxmlformats.org/officeDocument/2006/relationships/hyperlink" Target="https://github.com/spring-projects/spring-boot/issues/5363" TargetMode="External"/><Relationship Id="rId249" Type="http://schemas.openxmlformats.org/officeDocument/2006/relationships/hyperlink" Target="https://github.com/facebook/react/pull/21922" TargetMode="External"/><Relationship Id="rId127" Type="http://schemas.openxmlformats.org/officeDocument/2006/relationships/hyperlink" Target="https://github.com/khoubyari/spring-boot-rest-example/tree/upgrade-breaks-config" TargetMode="External"/><Relationship Id="rId248" Type="http://schemas.openxmlformats.org/officeDocument/2006/relationships/hyperlink" Target="https://github.com/facebook/react/issues/10294" TargetMode="External"/><Relationship Id="rId369" Type="http://schemas.openxmlformats.org/officeDocument/2006/relationships/hyperlink" Target="https://github.com/spring-projects/spring-boot/issues/28045" TargetMode="External"/><Relationship Id="rId126" Type="http://schemas.openxmlformats.org/officeDocument/2006/relationships/hyperlink" Target="https://github.com/spring-projects/spring-boot/issues/5363" TargetMode="External"/><Relationship Id="rId247" Type="http://schemas.openxmlformats.org/officeDocument/2006/relationships/hyperlink" Target="https://github.com/ohmyzsh/ohmyzsh/pull/4235" TargetMode="External"/><Relationship Id="rId368" Type="http://schemas.openxmlformats.org/officeDocument/2006/relationships/hyperlink" Target="https://github.com/spring-projects/spring-boot/issues/28595" TargetMode="External"/><Relationship Id="rId121" Type="http://schemas.openxmlformats.org/officeDocument/2006/relationships/hyperlink" Target="https://github.com/spring-projects/spring-boot/issues/26767" TargetMode="External"/><Relationship Id="rId242" Type="http://schemas.openxmlformats.org/officeDocument/2006/relationships/hyperlink" Target="https://github.com/ohmyzsh/ohmyzsh/pull/3889" TargetMode="External"/><Relationship Id="rId363" Type="http://schemas.openxmlformats.org/officeDocument/2006/relationships/hyperlink" Target="https://github.com/rust-lang/rust/issues/90638" TargetMode="External"/><Relationship Id="rId120" Type="http://schemas.openxmlformats.org/officeDocument/2006/relationships/hyperlink" Target="https://github.com/spring-projects/spring-boot/issues/26767" TargetMode="External"/><Relationship Id="rId241" Type="http://schemas.openxmlformats.org/officeDocument/2006/relationships/hyperlink" Target="https://github.com/ohmyzsh/ohmyzsh/pull/1359" TargetMode="External"/><Relationship Id="rId362" Type="http://schemas.openxmlformats.org/officeDocument/2006/relationships/hyperlink" Target="https://github.com/rust-lang/rust/issues/90752" TargetMode="External"/><Relationship Id="rId240" Type="http://schemas.openxmlformats.org/officeDocument/2006/relationships/hyperlink" Target="https://github.com/ohmyzsh/ohmyzsh/issues/7175" TargetMode="External"/><Relationship Id="rId361" Type="http://schemas.openxmlformats.org/officeDocument/2006/relationships/hyperlink" Target="https://github.com/rust-lang/rust/issues/90752" TargetMode="External"/><Relationship Id="rId360" Type="http://schemas.openxmlformats.org/officeDocument/2006/relationships/hyperlink" Target="https://github.com/rust-lang/rust/issues/90752" TargetMode="External"/><Relationship Id="rId125" Type="http://schemas.openxmlformats.org/officeDocument/2006/relationships/hyperlink" Target="https://github.com/spring-projects/spring-boot/issues/5363" TargetMode="External"/><Relationship Id="rId246" Type="http://schemas.openxmlformats.org/officeDocument/2006/relationships/hyperlink" Target="https://github.com/ohmyzsh/ohmyzsh/pull/4235" TargetMode="External"/><Relationship Id="rId367" Type="http://schemas.openxmlformats.org/officeDocument/2006/relationships/hyperlink" Target="https://github.com/spring-projects/spring-boot/issues/28742" TargetMode="External"/><Relationship Id="rId124" Type="http://schemas.openxmlformats.org/officeDocument/2006/relationships/hyperlink" Target="https://github.com/spring-projects/spring-boot/issues/5633" TargetMode="External"/><Relationship Id="rId245" Type="http://schemas.openxmlformats.org/officeDocument/2006/relationships/hyperlink" Target="https://github.com/ohmyzsh/ohmyzsh/pull/4235" TargetMode="External"/><Relationship Id="rId366" Type="http://schemas.openxmlformats.org/officeDocument/2006/relationships/hyperlink" Target="https://github.com/rust-lang/rust/issues/90400" TargetMode="External"/><Relationship Id="rId123" Type="http://schemas.openxmlformats.org/officeDocument/2006/relationships/hyperlink" Target="https://github.com/spring-projects/spring-boot/issues/5775" TargetMode="External"/><Relationship Id="rId244" Type="http://schemas.openxmlformats.org/officeDocument/2006/relationships/hyperlink" Target="https://github.com/ohmyzsh/ohmyzsh/pull/269" TargetMode="External"/><Relationship Id="rId365" Type="http://schemas.openxmlformats.org/officeDocument/2006/relationships/hyperlink" Target="https://github.com/rust-lang/rust/issues/90595" TargetMode="External"/><Relationship Id="rId122" Type="http://schemas.openxmlformats.org/officeDocument/2006/relationships/hyperlink" Target="https://github.com/spring-projects/spring-boot/issues/5776" TargetMode="External"/><Relationship Id="rId243" Type="http://schemas.openxmlformats.org/officeDocument/2006/relationships/hyperlink" Target="https://github.com/ohmyzsh/ohmyzsh/pull/3889" TargetMode="External"/><Relationship Id="rId364" Type="http://schemas.openxmlformats.org/officeDocument/2006/relationships/hyperlink" Target="https://github.com/rust-lang/rust/issues/90638" TargetMode="External"/><Relationship Id="rId95" Type="http://schemas.openxmlformats.org/officeDocument/2006/relationships/hyperlink" Target="https://github.com/moby/moby/issues/43038" TargetMode="External"/><Relationship Id="rId94" Type="http://schemas.openxmlformats.org/officeDocument/2006/relationships/hyperlink" Target="https://github.com/vuejs/awesome-vue/issues/3544" TargetMode="External"/><Relationship Id="rId97" Type="http://schemas.openxmlformats.org/officeDocument/2006/relationships/hyperlink" Target="https://github.com/moby/moby/issues/41827" TargetMode="External"/><Relationship Id="rId96" Type="http://schemas.openxmlformats.org/officeDocument/2006/relationships/hyperlink" Target="https://github.com/moby/moby/issues/42753" TargetMode="External"/><Relationship Id="rId99" Type="http://schemas.openxmlformats.org/officeDocument/2006/relationships/hyperlink" Target="https://github.com/microsoft/PowerToys/issues/11705" TargetMode="External"/><Relationship Id="rId98" Type="http://schemas.openxmlformats.org/officeDocument/2006/relationships/hyperlink" Target="https://github.com/moby/moby/issues/41044" TargetMode="External"/><Relationship Id="rId91" Type="http://schemas.openxmlformats.org/officeDocument/2006/relationships/hyperlink" Target="https://github.com/angular/angular.js/issues/15639" TargetMode="External"/><Relationship Id="rId90" Type="http://schemas.openxmlformats.org/officeDocument/2006/relationships/hyperlink" Target="https://github.com/angular/angular.js/issues/15348" TargetMode="External"/><Relationship Id="rId93" Type="http://schemas.openxmlformats.org/officeDocument/2006/relationships/hyperlink" Target="https://github.com/vuejs/awesome-vue/issues/3544" TargetMode="External"/><Relationship Id="rId92" Type="http://schemas.openxmlformats.org/officeDocument/2006/relationships/hyperlink" Target="https://github.com/vuejs/awesome-vue/issues/3544" TargetMode="External"/><Relationship Id="rId118" Type="http://schemas.openxmlformats.org/officeDocument/2006/relationships/hyperlink" Target="https://github.com/spring-projects/spring-boot/issues/28045" TargetMode="External"/><Relationship Id="rId239" Type="http://schemas.openxmlformats.org/officeDocument/2006/relationships/hyperlink" Target="https://github.com/ohmyzsh/ohmyzsh/issues/377" TargetMode="External"/><Relationship Id="rId117" Type="http://schemas.openxmlformats.org/officeDocument/2006/relationships/hyperlink" Target="https://github.com/spring-projects/spring-boot/issues/28595" TargetMode="External"/><Relationship Id="rId238" Type="http://schemas.openxmlformats.org/officeDocument/2006/relationships/hyperlink" Target="https://github.com/ohmyzsh/ohmyzsh/issues/377" TargetMode="External"/><Relationship Id="rId359" Type="http://schemas.openxmlformats.org/officeDocument/2006/relationships/hyperlink" Target="https://github.com/rust-lang/rust/issues/90752" TargetMode="External"/><Relationship Id="rId116" Type="http://schemas.openxmlformats.org/officeDocument/2006/relationships/hyperlink" Target="https://github.com/spring-projects/spring-boot/issues/28595" TargetMode="External"/><Relationship Id="rId237" Type="http://schemas.openxmlformats.org/officeDocument/2006/relationships/hyperlink" Target="https://github.com/tensorflow/tensorflow/pull/27454" TargetMode="External"/><Relationship Id="rId358" Type="http://schemas.openxmlformats.org/officeDocument/2006/relationships/hyperlink" Target="https://github.com/rust-lang/rust/issues/90752" TargetMode="External"/><Relationship Id="rId115" Type="http://schemas.openxmlformats.org/officeDocument/2006/relationships/hyperlink" Target="https://github.com/spring-projects/spring-boot/issues/28742" TargetMode="External"/><Relationship Id="rId236" Type="http://schemas.openxmlformats.org/officeDocument/2006/relationships/hyperlink" Target="https://github.com/tensorflow/tensorflow/pull/9376" TargetMode="External"/><Relationship Id="rId357" Type="http://schemas.openxmlformats.org/officeDocument/2006/relationships/hyperlink" Target="https://github.com/rust-lang/rust/issues/89725" TargetMode="External"/><Relationship Id="rId119" Type="http://schemas.openxmlformats.org/officeDocument/2006/relationships/hyperlink" Target="https://github.com/spring-projects/spring-boot/issues/26255" TargetMode="External"/><Relationship Id="rId110" Type="http://schemas.openxmlformats.org/officeDocument/2006/relationships/hyperlink" Target="https://github.com/rust-lang/rust/issues/91135" TargetMode="External"/><Relationship Id="rId231" Type="http://schemas.openxmlformats.org/officeDocument/2006/relationships/hyperlink" Target="https://github.com/tensorflow/tensorflow/pull/2002" TargetMode="External"/><Relationship Id="rId352" Type="http://schemas.openxmlformats.org/officeDocument/2006/relationships/hyperlink" Target="https://github.com/microsoft/PowerToys/issues/14566" TargetMode="External"/><Relationship Id="rId473" Type="http://schemas.openxmlformats.org/officeDocument/2006/relationships/hyperlink" Target="https://github.com/ytdl-org/youtube-dl/pull/27825" TargetMode="External"/><Relationship Id="rId230" Type="http://schemas.openxmlformats.org/officeDocument/2006/relationships/hyperlink" Target="https://github.com/tensorflow/tensorflow/pull/2002" TargetMode="External"/><Relationship Id="rId351" Type="http://schemas.openxmlformats.org/officeDocument/2006/relationships/hyperlink" Target="https://github.com/microsoft/PowerToys/issues/14587" TargetMode="External"/><Relationship Id="rId472" Type="http://schemas.openxmlformats.org/officeDocument/2006/relationships/hyperlink" Target="https://github.com/ytdl-org/youtube-dl/pull/25717" TargetMode="External"/><Relationship Id="rId350" Type="http://schemas.openxmlformats.org/officeDocument/2006/relationships/hyperlink" Target="https://github.com/microsoft/PowerToys/issues/14576" TargetMode="External"/><Relationship Id="rId471" Type="http://schemas.openxmlformats.org/officeDocument/2006/relationships/hyperlink" Target="https://github.com/ytdl-org/youtube-dl/pull/8497" TargetMode="External"/><Relationship Id="rId470" Type="http://schemas.openxmlformats.org/officeDocument/2006/relationships/hyperlink" Target="https://github.com/ytdl-org/youtube-dl/pull/25734" TargetMode="External"/><Relationship Id="rId114" Type="http://schemas.openxmlformats.org/officeDocument/2006/relationships/hyperlink" Target="https://github.com/rust-lang/rust/issues/89725" TargetMode="External"/><Relationship Id="rId235" Type="http://schemas.openxmlformats.org/officeDocument/2006/relationships/hyperlink" Target="https://github.com/tensorflow/tensorflow/pull/9376" TargetMode="External"/><Relationship Id="rId356" Type="http://schemas.openxmlformats.org/officeDocument/2006/relationships/hyperlink" Target="https://github.com/rust-lang/rust/issues/89725" TargetMode="External"/><Relationship Id="rId113" Type="http://schemas.openxmlformats.org/officeDocument/2006/relationships/hyperlink" Target="https://github.com/rust-lang/rust/issues/89725" TargetMode="External"/><Relationship Id="rId234" Type="http://schemas.openxmlformats.org/officeDocument/2006/relationships/hyperlink" Target="https://github.com/tensorflow/tensorflow/pull/9376" TargetMode="External"/><Relationship Id="rId355" Type="http://schemas.openxmlformats.org/officeDocument/2006/relationships/hyperlink" Target="https://github.com/rust-lang/rust/issues/91135" TargetMode="External"/><Relationship Id="rId112" Type="http://schemas.openxmlformats.org/officeDocument/2006/relationships/hyperlink" Target="https://github.com/scole66/rust-e262/tree/reduction-for-bugreport" TargetMode="External"/><Relationship Id="rId233" Type="http://schemas.openxmlformats.org/officeDocument/2006/relationships/hyperlink" Target="https://github.com/tensorflow/tensorflow/pull/11392" TargetMode="External"/><Relationship Id="rId354" Type="http://schemas.openxmlformats.org/officeDocument/2006/relationships/hyperlink" Target="https://github.com/microsoft/PowerToys/issues/14440" TargetMode="External"/><Relationship Id="rId111" Type="http://schemas.openxmlformats.org/officeDocument/2006/relationships/hyperlink" Target="https://github.com/rust-lang/rust/issues/91092" TargetMode="External"/><Relationship Id="rId232" Type="http://schemas.openxmlformats.org/officeDocument/2006/relationships/hyperlink" Target="https://github.com/tensorflow/tensorflow/pull/2002" TargetMode="External"/><Relationship Id="rId353" Type="http://schemas.openxmlformats.org/officeDocument/2006/relationships/hyperlink" Target="https://github.com/microsoft/PowerToys/issues/13657" TargetMode="External"/><Relationship Id="rId474" Type="http://schemas.openxmlformats.org/officeDocument/2006/relationships/drawing" Target="../drawings/drawing1.xml"/><Relationship Id="rId305" Type="http://schemas.openxmlformats.org/officeDocument/2006/relationships/hyperlink" Target="https://github.com/microsoft/vscode/issues/396" TargetMode="External"/><Relationship Id="rId426" Type="http://schemas.openxmlformats.org/officeDocument/2006/relationships/hyperlink" Target="https://github.com/vuejs/vue/issues/8721" TargetMode="External"/><Relationship Id="rId304" Type="http://schemas.openxmlformats.org/officeDocument/2006/relationships/hyperlink" Target="https://github.com/microsoft/vscode/issues/396" TargetMode="External"/><Relationship Id="rId425" Type="http://schemas.openxmlformats.org/officeDocument/2006/relationships/hyperlink" Target="https://github.com/vuejs/vue/issues/8721" TargetMode="External"/><Relationship Id="rId303" Type="http://schemas.openxmlformats.org/officeDocument/2006/relationships/hyperlink" Target="https://github.com/microsoft/vscode/issues/396" TargetMode="External"/><Relationship Id="rId424" Type="http://schemas.openxmlformats.org/officeDocument/2006/relationships/hyperlink" Target="https://github.com/vuejs/vue/issues/8721" TargetMode="External"/><Relationship Id="rId302" Type="http://schemas.openxmlformats.org/officeDocument/2006/relationships/hyperlink" Target="https://github.com/microsoft/vscode/issues/396" TargetMode="External"/><Relationship Id="rId423" Type="http://schemas.openxmlformats.org/officeDocument/2006/relationships/hyperlink" Target="https://github.com/vuejs/vue/issues/8721" TargetMode="External"/><Relationship Id="rId309" Type="http://schemas.openxmlformats.org/officeDocument/2006/relationships/hyperlink" Target="https://github.com/facebook/create-react-app/pull/2285" TargetMode="External"/><Relationship Id="rId308" Type="http://schemas.openxmlformats.org/officeDocument/2006/relationships/hyperlink" Target="https://github.com/facebook/create-react-app/pull/2285" TargetMode="External"/><Relationship Id="rId429" Type="http://schemas.openxmlformats.org/officeDocument/2006/relationships/hyperlink" Target="https://github.com/twbs/bootstrap/pull/6342" TargetMode="External"/><Relationship Id="rId307" Type="http://schemas.openxmlformats.org/officeDocument/2006/relationships/hyperlink" Target="https://github.com/facebook/create-react-app/pull/5491" TargetMode="External"/><Relationship Id="rId428" Type="http://schemas.openxmlformats.org/officeDocument/2006/relationships/hyperlink" Target="https://github.com/vuejs/vue/issues/6811" TargetMode="External"/><Relationship Id="rId306" Type="http://schemas.openxmlformats.org/officeDocument/2006/relationships/hyperlink" Target="https://github.com/microsoft/vscode/issues/396" TargetMode="External"/><Relationship Id="rId427" Type="http://schemas.openxmlformats.org/officeDocument/2006/relationships/hyperlink" Target="https://github.com/vuejs/vue/issues/8721" TargetMode="External"/><Relationship Id="rId301" Type="http://schemas.openxmlformats.org/officeDocument/2006/relationships/hyperlink" Target="https://github.com/microsoft/vscode/issues/396" TargetMode="External"/><Relationship Id="rId422" Type="http://schemas.openxmlformats.org/officeDocument/2006/relationships/hyperlink" Target="https://github.com/vuejs/vue/issues/7186" TargetMode="External"/><Relationship Id="rId300" Type="http://schemas.openxmlformats.org/officeDocument/2006/relationships/hyperlink" Target="https://github.com/microsoft/vscode/issues/396" TargetMode="External"/><Relationship Id="rId421" Type="http://schemas.openxmlformats.org/officeDocument/2006/relationships/hyperlink" Target="https://github.com/vuejs/vue/issues/7186" TargetMode="External"/><Relationship Id="rId420" Type="http://schemas.openxmlformats.org/officeDocument/2006/relationships/hyperlink" Target="https://github.com/vuejs/vue/issues/7186" TargetMode="External"/><Relationship Id="rId415" Type="http://schemas.openxmlformats.org/officeDocument/2006/relationships/hyperlink" Target="https://github.com/facebook/react/issues/10294" TargetMode="External"/><Relationship Id="rId414" Type="http://schemas.openxmlformats.org/officeDocument/2006/relationships/hyperlink" Target="https://github.com/facebook/react/issues/10294" TargetMode="External"/><Relationship Id="rId413" Type="http://schemas.openxmlformats.org/officeDocument/2006/relationships/hyperlink" Target="https://github.com/facebook/react/issues/11347" TargetMode="External"/><Relationship Id="rId412" Type="http://schemas.openxmlformats.org/officeDocument/2006/relationships/hyperlink" Target="https://github.com/facebook/react/issues/11347" TargetMode="External"/><Relationship Id="rId419" Type="http://schemas.openxmlformats.org/officeDocument/2006/relationships/hyperlink" Target="https://github.com/vuejs/vue/issues/7186" TargetMode="External"/><Relationship Id="rId418" Type="http://schemas.openxmlformats.org/officeDocument/2006/relationships/hyperlink" Target="https://github.com/facebook/react/issues/10294" TargetMode="External"/><Relationship Id="rId417" Type="http://schemas.openxmlformats.org/officeDocument/2006/relationships/hyperlink" Target="https://github.com/facebook/react/issues/10294" TargetMode="External"/><Relationship Id="rId416" Type="http://schemas.openxmlformats.org/officeDocument/2006/relationships/hyperlink" Target="https://github.com/facebook/react/issues/10294" TargetMode="External"/><Relationship Id="rId411" Type="http://schemas.openxmlformats.org/officeDocument/2006/relationships/hyperlink" Target="https://github.com/facebook/react/issues/11347" TargetMode="External"/><Relationship Id="rId410" Type="http://schemas.openxmlformats.org/officeDocument/2006/relationships/hyperlink" Target="https://github.com/facebook/react/issues/11347" TargetMode="External"/><Relationship Id="rId206" Type="http://schemas.openxmlformats.org/officeDocument/2006/relationships/hyperlink" Target="https://github.com/spring-projects/spring-boot/issues/26332" TargetMode="External"/><Relationship Id="rId327" Type="http://schemas.openxmlformats.org/officeDocument/2006/relationships/hyperlink" Target="https://github.com/angular/angular.js/issues/16586" TargetMode="External"/><Relationship Id="rId448" Type="http://schemas.openxmlformats.org/officeDocument/2006/relationships/hyperlink" Target="https://github.com/flutter/flutter/issues/15922" TargetMode="External"/><Relationship Id="rId205" Type="http://schemas.openxmlformats.org/officeDocument/2006/relationships/hyperlink" Target="https://github.com/spring-projects/spring-boot/issues/28045" TargetMode="External"/><Relationship Id="rId326" Type="http://schemas.openxmlformats.org/officeDocument/2006/relationships/hyperlink" Target="https://github.com/angular/angular.js/issues/16916" TargetMode="External"/><Relationship Id="rId447" Type="http://schemas.openxmlformats.org/officeDocument/2006/relationships/hyperlink" Target="https://github.com/flutter/flutter/issues/15922" TargetMode="External"/><Relationship Id="rId204" Type="http://schemas.openxmlformats.org/officeDocument/2006/relationships/hyperlink" Target="https://github.com/rust-lang/rust/issues/90393" TargetMode="External"/><Relationship Id="rId325" Type="http://schemas.openxmlformats.org/officeDocument/2006/relationships/hyperlink" Target="https://github.com/angular/angular.js/issues/16917" TargetMode="External"/><Relationship Id="rId446" Type="http://schemas.openxmlformats.org/officeDocument/2006/relationships/hyperlink" Target="https://github.com/flutter/flutter/issues/11609" TargetMode="External"/><Relationship Id="rId203" Type="http://schemas.openxmlformats.org/officeDocument/2006/relationships/hyperlink" Target="https://github.com/rust-lang/rust/issues/90393" TargetMode="External"/><Relationship Id="rId324" Type="http://schemas.openxmlformats.org/officeDocument/2006/relationships/hyperlink" Target="https://github.com/angular/angular.js/issues/17117" TargetMode="External"/><Relationship Id="rId445" Type="http://schemas.openxmlformats.org/officeDocument/2006/relationships/hyperlink" Target="https://github.com/flutter/flutter/issues/18494" TargetMode="External"/><Relationship Id="rId209" Type="http://schemas.openxmlformats.org/officeDocument/2006/relationships/hyperlink" Target="https://github.com/khoubyari/spring-boot-rest-example/blob/master/src/main/resources/application.yml" TargetMode="External"/><Relationship Id="rId208" Type="http://schemas.openxmlformats.org/officeDocument/2006/relationships/hyperlink" Target="https://github.com/spring-projects/spring-boot/issues/5363" TargetMode="External"/><Relationship Id="rId329" Type="http://schemas.openxmlformats.org/officeDocument/2006/relationships/hyperlink" Target="https://github.com/angular/angular.js/issues/16348" TargetMode="External"/><Relationship Id="rId207" Type="http://schemas.openxmlformats.org/officeDocument/2006/relationships/hyperlink" Target="https://github.com/spring-projects/spring-boot/issues/5633" TargetMode="External"/><Relationship Id="rId328" Type="http://schemas.openxmlformats.org/officeDocument/2006/relationships/hyperlink" Target="https://github.com/angular/angular.js/issues/16586" TargetMode="External"/><Relationship Id="rId449" Type="http://schemas.openxmlformats.org/officeDocument/2006/relationships/hyperlink" Target="https://github.com/microsoft/vscode/pull/52707" TargetMode="External"/><Relationship Id="rId440" Type="http://schemas.openxmlformats.org/officeDocument/2006/relationships/hyperlink" Target="https://github.com/flutter/flutter/issues/18494" TargetMode="External"/><Relationship Id="rId202" Type="http://schemas.openxmlformats.org/officeDocument/2006/relationships/hyperlink" Target="https://github.com/rust-lang/rust/issues/90618" TargetMode="External"/><Relationship Id="rId323" Type="http://schemas.openxmlformats.org/officeDocument/2006/relationships/hyperlink" Target="https://github.com/angular/angular.js/issues/17163" TargetMode="External"/><Relationship Id="rId444" Type="http://schemas.openxmlformats.org/officeDocument/2006/relationships/hyperlink" Target="https://github.com/flutter/flutter/issues/18494" TargetMode="External"/><Relationship Id="rId201" Type="http://schemas.openxmlformats.org/officeDocument/2006/relationships/hyperlink" Target="https://github.com/rust-lang/rust/issues/90618" TargetMode="External"/><Relationship Id="rId322" Type="http://schemas.openxmlformats.org/officeDocument/2006/relationships/hyperlink" Target="https://github.com/ytdl-org/youtube-dl/pull/25717" TargetMode="External"/><Relationship Id="rId443" Type="http://schemas.openxmlformats.org/officeDocument/2006/relationships/hyperlink" Target="https://github.com/flutter/flutter/issues/18494" TargetMode="External"/><Relationship Id="rId200" Type="http://schemas.openxmlformats.org/officeDocument/2006/relationships/hyperlink" Target="https://github.com/rust-lang/rust/issues/90694" TargetMode="External"/><Relationship Id="rId321" Type="http://schemas.openxmlformats.org/officeDocument/2006/relationships/hyperlink" Target="https://github.com/ytdl-org/youtube-dl/pull/25717" TargetMode="External"/><Relationship Id="rId442" Type="http://schemas.openxmlformats.org/officeDocument/2006/relationships/hyperlink" Target="https://github.com/flutter/flutter/issues/18494" TargetMode="External"/><Relationship Id="rId320" Type="http://schemas.openxmlformats.org/officeDocument/2006/relationships/hyperlink" Target="https://github.com/ytdl-org/youtube-dl/pull/25717" TargetMode="External"/><Relationship Id="rId441" Type="http://schemas.openxmlformats.org/officeDocument/2006/relationships/hyperlink" Target="https://github.com/flutter/flutter/issues/18494" TargetMode="External"/><Relationship Id="rId316" Type="http://schemas.openxmlformats.org/officeDocument/2006/relationships/hyperlink" Target="https://github.com/ytdl-org/youtube-dl/pull/8497" TargetMode="External"/><Relationship Id="rId437" Type="http://schemas.openxmlformats.org/officeDocument/2006/relationships/hyperlink" Target="https://github.com/twbs/bootstrap/pull/6342" TargetMode="External"/><Relationship Id="rId315" Type="http://schemas.openxmlformats.org/officeDocument/2006/relationships/hyperlink" Target="https://github.com/xarantolus/youtube-dl/archive/fixYTSearch.zip" TargetMode="External"/><Relationship Id="rId436" Type="http://schemas.openxmlformats.org/officeDocument/2006/relationships/hyperlink" Target="https://github.com/twbs/bootstrap/pull/6342" TargetMode="External"/><Relationship Id="rId314" Type="http://schemas.openxmlformats.org/officeDocument/2006/relationships/hyperlink" Target="https://github.com/xarantolus/youtube-dl" TargetMode="External"/><Relationship Id="rId435" Type="http://schemas.openxmlformats.org/officeDocument/2006/relationships/hyperlink" Target="https://github.com/twbs/bootstrap/pull/6342" TargetMode="External"/><Relationship Id="rId313" Type="http://schemas.openxmlformats.org/officeDocument/2006/relationships/hyperlink" Target="https://github.com/ytdl-org/youtube-dl/pull/25734" TargetMode="External"/><Relationship Id="rId434" Type="http://schemas.openxmlformats.org/officeDocument/2006/relationships/hyperlink" Target="https://github.com/twbs/bootstrap/pull/6342" TargetMode="External"/><Relationship Id="rId319" Type="http://schemas.openxmlformats.org/officeDocument/2006/relationships/hyperlink" Target="https://github.com/ytdl-org/youtube-dl/pull/25717" TargetMode="External"/><Relationship Id="rId318" Type="http://schemas.openxmlformats.org/officeDocument/2006/relationships/hyperlink" Target="https://github.com/ytdl-org/youtube-dl/pull/8497" TargetMode="External"/><Relationship Id="rId439" Type="http://schemas.openxmlformats.org/officeDocument/2006/relationships/hyperlink" Target="https://github.com/flutter/flutter/issues/18494" TargetMode="External"/><Relationship Id="rId317" Type="http://schemas.openxmlformats.org/officeDocument/2006/relationships/hyperlink" Target="https://github.com/ytdl-org/youtube-dl/pull/8497" TargetMode="External"/><Relationship Id="rId438" Type="http://schemas.openxmlformats.org/officeDocument/2006/relationships/hyperlink" Target="https://github.com/twbs/bootstrap/pull/6342" TargetMode="External"/><Relationship Id="rId312" Type="http://schemas.openxmlformats.org/officeDocument/2006/relationships/hyperlink" Target="https://github.com/ytdl-org/youtube-dl/pull/7584" TargetMode="External"/><Relationship Id="rId433" Type="http://schemas.openxmlformats.org/officeDocument/2006/relationships/hyperlink" Target="https://github.com/twbs/bootstrap/pull/6342" TargetMode="External"/><Relationship Id="rId311" Type="http://schemas.openxmlformats.org/officeDocument/2006/relationships/hyperlink" Target="https://github.com/facebook/create-react-app/pull/2285" TargetMode="External"/><Relationship Id="rId432" Type="http://schemas.openxmlformats.org/officeDocument/2006/relationships/hyperlink" Target="https://github.com/twbs/bootstrap/pull/6342" TargetMode="External"/><Relationship Id="rId310" Type="http://schemas.openxmlformats.org/officeDocument/2006/relationships/hyperlink" Target="https://github.com/facebook/create-react-app/pull/2285" TargetMode="External"/><Relationship Id="rId431" Type="http://schemas.openxmlformats.org/officeDocument/2006/relationships/hyperlink" Target="https://github.com/twbs/bootstrap/pull/6342" TargetMode="External"/><Relationship Id="rId430" Type="http://schemas.openxmlformats.org/officeDocument/2006/relationships/hyperlink" Target="https://github.com/twbs/bootstrap/pull/6342" TargetMode="External"/></Relationships>
</file>

<file path=xl/worksheets/_rels/sheet2.xml.rels><?xml version="1.0" encoding="UTF-8" standalone="yes"?><Relationships xmlns="http://schemas.openxmlformats.org/package/2006/relationships"><Relationship Id="rId150" Type="http://schemas.openxmlformats.org/officeDocument/2006/relationships/hyperlink" Target="https://github.com/khoubyari/spring-boot-rest-example/blob/upgrade-breaks-config/src/main/resources/application.yml" TargetMode="External"/><Relationship Id="rId1" Type="http://schemas.openxmlformats.org/officeDocument/2006/relationships/hyperlink" Target="https://github.com/angular/angular.js/issues/17163" TargetMode="External"/><Relationship Id="rId2" Type="http://schemas.openxmlformats.org/officeDocument/2006/relationships/hyperlink" Target="https://github.com/angular/angular.js/issues/17117" TargetMode="External"/><Relationship Id="rId3" Type="http://schemas.openxmlformats.org/officeDocument/2006/relationships/hyperlink" Target="https://github.com/angular/angular.js/issues/17117" TargetMode="External"/><Relationship Id="rId149" Type="http://schemas.openxmlformats.org/officeDocument/2006/relationships/hyperlink" Target="https://github.com/spring-projects/spring-boot/issues/5363" TargetMode="External"/><Relationship Id="rId4" Type="http://schemas.openxmlformats.org/officeDocument/2006/relationships/hyperlink" Target="https://github.com/angular/angular.js/issues/16707" TargetMode="External"/><Relationship Id="rId148" Type="http://schemas.openxmlformats.org/officeDocument/2006/relationships/hyperlink" Target="https://github.com/khoubyari/spring-boot-rest-example/blob/master/src/main/resources/application.yml" TargetMode="External"/><Relationship Id="rId9" Type="http://schemas.openxmlformats.org/officeDocument/2006/relationships/hyperlink" Target="https://github.com/angular/angular.js/issues/16586" TargetMode="External"/><Relationship Id="rId143" Type="http://schemas.openxmlformats.org/officeDocument/2006/relationships/hyperlink" Target="https://github.com/spring-projects/spring-boot/issues/5633" TargetMode="External"/><Relationship Id="rId142" Type="http://schemas.openxmlformats.org/officeDocument/2006/relationships/hyperlink" Target="https://github.com/spring-projects/spring-boot/issues/5633" TargetMode="External"/><Relationship Id="rId141" Type="http://schemas.openxmlformats.org/officeDocument/2006/relationships/hyperlink" Target="https://github.com/spring-projects/spring-boot/issues/5775" TargetMode="External"/><Relationship Id="rId140" Type="http://schemas.openxmlformats.org/officeDocument/2006/relationships/hyperlink" Target="https://github.com/spring-projects/spring-boot/issues/5776" TargetMode="External"/><Relationship Id="rId5" Type="http://schemas.openxmlformats.org/officeDocument/2006/relationships/hyperlink" Target="https://github.com/angular/angular.js/blob/master/src/minErr.js" TargetMode="External"/><Relationship Id="rId147" Type="http://schemas.openxmlformats.org/officeDocument/2006/relationships/hyperlink" Target="https://github.com/spring-projects/spring-boot/issues/5363" TargetMode="External"/><Relationship Id="rId6" Type="http://schemas.openxmlformats.org/officeDocument/2006/relationships/hyperlink" Target="https://github.com/angular/angular.js/issues/16917" TargetMode="External"/><Relationship Id="rId146" Type="http://schemas.openxmlformats.org/officeDocument/2006/relationships/hyperlink" Target="https://github.com/khoubyari/spring-boot-rest-example/tree/upgrade-breaks-config" TargetMode="External"/><Relationship Id="rId7" Type="http://schemas.openxmlformats.org/officeDocument/2006/relationships/hyperlink" Target="https://github.com/angular/angular.js/issues/16916" TargetMode="External"/><Relationship Id="rId145" Type="http://schemas.openxmlformats.org/officeDocument/2006/relationships/hyperlink" Target="https://github.com/spring-projects/spring-boot/issues/5363" TargetMode="External"/><Relationship Id="rId8" Type="http://schemas.openxmlformats.org/officeDocument/2006/relationships/hyperlink" Target="https://github.com/angular/angular.js/issues/17019" TargetMode="External"/><Relationship Id="rId144" Type="http://schemas.openxmlformats.org/officeDocument/2006/relationships/hyperlink" Target="https://github.com/spring-projects/spring-boot/issues/5363" TargetMode="External"/><Relationship Id="rId139" Type="http://schemas.openxmlformats.org/officeDocument/2006/relationships/hyperlink" Target="https://github.com/spring-projects/spring-boot/issues/26767" TargetMode="External"/><Relationship Id="rId138" Type="http://schemas.openxmlformats.org/officeDocument/2006/relationships/hyperlink" Target="https://github.com/spring-projects/spring-boot/issues/26767" TargetMode="External"/><Relationship Id="rId137" Type="http://schemas.openxmlformats.org/officeDocument/2006/relationships/hyperlink" Target="https://github.com/spring-projects/spring-boot/issues/26332" TargetMode="External"/><Relationship Id="rId132" Type="http://schemas.openxmlformats.org/officeDocument/2006/relationships/hyperlink" Target="https://github.com/spring-projects/spring-boot/issues/28045" TargetMode="External"/><Relationship Id="rId131" Type="http://schemas.openxmlformats.org/officeDocument/2006/relationships/hyperlink" Target="https://github.com/spring-projects/spring-boot/issues/28045" TargetMode="External"/><Relationship Id="rId130" Type="http://schemas.openxmlformats.org/officeDocument/2006/relationships/hyperlink" Target="https://github.com/spring-projects/spring-boot/issues/28595" TargetMode="External"/><Relationship Id="rId136" Type="http://schemas.openxmlformats.org/officeDocument/2006/relationships/hyperlink" Target="https://github.com/spring-projects/spring-boot/issues/26332" TargetMode="External"/><Relationship Id="rId135" Type="http://schemas.openxmlformats.org/officeDocument/2006/relationships/hyperlink" Target="https://github.com/spring-projects/spring-boot/issues/26332" TargetMode="External"/><Relationship Id="rId134" Type="http://schemas.openxmlformats.org/officeDocument/2006/relationships/hyperlink" Target="https://github.com/spring-projects/spring-boot/issues/26255" TargetMode="External"/><Relationship Id="rId133" Type="http://schemas.openxmlformats.org/officeDocument/2006/relationships/hyperlink" Target="https://github.com/spring-projects/spring-boot/issues/28045" TargetMode="External"/><Relationship Id="rId154" Type="http://schemas.openxmlformats.org/officeDocument/2006/relationships/hyperlink" Target="https://github.com/spring-projects/spring-boot/issues/4003" TargetMode="External"/><Relationship Id="rId153" Type="http://schemas.openxmlformats.org/officeDocument/2006/relationships/hyperlink" Target="https://github.com/rstoyanchev/sb-1.2-websocket/tree/client-app" TargetMode="External"/><Relationship Id="rId152" Type="http://schemas.openxmlformats.org/officeDocument/2006/relationships/hyperlink" Target="https://github.com/spring-projects/spring-boot/issues/4003" TargetMode="External"/><Relationship Id="rId151" Type="http://schemas.openxmlformats.org/officeDocument/2006/relationships/hyperlink" Target="https://github.com/spring-projects/spring-boot/issues/5363" TargetMode="External"/><Relationship Id="rId156" Type="http://schemas.openxmlformats.org/officeDocument/2006/relationships/drawing" Target="../drawings/drawing2.xml"/><Relationship Id="rId155" Type="http://schemas.openxmlformats.org/officeDocument/2006/relationships/hyperlink" Target="https://github.com/spring-projects/spring-boot/issues/4003" TargetMode="External"/><Relationship Id="rId40" Type="http://schemas.openxmlformats.org/officeDocument/2006/relationships/hyperlink" Target="https://github.com/vuejs/awesome-vue/issues/2432" TargetMode="External"/><Relationship Id="rId42" Type="http://schemas.openxmlformats.org/officeDocument/2006/relationships/hyperlink" Target="https://github.com/vuejs/awesome-vue/issues/2432" TargetMode="External"/><Relationship Id="rId41" Type="http://schemas.openxmlformats.org/officeDocument/2006/relationships/hyperlink" Target="http://readme.md" TargetMode="External"/><Relationship Id="rId44" Type="http://schemas.openxmlformats.org/officeDocument/2006/relationships/hyperlink" Target="https://github.com/moby/moby/issues/43038" TargetMode="External"/><Relationship Id="rId43" Type="http://schemas.openxmlformats.org/officeDocument/2006/relationships/hyperlink" Target="http://readme.md" TargetMode="External"/><Relationship Id="rId46" Type="http://schemas.openxmlformats.org/officeDocument/2006/relationships/hyperlink" Target="https://github.com/moby/moby/issues/43019" TargetMode="External"/><Relationship Id="rId45" Type="http://schemas.openxmlformats.org/officeDocument/2006/relationships/hyperlink" Target="https://github.com/moby/moby/issues/42753" TargetMode="External"/><Relationship Id="rId48" Type="http://schemas.openxmlformats.org/officeDocument/2006/relationships/hyperlink" Target="https://github.com/moby/moby/issues/43018" TargetMode="External"/><Relationship Id="rId47" Type="http://schemas.openxmlformats.org/officeDocument/2006/relationships/hyperlink" Target="https://github.com/opencontainers/runc/blob/7c219d814fc5f5574a7aab836fb2b89e3c5d2dfd/libcontainer/init_linux.go" TargetMode="External"/><Relationship Id="rId49" Type="http://schemas.openxmlformats.org/officeDocument/2006/relationships/hyperlink" Target="https://github.com/moby/moby/issues/43018" TargetMode="External"/><Relationship Id="rId31" Type="http://schemas.openxmlformats.org/officeDocument/2006/relationships/hyperlink" Target="https://github.com/vuejs/awesome-vue/issues/3544" TargetMode="External"/><Relationship Id="rId30" Type="http://schemas.openxmlformats.org/officeDocument/2006/relationships/hyperlink" Target="https://github.com/vuejs/awesome-vue/issues/3544" TargetMode="External"/><Relationship Id="rId33" Type="http://schemas.openxmlformats.org/officeDocument/2006/relationships/hyperlink" Target="https://github.com/vuejs/awesome-vue/issues/3544" TargetMode="External"/><Relationship Id="rId32" Type="http://schemas.openxmlformats.org/officeDocument/2006/relationships/hyperlink" Target="https://github.com/vuejs/awesome-vue/issues/3544" TargetMode="External"/><Relationship Id="rId35" Type="http://schemas.openxmlformats.org/officeDocument/2006/relationships/hyperlink" Target="https://github.com/vuejs/awesome-vue/issues/1288" TargetMode="External"/><Relationship Id="rId34" Type="http://schemas.openxmlformats.org/officeDocument/2006/relationships/hyperlink" Target="https://github.com/mrdoob/three.js/issues/21075" TargetMode="External"/><Relationship Id="rId37" Type="http://schemas.openxmlformats.org/officeDocument/2006/relationships/hyperlink" Target="https://github.com/post/post-static/blob/master/.github/pull_request_template.md" TargetMode="External"/><Relationship Id="rId36" Type="http://schemas.openxmlformats.org/officeDocument/2006/relationships/hyperlink" Target="https://github.com/vuejs/awesome-vue/issues/3080" TargetMode="External"/><Relationship Id="rId39" Type="http://schemas.openxmlformats.org/officeDocument/2006/relationships/hyperlink" Target="http://readme.md" TargetMode="External"/><Relationship Id="rId38" Type="http://schemas.openxmlformats.org/officeDocument/2006/relationships/hyperlink" Target="https://github.com/vuejs/awesome-vue/issues/2564" TargetMode="External"/><Relationship Id="rId20" Type="http://schemas.openxmlformats.org/officeDocument/2006/relationships/hyperlink" Target="https://github.com/angular/angular.js/issues/15348" TargetMode="External"/><Relationship Id="rId22" Type="http://schemas.openxmlformats.org/officeDocument/2006/relationships/hyperlink" Target="https://github.com/angular/angular.js/issues/15369" TargetMode="External"/><Relationship Id="rId21" Type="http://schemas.openxmlformats.org/officeDocument/2006/relationships/hyperlink" Target="https://github.com/angular/angular.js/issues/15369" TargetMode="External"/><Relationship Id="rId24" Type="http://schemas.openxmlformats.org/officeDocument/2006/relationships/hyperlink" Target="https://github.com/angular/angular.js/issues/15369" TargetMode="External"/><Relationship Id="rId23" Type="http://schemas.openxmlformats.org/officeDocument/2006/relationships/hyperlink" Target="https://github.com/angular/angular.js/issues/15369" TargetMode="External"/><Relationship Id="rId26" Type="http://schemas.openxmlformats.org/officeDocument/2006/relationships/hyperlink" Target="https://github.com/angular/angular.js/issues/15639" TargetMode="External"/><Relationship Id="rId25" Type="http://schemas.openxmlformats.org/officeDocument/2006/relationships/hyperlink" Target="https://github.com/angular/angular.js/issues/15369" TargetMode="External"/><Relationship Id="rId28" Type="http://schemas.openxmlformats.org/officeDocument/2006/relationships/hyperlink" Target="https://github.com/vuejs/awesome-vue/issues/3544" TargetMode="External"/><Relationship Id="rId27" Type="http://schemas.openxmlformats.org/officeDocument/2006/relationships/hyperlink" Target="https://github.com/angular/angular.js/issues/17123" TargetMode="External"/><Relationship Id="rId29" Type="http://schemas.openxmlformats.org/officeDocument/2006/relationships/hyperlink" Target="https://github.com/vuejs/awesome-vue/issues/3544" TargetMode="External"/><Relationship Id="rId11" Type="http://schemas.openxmlformats.org/officeDocument/2006/relationships/hyperlink" Target="https://github.com/angular/angular.js/issues/16348" TargetMode="External"/><Relationship Id="rId10" Type="http://schemas.openxmlformats.org/officeDocument/2006/relationships/hyperlink" Target="https://github.com/angular/angular.js/issues/16586" TargetMode="External"/><Relationship Id="rId13" Type="http://schemas.openxmlformats.org/officeDocument/2006/relationships/hyperlink" Target="https://github.com/angular/angular.js/issues/16744" TargetMode="External"/><Relationship Id="rId12" Type="http://schemas.openxmlformats.org/officeDocument/2006/relationships/hyperlink" Target="https://github.com/angular/angular.js/issues/17004" TargetMode="External"/><Relationship Id="rId15" Type="http://schemas.openxmlformats.org/officeDocument/2006/relationships/hyperlink" Target="https://github.com/angular/angular.js/issues/15201" TargetMode="External"/><Relationship Id="rId14" Type="http://schemas.openxmlformats.org/officeDocument/2006/relationships/hyperlink" Target="https://github.com/angular/angular.js/issues/15201" TargetMode="External"/><Relationship Id="rId17" Type="http://schemas.openxmlformats.org/officeDocument/2006/relationships/hyperlink" Target="https://github.com/angular/angular.js/issues/15293" TargetMode="External"/><Relationship Id="rId16" Type="http://schemas.openxmlformats.org/officeDocument/2006/relationships/hyperlink" Target="https://github.com/angular/angular.js/issues/15293" TargetMode="External"/><Relationship Id="rId19" Type="http://schemas.openxmlformats.org/officeDocument/2006/relationships/hyperlink" Target="https://github.com/angular/angular.js/issues/15348" TargetMode="External"/><Relationship Id="rId18" Type="http://schemas.openxmlformats.org/officeDocument/2006/relationships/hyperlink" Target="https://github.com/angular/angular.js/issues/15348" TargetMode="External"/><Relationship Id="rId84" Type="http://schemas.openxmlformats.org/officeDocument/2006/relationships/hyperlink" Target="https://github.com/microsoft/PowerToys/issues/11077" TargetMode="External"/><Relationship Id="rId83" Type="http://schemas.openxmlformats.org/officeDocument/2006/relationships/hyperlink" Target="https://github.com/microsoft/PowerToys/issues/11077" TargetMode="External"/><Relationship Id="rId86" Type="http://schemas.openxmlformats.org/officeDocument/2006/relationships/hyperlink" Target="https://github.com/microsoft/PowerToys/issues/872" TargetMode="External"/><Relationship Id="rId85" Type="http://schemas.openxmlformats.org/officeDocument/2006/relationships/hyperlink" Target="https://github.com/microsoft/PowerToys/issues/11078" TargetMode="External"/><Relationship Id="rId88" Type="http://schemas.openxmlformats.org/officeDocument/2006/relationships/hyperlink" Target="https://github.com/microsoft/PowerToys/issues/872" TargetMode="External"/><Relationship Id="rId87" Type="http://schemas.openxmlformats.org/officeDocument/2006/relationships/hyperlink" Target="https://github.com/microsoft/PowerToys/issues/872" TargetMode="External"/><Relationship Id="rId89" Type="http://schemas.openxmlformats.org/officeDocument/2006/relationships/hyperlink" Target="https://github.com/microsoft/PowerToys/issues/872" TargetMode="External"/><Relationship Id="rId80" Type="http://schemas.openxmlformats.org/officeDocument/2006/relationships/hyperlink" Target="https://github.com/microsoft/PowerToys/issues/10779" TargetMode="External"/><Relationship Id="rId82" Type="http://schemas.openxmlformats.org/officeDocument/2006/relationships/hyperlink" Target="https://github.com/microsoft/PowerToys/issues/11077" TargetMode="External"/><Relationship Id="rId81" Type="http://schemas.openxmlformats.org/officeDocument/2006/relationships/hyperlink" Target="https://github.com/microsoft/PowerToys/issues/11059" TargetMode="External"/><Relationship Id="rId73" Type="http://schemas.openxmlformats.org/officeDocument/2006/relationships/hyperlink" Target="https://github.com/microsoft/PowerToys/issues/12381" TargetMode="External"/><Relationship Id="rId72" Type="http://schemas.openxmlformats.org/officeDocument/2006/relationships/hyperlink" Target="https://github.com/moby/moby/issues/41044" TargetMode="External"/><Relationship Id="rId75" Type="http://schemas.openxmlformats.org/officeDocument/2006/relationships/hyperlink" Target="https://github.com/microsoft/PowerToys/issues/12381" TargetMode="External"/><Relationship Id="rId74" Type="http://schemas.openxmlformats.org/officeDocument/2006/relationships/hyperlink" Target="https://github.com/microsoft/PowerToys/issues/12381" TargetMode="External"/><Relationship Id="rId77" Type="http://schemas.openxmlformats.org/officeDocument/2006/relationships/hyperlink" Target="https://github.com/microsoft/PowerToys/issues/11705" TargetMode="External"/><Relationship Id="rId76" Type="http://schemas.openxmlformats.org/officeDocument/2006/relationships/hyperlink" Target="https://github.com/microsoft/PowerToys/issues/12381" TargetMode="External"/><Relationship Id="rId79" Type="http://schemas.openxmlformats.org/officeDocument/2006/relationships/hyperlink" Target="https://github.com/microsoft/PowerToys/tree/fixingSsigningDlls" TargetMode="External"/><Relationship Id="rId78" Type="http://schemas.openxmlformats.org/officeDocument/2006/relationships/hyperlink" Target="https://github.com/microsoft/PowerToys/issues/11641" TargetMode="External"/><Relationship Id="rId71" Type="http://schemas.openxmlformats.org/officeDocument/2006/relationships/hyperlink" Target="https://github.com/moby/moby/issues/41519" TargetMode="External"/><Relationship Id="rId70" Type="http://schemas.openxmlformats.org/officeDocument/2006/relationships/hyperlink" Target="https://github.com/moby/moby/issues/41519" TargetMode="External"/><Relationship Id="rId62" Type="http://schemas.openxmlformats.org/officeDocument/2006/relationships/hyperlink" Target="https://github.com/moby/moby/issues/42953" TargetMode="External"/><Relationship Id="rId61" Type="http://schemas.openxmlformats.org/officeDocument/2006/relationships/hyperlink" Target="http://check-config.sh" TargetMode="External"/><Relationship Id="rId64" Type="http://schemas.openxmlformats.org/officeDocument/2006/relationships/hyperlink" Target="https://github.com/moby/moby/issues/42619" TargetMode="External"/><Relationship Id="rId63" Type="http://schemas.openxmlformats.org/officeDocument/2006/relationships/hyperlink" Target="https://github.com/moby/moby/blob/master/contrib/check-config.sh" TargetMode="External"/><Relationship Id="rId66" Type="http://schemas.openxmlformats.org/officeDocument/2006/relationships/hyperlink" Target="https://github.com/moby/moby/issues/41827" TargetMode="External"/><Relationship Id="rId65" Type="http://schemas.openxmlformats.org/officeDocument/2006/relationships/hyperlink" Target="https://github.com/moby/moby/issues/42619" TargetMode="External"/><Relationship Id="rId68" Type="http://schemas.openxmlformats.org/officeDocument/2006/relationships/hyperlink" Target="https://github.com/moby/moby/issues/41715" TargetMode="External"/><Relationship Id="rId67" Type="http://schemas.openxmlformats.org/officeDocument/2006/relationships/hyperlink" Target="https://github.com/moby/moby/issues/41827" TargetMode="External"/><Relationship Id="rId60" Type="http://schemas.openxmlformats.org/officeDocument/2006/relationships/hyperlink" Target="https://github.com/moby/moby/issues/42953" TargetMode="External"/><Relationship Id="rId69" Type="http://schemas.openxmlformats.org/officeDocument/2006/relationships/hyperlink" Target="https://github.com/moby/moby/issues/41715" TargetMode="External"/><Relationship Id="rId51" Type="http://schemas.openxmlformats.org/officeDocument/2006/relationships/hyperlink" Target="https://github.com/moby/moby/issues/43018" TargetMode="External"/><Relationship Id="rId50" Type="http://schemas.openxmlformats.org/officeDocument/2006/relationships/hyperlink" Target="https://github.com/docker/cli/blob/b0343d9104a1794c3252fa45b985710d6b6afc05/cli/command/container/run.go" TargetMode="External"/><Relationship Id="rId53" Type="http://schemas.openxmlformats.org/officeDocument/2006/relationships/hyperlink" Target="https://github.com/moby/moby/issues/43011" TargetMode="External"/><Relationship Id="rId52" Type="http://schemas.openxmlformats.org/officeDocument/2006/relationships/hyperlink" Target="https://github.com/moby/moby/issues/43015" TargetMode="External"/><Relationship Id="rId55" Type="http://schemas.openxmlformats.org/officeDocument/2006/relationships/hyperlink" Target="https://github.com/moby/moby/issues/42973" TargetMode="External"/><Relationship Id="rId54" Type="http://schemas.openxmlformats.org/officeDocument/2006/relationships/hyperlink" Target="https://github.com/torvalds/linux/blob/5147da902e0dd162c6254a61e4c57f21b60a9b1c/include/uapi/linux/personality.h" TargetMode="External"/><Relationship Id="rId57" Type="http://schemas.openxmlformats.org/officeDocument/2006/relationships/hyperlink" Target="https://github.com/moby/moby/issues/42973" TargetMode="External"/><Relationship Id="rId56" Type="http://schemas.openxmlformats.org/officeDocument/2006/relationships/hyperlink" Target="https://github.com/moby/moby/issues/42973" TargetMode="External"/><Relationship Id="rId59" Type="http://schemas.openxmlformats.org/officeDocument/2006/relationships/hyperlink" Target="https://github.com/moby/moby/issues/42953" TargetMode="External"/><Relationship Id="rId58" Type="http://schemas.openxmlformats.org/officeDocument/2006/relationships/hyperlink" Target="https://github.com/moby/moby/issues/42953" TargetMode="External"/><Relationship Id="rId107" Type="http://schemas.openxmlformats.org/officeDocument/2006/relationships/hyperlink" Target="https://github.com/rust-lang/rust/issues/90752" TargetMode="External"/><Relationship Id="rId106" Type="http://schemas.openxmlformats.org/officeDocument/2006/relationships/hyperlink" Target="https://github.com/rust-lang/rust/issues/90752" TargetMode="External"/><Relationship Id="rId105" Type="http://schemas.openxmlformats.org/officeDocument/2006/relationships/hyperlink" Target="https://github.com/rust-lang/rust/issues/91092" TargetMode="External"/><Relationship Id="rId104" Type="http://schemas.openxmlformats.org/officeDocument/2006/relationships/hyperlink" Target="https://github.com/rust-lang/rust/issues/91092" TargetMode="External"/><Relationship Id="rId109" Type="http://schemas.openxmlformats.org/officeDocument/2006/relationships/hyperlink" Target="https://github.com/rust-lang/rust/issues/90752" TargetMode="External"/><Relationship Id="rId108" Type="http://schemas.openxmlformats.org/officeDocument/2006/relationships/hyperlink" Target="https://github.com/rust-lang/rust/issues/90752" TargetMode="External"/><Relationship Id="rId103" Type="http://schemas.openxmlformats.org/officeDocument/2006/relationships/hyperlink" Target="https://github.com/rust-lang/rust/issues/89563" TargetMode="External"/><Relationship Id="rId102" Type="http://schemas.openxmlformats.org/officeDocument/2006/relationships/hyperlink" Target="https://github.com/rust-lang/rust/issues/89725" TargetMode="External"/><Relationship Id="rId101" Type="http://schemas.openxmlformats.org/officeDocument/2006/relationships/hyperlink" Target="https://github.com/rust-lang/rust/issues/89725" TargetMode="External"/><Relationship Id="rId100" Type="http://schemas.openxmlformats.org/officeDocument/2006/relationships/hyperlink" Target="https://github.com/rust-lang/rust/issues/89725" TargetMode="External"/><Relationship Id="rId129" Type="http://schemas.openxmlformats.org/officeDocument/2006/relationships/hyperlink" Target="https://github.com/spring-projects/spring-boot/issues/28595" TargetMode="External"/><Relationship Id="rId128" Type="http://schemas.openxmlformats.org/officeDocument/2006/relationships/hyperlink" Target="https://github.com/spring-projects/spring-boot/issues/28595" TargetMode="External"/><Relationship Id="rId127" Type="http://schemas.openxmlformats.org/officeDocument/2006/relationships/hyperlink" Target="https://github.com/spring-projects/spring-boot/issues/28742" TargetMode="External"/><Relationship Id="rId126" Type="http://schemas.openxmlformats.org/officeDocument/2006/relationships/hyperlink" Target="https://github.com/spring-projects/spring-boot/issues/28742" TargetMode="External"/><Relationship Id="rId121" Type="http://schemas.openxmlformats.org/officeDocument/2006/relationships/hyperlink" Target="https://github.com/rust-lang/rust/issues/90618" TargetMode="External"/><Relationship Id="rId120" Type="http://schemas.openxmlformats.org/officeDocument/2006/relationships/hyperlink" Target="https://github.com/rust-lang/rust/issues/90618" TargetMode="External"/><Relationship Id="rId125" Type="http://schemas.openxmlformats.org/officeDocument/2006/relationships/hyperlink" Target="https://github.com/rust-lang/rust/issues/90400" TargetMode="External"/><Relationship Id="rId124" Type="http://schemas.openxmlformats.org/officeDocument/2006/relationships/hyperlink" Target="https://github.com/rust-lang/rust/issues/90393" TargetMode="External"/><Relationship Id="rId123" Type="http://schemas.openxmlformats.org/officeDocument/2006/relationships/hyperlink" Target="https://github.com/rust-lang/rust/issues/90393" TargetMode="External"/><Relationship Id="rId122" Type="http://schemas.openxmlformats.org/officeDocument/2006/relationships/hyperlink" Target="https://github.com/rust-lang/rust/issues/90595" TargetMode="External"/><Relationship Id="rId95" Type="http://schemas.openxmlformats.org/officeDocument/2006/relationships/hyperlink" Target="https://github.com/rust-lang/rust/issues/91135" TargetMode="External"/><Relationship Id="rId94" Type="http://schemas.openxmlformats.org/officeDocument/2006/relationships/hyperlink" Target="https://github.com/microsoft/PowerToys/issues/14440" TargetMode="External"/><Relationship Id="rId97" Type="http://schemas.openxmlformats.org/officeDocument/2006/relationships/hyperlink" Target="https://github.com/rust-lang/rust/issues/91092" TargetMode="External"/><Relationship Id="rId96" Type="http://schemas.openxmlformats.org/officeDocument/2006/relationships/hyperlink" Target="https://github.com/rust-lang/rust/issues/91135" TargetMode="External"/><Relationship Id="rId99" Type="http://schemas.openxmlformats.org/officeDocument/2006/relationships/hyperlink" Target="https://github.com/rust-lang/rust/issues/89725" TargetMode="External"/><Relationship Id="rId98" Type="http://schemas.openxmlformats.org/officeDocument/2006/relationships/hyperlink" Target="https://github.com/scole66/rust-e262/tree/reduction-for-bugreport" TargetMode="External"/><Relationship Id="rId91" Type="http://schemas.openxmlformats.org/officeDocument/2006/relationships/hyperlink" Target="https://github.com/microsoft/PowerToys/issues/14587" TargetMode="External"/><Relationship Id="rId90" Type="http://schemas.openxmlformats.org/officeDocument/2006/relationships/hyperlink" Target="https://github.com/microsoft/PowerToys/issues/14576" TargetMode="External"/><Relationship Id="rId93" Type="http://schemas.openxmlformats.org/officeDocument/2006/relationships/hyperlink" Target="https://github.com/microsoft/PowerToys/issues/13657" TargetMode="External"/><Relationship Id="rId92" Type="http://schemas.openxmlformats.org/officeDocument/2006/relationships/hyperlink" Target="https://github.com/microsoft/PowerToys/issues/14566" TargetMode="External"/><Relationship Id="rId118" Type="http://schemas.openxmlformats.org/officeDocument/2006/relationships/hyperlink" Target="https://github.com/rust-lang/rust/issues/90638" TargetMode="External"/><Relationship Id="rId117" Type="http://schemas.openxmlformats.org/officeDocument/2006/relationships/hyperlink" Target="http://x.py" TargetMode="External"/><Relationship Id="rId116" Type="http://schemas.openxmlformats.org/officeDocument/2006/relationships/hyperlink" Target="https://github.com/rust-lang/rust/issues/90694" TargetMode="External"/><Relationship Id="rId115" Type="http://schemas.openxmlformats.org/officeDocument/2006/relationships/hyperlink" Target="https://github.com/rust-lang/rust/issues/90702" TargetMode="External"/><Relationship Id="rId119" Type="http://schemas.openxmlformats.org/officeDocument/2006/relationships/hyperlink" Target="https://github.com/rust-lang/rust/issues/90638" TargetMode="External"/><Relationship Id="rId110" Type="http://schemas.openxmlformats.org/officeDocument/2006/relationships/hyperlink" Target="https://github.com/rust-lang/rust/issues/90752" TargetMode="External"/><Relationship Id="rId114" Type="http://schemas.openxmlformats.org/officeDocument/2006/relationships/hyperlink" Target="https://github.com/rust-lang/rust/blob/9f6ca7482ca885bca14ba6870ed39a783ab939b5/compiler/rustc_resolve/src/lib.rs" TargetMode="External"/><Relationship Id="rId113" Type="http://schemas.openxmlformats.org/officeDocument/2006/relationships/hyperlink" Target="https://github.com/rust-lang/rust/issues/90702" TargetMode="External"/><Relationship Id="rId112" Type="http://schemas.openxmlformats.org/officeDocument/2006/relationships/hyperlink" Target="http://main.rs" TargetMode="External"/><Relationship Id="rId111" Type="http://schemas.openxmlformats.org/officeDocument/2006/relationships/hyperlink" Target="https://github.com/rust-lang/rust/issues/90703"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github.com/twbs/bootstrap/pull/6342" TargetMode="External"/><Relationship Id="rId194" Type="http://schemas.openxmlformats.org/officeDocument/2006/relationships/hyperlink" Target="https://github.com/twbs/bootstrap/pull/23586" TargetMode="External"/><Relationship Id="rId193" Type="http://schemas.openxmlformats.org/officeDocument/2006/relationships/hyperlink" Target="https://github.com/twbs/bootstrap/pull/23586" TargetMode="External"/><Relationship Id="rId192" Type="http://schemas.openxmlformats.org/officeDocument/2006/relationships/hyperlink" Target="https://github.com/twbs/bootstrap/pull/6342" TargetMode="External"/><Relationship Id="rId191" Type="http://schemas.openxmlformats.org/officeDocument/2006/relationships/hyperlink" Target="https://github.com/twbs/bootstrap/pull/6342" TargetMode="External"/><Relationship Id="rId187" Type="http://schemas.openxmlformats.org/officeDocument/2006/relationships/hyperlink" Target="https://github.com/twbs/bootstrap/pull/6342" TargetMode="External"/><Relationship Id="rId186" Type="http://schemas.openxmlformats.org/officeDocument/2006/relationships/hyperlink" Target="https://github.com/twbs/bootstrap/pull/6342" TargetMode="External"/><Relationship Id="rId185" Type="http://schemas.openxmlformats.org/officeDocument/2006/relationships/hyperlink" Target="https://github.com/twbs/bootstrap/pull/6342" TargetMode="External"/><Relationship Id="rId184" Type="http://schemas.openxmlformats.org/officeDocument/2006/relationships/hyperlink" Target="https://github.com/twbs/bootstrap/pull/6342" TargetMode="External"/><Relationship Id="rId189" Type="http://schemas.openxmlformats.org/officeDocument/2006/relationships/hyperlink" Target="https://github.com/twbs/bootstrap/pull/6342" TargetMode="External"/><Relationship Id="rId188" Type="http://schemas.openxmlformats.org/officeDocument/2006/relationships/hyperlink" Target="https://github.com/twbs/bootstrap/pull/6342" TargetMode="External"/><Relationship Id="rId183" Type="http://schemas.openxmlformats.org/officeDocument/2006/relationships/hyperlink" Target="https://github.com/twbs/bootstrap/pull/6342" TargetMode="External"/><Relationship Id="rId182" Type="http://schemas.openxmlformats.org/officeDocument/2006/relationships/hyperlink" Target="https://github.com/twbs/bootstrap/pull/6342" TargetMode="External"/><Relationship Id="rId181" Type="http://schemas.openxmlformats.org/officeDocument/2006/relationships/hyperlink" Target="https://github.com/twbs/bootstrap/pull/6342" TargetMode="External"/><Relationship Id="rId180" Type="http://schemas.openxmlformats.org/officeDocument/2006/relationships/hyperlink" Target="https://github.com/twbs/bootstrap/pull/6342" TargetMode="External"/><Relationship Id="rId176" Type="http://schemas.openxmlformats.org/officeDocument/2006/relationships/hyperlink" Target="https://github.com/twbs/bootstrap/pull/6342" TargetMode="External"/><Relationship Id="rId175" Type="http://schemas.openxmlformats.org/officeDocument/2006/relationships/hyperlink" Target="https://github.com/twbs/bootstrap/pull/6342" TargetMode="External"/><Relationship Id="rId174" Type="http://schemas.openxmlformats.org/officeDocument/2006/relationships/hyperlink" Target="https://github.com/twbs/bootstrap/pull/6342" TargetMode="External"/><Relationship Id="rId173" Type="http://schemas.openxmlformats.org/officeDocument/2006/relationships/hyperlink" Target="https://github.com/twbs/bootstrap/pull/6342" TargetMode="External"/><Relationship Id="rId179" Type="http://schemas.openxmlformats.org/officeDocument/2006/relationships/hyperlink" Target="https://github.com/twbs/bootstrap/pull/6342" TargetMode="External"/><Relationship Id="rId178" Type="http://schemas.openxmlformats.org/officeDocument/2006/relationships/hyperlink" Target="https://github.com/twbs/bootstrap/pull/6342" TargetMode="External"/><Relationship Id="rId177" Type="http://schemas.openxmlformats.org/officeDocument/2006/relationships/hyperlink" Target="https://github.com/twbs/bootstrap/pull/6342" TargetMode="External"/><Relationship Id="rId198" Type="http://schemas.openxmlformats.org/officeDocument/2006/relationships/hyperlink" Target="https://github.com/flutter/flutter/issues/18494" TargetMode="External"/><Relationship Id="rId197" Type="http://schemas.openxmlformats.org/officeDocument/2006/relationships/hyperlink" Target="https://github.com/flutter/flutter/issues/18494" TargetMode="External"/><Relationship Id="rId196" Type="http://schemas.openxmlformats.org/officeDocument/2006/relationships/hyperlink" Target="https://github.com/twbs/bootstrap/pull/23586" TargetMode="External"/><Relationship Id="rId195" Type="http://schemas.openxmlformats.org/officeDocument/2006/relationships/hyperlink" Target="https://github.com/twbs/bootstrap/pull/23586" TargetMode="External"/><Relationship Id="rId199" Type="http://schemas.openxmlformats.org/officeDocument/2006/relationships/hyperlink" Target="https://github.com/flutter/flutter/issues/18494" TargetMode="External"/><Relationship Id="rId150" Type="http://schemas.openxmlformats.org/officeDocument/2006/relationships/hyperlink" Target="https://github.com/vuejs/vue/issues/2873" TargetMode="External"/><Relationship Id="rId1" Type="http://schemas.openxmlformats.org/officeDocument/2006/relationships/comments" Target="../comments1.xml"/><Relationship Id="rId2" Type="http://schemas.openxmlformats.org/officeDocument/2006/relationships/hyperlink" Target="https://github.com/freeCodeCamp/freeCodeCamp/pull/16544" TargetMode="External"/><Relationship Id="rId3" Type="http://schemas.openxmlformats.org/officeDocument/2006/relationships/hyperlink" Target="https://github.com/freeCodeCamp/freeCodeCamp/pull/16544" TargetMode="External"/><Relationship Id="rId149" Type="http://schemas.openxmlformats.org/officeDocument/2006/relationships/hyperlink" Target="https://github.com/vuejs/vue/issues/8721" TargetMode="External"/><Relationship Id="rId4" Type="http://schemas.openxmlformats.org/officeDocument/2006/relationships/hyperlink" Target="https://github.com/freeCodeCamp/freeCodeCamp/pull/16544" TargetMode="External"/><Relationship Id="rId148" Type="http://schemas.openxmlformats.org/officeDocument/2006/relationships/hyperlink" Target="https://github.com/vuejs/vue/issues/8721" TargetMode="External"/><Relationship Id="rId9" Type="http://schemas.openxmlformats.org/officeDocument/2006/relationships/hyperlink" Target="https://github.com/freeCodeCamp/freeCodeCamp/pull/40518" TargetMode="External"/><Relationship Id="rId143" Type="http://schemas.openxmlformats.org/officeDocument/2006/relationships/hyperlink" Target="https://github.com/vuejs/vue/issues/7186" TargetMode="External"/><Relationship Id="rId264" Type="http://schemas.openxmlformats.org/officeDocument/2006/relationships/hyperlink" Target="https://github.com/microsoft/vscode/issues/178" TargetMode="External"/><Relationship Id="rId142" Type="http://schemas.openxmlformats.org/officeDocument/2006/relationships/hyperlink" Target="https://github.com/vuejs/vue/issues/7186" TargetMode="External"/><Relationship Id="rId263" Type="http://schemas.openxmlformats.org/officeDocument/2006/relationships/hyperlink" Target="https://github.com/microsoft/vscode/issues/178" TargetMode="External"/><Relationship Id="rId141" Type="http://schemas.openxmlformats.org/officeDocument/2006/relationships/hyperlink" Target="https://github.com/vuejs/vue/issues/7186" TargetMode="External"/><Relationship Id="rId262" Type="http://schemas.openxmlformats.org/officeDocument/2006/relationships/hyperlink" Target="https://github.com/microsoft/vscode/issues/8017" TargetMode="External"/><Relationship Id="rId140" Type="http://schemas.openxmlformats.org/officeDocument/2006/relationships/hyperlink" Target="https://github.com/vuejs/vue/issues/7186" TargetMode="External"/><Relationship Id="rId261" Type="http://schemas.openxmlformats.org/officeDocument/2006/relationships/hyperlink" Target="https://github.com/microsoft/vscode/issues/396" TargetMode="External"/><Relationship Id="rId5" Type="http://schemas.openxmlformats.org/officeDocument/2006/relationships/hyperlink" Target="https://github.com/freeCodeCamp/freeCodeCamp/pull/16544" TargetMode="External"/><Relationship Id="rId147" Type="http://schemas.openxmlformats.org/officeDocument/2006/relationships/hyperlink" Target="https://github.com/vuejs/vue/issues/8721" TargetMode="External"/><Relationship Id="rId6" Type="http://schemas.openxmlformats.org/officeDocument/2006/relationships/hyperlink" Target="https://github.com/freeCodeCamp/freeCodeCamp/pull/16544" TargetMode="External"/><Relationship Id="rId146" Type="http://schemas.openxmlformats.org/officeDocument/2006/relationships/hyperlink" Target="https://github.com/vuejs/vue/issues/8721" TargetMode="External"/><Relationship Id="rId267" Type="http://schemas.openxmlformats.org/officeDocument/2006/relationships/vmlDrawing" Target="../drawings/vmlDrawing1.vml"/><Relationship Id="rId7" Type="http://schemas.openxmlformats.org/officeDocument/2006/relationships/hyperlink" Target="https://github.com/freeCodeCamp/freeCodeCamp/pull/40518" TargetMode="External"/><Relationship Id="rId145" Type="http://schemas.openxmlformats.org/officeDocument/2006/relationships/hyperlink" Target="https://github.com/vuejs/vue/issues/8721" TargetMode="External"/><Relationship Id="rId266" Type="http://schemas.openxmlformats.org/officeDocument/2006/relationships/drawing" Target="../drawings/drawing3.xml"/><Relationship Id="rId8" Type="http://schemas.openxmlformats.org/officeDocument/2006/relationships/hyperlink" Target="https://github.com/freeCodeCamp/freeCodeCamp/pull/40518" TargetMode="External"/><Relationship Id="rId144" Type="http://schemas.openxmlformats.org/officeDocument/2006/relationships/hyperlink" Target="https://github.com/vuejs/vue/issues/8721" TargetMode="External"/><Relationship Id="rId265" Type="http://schemas.openxmlformats.org/officeDocument/2006/relationships/hyperlink" Target="https://github.com/microsoft/vscode/pull/35956" TargetMode="External"/><Relationship Id="rId260" Type="http://schemas.openxmlformats.org/officeDocument/2006/relationships/hyperlink" Target="https://github.com/microsoft/vscode/issues/396" TargetMode="External"/><Relationship Id="rId139" Type="http://schemas.openxmlformats.org/officeDocument/2006/relationships/hyperlink" Target="https://github.com/vuejs/vue/issues/7186" TargetMode="External"/><Relationship Id="rId138" Type="http://schemas.openxmlformats.org/officeDocument/2006/relationships/hyperlink" Target="https://github.com/vuejs/vue/issues/7186" TargetMode="External"/><Relationship Id="rId259" Type="http://schemas.openxmlformats.org/officeDocument/2006/relationships/hyperlink" Target="https://github.com/microsoft/vscode/issues/396" TargetMode="External"/><Relationship Id="rId137" Type="http://schemas.openxmlformats.org/officeDocument/2006/relationships/hyperlink" Target="https://github.com/vuejs/vue/issues/7186" TargetMode="External"/><Relationship Id="rId258" Type="http://schemas.openxmlformats.org/officeDocument/2006/relationships/hyperlink" Target="https://github.com/microsoft/vscode/issues/396" TargetMode="External"/><Relationship Id="rId132" Type="http://schemas.openxmlformats.org/officeDocument/2006/relationships/hyperlink" Target="https://github.com/facebook/react/issues/10191" TargetMode="External"/><Relationship Id="rId253" Type="http://schemas.openxmlformats.org/officeDocument/2006/relationships/hyperlink" Target="https://github.com/microsoft/vscode/pull/52119" TargetMode="External"/><Relationship Id="rId131" Type="http://schemas.openxmlformats.org/officeDocument/2006/relationships/hyperlink" Target="https://github.com/facebook/react/pull/8589" TargetMode="External"/><Relationship Id="rId252" Type="http://schemas.openxmlformats.org/officeDocument/2006/relationships/hyperlink" Target="https://github.com/rdeline/vscode-python/tree/inset-results" TargetMode="External"/><Relationship Id="rId130" Type="http://schemas.openxmlformats.org/officeDocument/2006/relationships/hyperlink" Target="https://github.com/facebook/react/pull/8589" TargetMode="External"/><Relationship Id="rId251" Type="http://schemas.openxmlformats.org/officeDocument/2006/relationships/hyperlink" Target="https://github.com/microsoft/vscode/pull/66418" TargetMode="External"/><Relationship Id="rId250" Type="http://schemas.openxmlformats.org/officeDocument/2006/relationships/hyperlink" Target="https://github.com/microsoft/vscode/pull/66418" TargetMode="External"/><Relationship Id="rId136" Type="http://schemas.openxmlformats.org/officeDocument/2006/relationships/hyperlink" Target="https://github.com/vuejs/vue/issues/7186" TargetMode="External"/><Relationship Id="rId257" Type="http://schemas.openxmlformats.org/officeDocument/2006/relationships/hyperlink" Target="https://github.com/microsoft/vscode/issues/396" TargetMode="External"/><Relationship Id="rId135" Type="http://schemas.openxmlformats.org/officeDocument/2006/relationships/hyperlink" Target="https://github.com/facebook/react/pull/5746" TargetMode="External"/><Relationship Id="rId256" Type="http://schemas.openxmlformats.org/officeDocument/2006/relationships/hyperlink" Target="https://github.com/microsoft/vscode/issues/396" TargetMode="External"/><Relationship Id="rId134" Type="http://schemas.openxmlformats.org/officeDocument/2006/relationships/hyperlink" Target="https://github.com/facebook/react/pull/22184" TargetMode="External"/><Relationship Id="rId255" Type="http://schemas.openxmlformats.org/officeDocument/2006/relationships/hyperlink" Target="https://github.com/microsoft/vscode/issues/396" TargetMode="External"/><Relationship Id="rId133" Type="http://schemas.openxmlformats.org/officeDocument/2006/relationships/hyperlink" Target="https://github.com/facebook/react/commits/master/PATENTS" TargetMode="External"/><Relationship Id="rId254" Type="http://schemas.openxmlformats.org/officeDocument/2006/relationships/hyperlink" Target="https://github.com/microsoft/vscode/pull/13909" TargetMode="External"/><Relationship Id="rId172" Type="http://schemas.openxmlformats.org/officeDocument/2006/relationships/hyperlink" Target="https://github.com/twbs/bootstrap/pull/6342" TargetMode="External"/><Relationship Id="rId171" Type="http://schemas.openxmlformats.org/officeDocument/2006/relationships/hyperlink" Target="https://github.com/twbs/bootstrap/pull/6342" TargetMode="External"/><Relationship Id="rId170" Type="http://schemas.openxmlformats.org/officeDocument/2006/relationships/hyperlink" Target="https://github.com/twbs/bootstrap/pull/6342" TargetMode="External"/><Relationship Id="rId165" Type="http://schemas.openxmlformats.org/officeDocument/2006/relationships/hyperlink" Target="https://github.com/vuejs/vue/issues/5298" TargetMode="External"/><Relationship Id="rId164" Type="http://schemas.openxmlformats.org/officeDocument/2006/relationships/hyperlink" Target="https://github.com/vuejs/vue/pull/4652" TargetMode="External"/><Relationship Id="rId163" Type="http://schemas.openxmlformats.org/officeDocument/2006/relationships/hyperlink" Target="https://github.com/vuejs/vue/pull/5887" TargetMode="External"/><Relationship Id="rId162" Type="http://schemas.openxmlformats.org/officeDocument/2006/relationships/hyperlink" Target="https://github.com/vuejs/vue/pull/6856" TargetMode="External"/><Relationship Id="rId169" Type="http://schemas.openxmlformats.org/officeDocument/2006/relationships/hyperlink" Target="https://github.com/twbs/bootstrap/pull/6342" TargetMode="External"/><Relationship Id="rId168" Type="http://schemas.openxmlformats.org/officeDocument/2006/relationships/hyperlink" Target="https://github.com/twbs/bootstrap/pull/6342" TargetMode="External"/><Relationship Id="rId167" Type="http://schemas.openxmlformats.org/officeDocument/2006/relationships/hyperlink" Target="https://github.com/twbs/bootstrap/pull/6342" TargetMode="External"/><Relationship Id="rId166" Type="http://schemas.openxmlformats.org/officeDocument/2006/relationships/hyperlink" Target="https://github.com/vuejs/vue/issues/5298" TargetMode="External"/><Relationship Id="rId161" Type="http://schemas.openxmlformats.org/officeDocument/2006/relationships/hyperlink" Target="https://github.com/vuejs/vue/pull/6856" TargetMode="External"/><Relationship Id="rId160" Type="http://schemas.openxmlformats.org/officeDocument/2006/relationships/hyperlink" Target="https://github.com/vuejs/vue/issues/6811" TargetMode="External"/><Relationship Id="rId159" Type="http://schemas.openxmlformats.org/officeDocument/2006/relationships/hyperlink" Target="https://github.com/vuejs/vue/issues/1988" TargetMode="External"/><Relationship Id="rId154" Type="http://schemas.openxmlformats.org/officeDocument/2006/relationships/hyperlink" Target="https://github.com/vuejs/vue/issues/78" TargetMode="External"/><Relationship Id="rId153" Type="http://schemas.openxmlformats.org/officeDocument/2006/relationships/hyperlink" Target="https://github.com/vuejs/vue/issues/478" TargetMode="External"/><Relationship Id="rId152" Type="http://schemas.openxmlformats.org/officeDocument/2006/relationships/hyperlink" Target="https://github.com/vuejs/vue/issues/478" TargetMode="External"/><Relationship Id="rId151" Type="http://schemas.openxmlformats.org/officeDocument/2006/relationships/hyperlink" Target="https://github.com/vuejs/vue/issues/96" TargetMode="External"/><Relationship Id="rId158" Type="http://schemas.openxmlformats.org/officeDocument/2006/relationships/hyperlink" Target="https://github.com/vuejs/vue/issues/2000" TargetMode="External"/><Relationship Id="rId157" Type="http://schemas.openxmlformats.org/officeDocument/2006/relationships/hyperlink" Target="https://github.com/vuejs/vue/issues/2000" TargetMode="External"/><Relationship Id="rId156" Type="http://schemas.openxmlformats.org/officeDocument/2006/relationships/hyperlink" Target="https://github.com/vuejs/vue/issues/2000" TargetMode="External"/><Relationship Id="rId155" Type="http://schemas.openxmlformats.org/officeDocument/2006/relationships/hyperlink" Target="https://github.com/vuejs/vue/issues/78" TargetMode="External"/><Relationship Id="rId40" Type="http://schemas.openxmlformats.org/officeDocument/2006/relationships/hyperlink" Target="https://github.com/tensorflow/tensorflow/issues/22" TargetMode="External"/><Relationship Id="rId42" Type="http://schemas.openxmlformats.org/officeDocument/2006/relationships/hyperlink" Target="https://github.com/tensorflow/tensorflow/issues/22" TargetMode="External"/><Relationship Id="rId41" Type="http://schemas.openxmlformats.org/officeDocument/2006/relationships/hyperlink" Target="https://github.com/tensorflow/tensorflow/issues/22" TargetMode="External"/><Relationship Id="rId44" Type="http://schemas.openxmlformats.org/officeDocument/2006/relationships/hyperlink" Target="https://github.com/tensorflow/tensorflow/issues/22" TargetMode="External"/><Relationship Id="rId43" Type="http://schemas.openxmlformats.org/officeDocument/2006/relationships/hyperlink" Target="https://github.com/tensorflow/tensorflow/issues/22" TargetMode="External"/><Relationship Id="rId46" Type="http://schemas.openxmlformats.org/officeDocument/2006/relationships/hyperlink" Target="https://github.com/tensorflow/tensorflow/issues/22" TargetMode="External"/><Relationship Id="rId45" Type="http://schemas.openxmlformats.org/officeDocument/2006/relationships/hyperlink" Target="https://github.com/tensorflow/tensorflow/issues/22" TargetMode="External"/><Relationship Id="rId48" Type="http://schemas.openxmlformats.org/officeDocument/2006/relationships/hyperlink" Target="https://github.com/tensorflow/tensorflow/issues/22" TargetMode="External"/><Relationship Id="rId47" Type="http://schemas.openxmlformats.org/officeDocument/2006/relationships/hyperlink" Target="https://github.com/tensorflow/tensorflow/issues/22" TargetMode="External"/><Relationship Id="rId49" Type="http://schemas.openxmlformats.org/officeDocument/2006/relationships/hyperlink" Target="https://github.com/tensorflow/tensorflow/issues/22" TargetMode="External"/><Relationship Id="rId31" Type="http://schemas.openxmlformats.org/officeDocument/2006/relationships/hyperlink" Target="https://github.com/freeCodeCamp/freeCodeCamp/issues/42256" TargetMode="External"/><Relationship Id="rId30" Type="http://schemas.openxmlformats.org/officeDocument/2006/relationships/hyperlink" Target="https://github.com/freeCodeCamp/freeCodeCamp/issues/42256" TargetMode="External"/><Relationship Id="rId33" Type="http://schemas.openxmlformats.org/officeDocument/2006/relationships/hyperlink" Target="https://github.com/freeCodeCamp/freeCodeCamp/pull/35033" TargetMode="External"/><Relationship Id="rId32" Type="http://schemas.openxmlformats.org/officeDocument/2006/relationships/hyperlink" Target="https://github.com/freeCodeCamp/freeCodeCamp/issues/16358" TargetMode="External"/><Relationship Id="rId35" Type="http://schemas.openxmlformats.org/officeDocument/2006/relationships/hyperlink" Target="https://github.com/freeCodeCamp/freeCodeCamp/pull/43429" TargetMode="External"/><Relationship Id="rId34" Type="http://schemas.openxmlformats.org/officeDocument/2006/relationships/hyperlink" Target="https://github.com/freeCodeCamp/freeCodeCamp/pull/43429" TargetMode="External"/><Relationship Id="rId37" Type="http://schemas.openxmlformats.org/officeDocument/2006/relationships/hyperlink" Target="https://github.com/freeCodeCamp/freeCodeCamp/pull/36366" TargetMode="External"/><Relationship Id="rId36" Type="http://schemas.openxmlformats.org/officeDocument/2006/relationships/hyperlink" Target="https://github.com/freeCodeCamp/freeCodeCamp/pull/43429" TargetMode="External"/><Relationship Id="rId39" Type="http://schemas.openxmlformats.org/officeDocument/2006/relationships/hyperlink" Target="https://github.com/freeCodeCamp/freeCodeCamp/pull/9740" TargetMode="External"/><Relationship Id="rId38" Type="http://schemas.openxmlformats.org/officeDocument/2006/relationships/hyperlink" Target="https://github.com/freeCodeCamp/freeCodeCamp/pull/9740" TargetMode="External"/><Relationship Id="rId20" Type="http://schemas.openxmlformats.org/officeDocument/2006/relationships/hyperlink" Target="https://github.com/freeCodeCamp/freeCodeCamp/issues/42256" TargetMode="External"/><Relationship Id="rId22" Type="http://schemas.openxmlformats.org/officeDocument/2006/relationships/hyperlink" Target="https://github.com/freeCodeCamp/freeCodeCamp/issues/42256" TargetMode="External"/><Relationship Id="rId21" Type="http://schemas.openxmlformats.org/officeDocument/2006/relationships/hyperlink" Target="https://github.com/freeCodeCamp/freeCodeCamp/issues/42256" TargetMode="External"/><Relationship Id="rId24" Type="http://schemas.openxmlformats.org/officeDocument/2006/relationships/hyperlink" Target="https://github.com/freeCodeCamp/freeCodeCamp/issues/42256" TargetMode="External"/><Relationship Id="rId23" Type="http://schemas.openxmlformats.org/officeDocument/2006/relationships/hyperlink" Target="https://github.com/freeCodeCamp/freeCodeCamp/issues/42256" TargetMode="External"/><Relationship Id="rId26" Type="http://schemas.openxmlformats.org/officeDocument/2006/relationships/hyperlink" Target="https://github.com/freeCodeCamp/freeCodeCamp/issues/42256" TargetMode="External"/><Relationship Id="rId25" Type="http://schemas.openxmlformats.org/officeDocument/2006/relationships/hyperlink" Target="https://github.com/freeCodeCamp/freeCodeCamp/issues/42256" TargetMode="External"/><Relationship Id="rId28" Type="http://schemas.openxmlformats.org/officeDocument/2006/relationships/hyperlink" Target="https://github.com/freeCodeCamp/freeCodeCamp/issues/42256" TargetMode="External"/><Relationship Id="rId27" Type="http://schemas.openxmlformats.org/officeDocument/2006/relationships/hyperlink" Target="https://github.com/freeCodeCamp/freeCodeCamp/issues/42256" TargetMode="External"/><Relationship Id="rId29" Type="http://schemas.openxmlformats.org/officeDocument/2006/relationships/hyperlink" Target="https://github.com/freeCodeCamp/freeCodeCamp/issues/42256" TargetMode="External"/><Relationship Id="rId11" Type="http://schemas.openxmlformats.org/officeDocument/2006/relationships/hyperlink" Target="https://github.com/freeCodeCamp/freeCodeCamp/pull/43429" TargetMode="External"/><Relationship Id="rId10" Type="http://schemas.openxmlformats.org/officeDocument/2006/relationships/hyperlink" Target="https://github.com/freeCodeCamp/freeCodeCamp/pull/40518" TargetMode="External"/><Relationship Id="rId13" Type="http://schemas.openxmlformats.org/officeDocument/2006/relationships/hyperlink" Target="https://github.com/freeCodeCamp/freeCodeCamp/pull/43429" TargetMode="External"/><Relationship Id="rId12" Type="http://schemas.openxmlformats.org/officeDocument/2006/relationships/hyperlink" Target="https://github.com/freeCodeCamp/freeCodeCamp/pull/43429" TargetMode="External"/><Relationship Id="rId15" Type="http://schemas.openxmlformats.org/officeDocument/2006/relationships/hyperlink" Target="https://github.com/freeCodeCamp/freeCodeCamp/pull/43429" TargetMode="External"/><Relationship Id="rId14" Type="http://schemas.openxmlformats.org/officeDocument/2006/relationships/hyperlink" Target="https://github.com/freeCodeCamp/freeCodeCamp/pull/43429" TargetMode="External"/><Relationship Id="rId17" Type="http://schemas.openxmlformats.org/officeDocument/2006/relationships/hyperlink" Target="https://github.com/freeCodeCamp/freeCodeCamp/issues/42256" TargetMode="External"/><Relationship Id="rId16" Type="http://schemas.openxmlformats.org/officeDocument/2006/relationships/hyperlink" Target="https://github.com/freeCodeCamp/freeCodeCamp/pull/43429" TargetMode="External"/><Relationship Id="rId19" Type="http://schemas.openxmlformats.org/officeDocument/2006/relationships/hyperlink" Target="https://github.com/freeCodeCamp/freeCodeCamp/issues/42256" TargetMode="External"/><Relationship Id="rId18" Type="http://schemas.openxmlformats.org/officeDocument/2006/relationships/hyperlink" Target="https://github.com/freeCodeCamp/freeCodeCamp/issues/42256" TargetMode="External"/><Relationship Id="rId84" Type="http://schemas.openxmlformats.org/officeDocument/2006/relationships/hyperlink" Target="https://github.com/ohmyzsh/ohmyzsh/issues/7175" TargetMode="External"/><Relationship Id="rId83" Type="http://schemas.openxmlformats.org/officeDocument/2006/relationships/hyperlink" Target="https://github.com/ohmyzsh/ohmyzsh/issues/7175" TargetMode="External"/><Relationship Id="rId86" Type="http://schemas.openxmlformats.org/officeDocument/2006/relationships/hyperlink" Target="https://github.com/ohmyzsh/ohmyzsh/issues/7175" TargetMode="External"/><Relationship Id="rId85" Type="http://schemas.openxmlformats.org/officeDocument/2006/relationships/hyperlink" Target="https://github.com/ohmyzsh/ohmyzsh/issues/7175" TargetMode="External"/><Relationship Id="rId88" Type="http://schemas.openxmlformats.org/officeDocument/2006/relationships/hyperlink" Target="https://github.com/ohmyzsh/ohmyzsh/pull/5113" TargetMode="External"/><Relationship Id="rId87" Type="http://schemas.openxmlformats.org/officeDocument/2006/relationships/hyperlink" Target="https://github.com/ohmyzsh/ohmyzsh/issues/7175" TargetMode="External"/><Relationship Id="rId89" Type="http://schemas.openxmlformats.org/officeDocument/2006/relationships/hyperlink" Target="https://github.com/ohmyzsh/ohmyzsh/pull/5113" TargetMode="External"/><Relationship Id="rId80" Type="http://schemas.openxmlformats.org/officeDocument/2006/relationships/hyperlink" Target="https://github.com/ohmyzsh/ohmyzsh/issues/7175" TargetMode="External"/><Relationship Id="rId82" Type="http://schemas.openxmlformats.org/officeDocument/2006/relationships/hyperlink" Target="https://github.com/ohmyzsh/ohmyzsh/issues/7175" TargetMode="External"/><Relationship Id="rId81" Type="http://schemas.openxmlformats.org/officeDocument/2006/relationships/hyperlink" Target="https://github.com/ohmyzsh/ohmyzsh/issues/7175" TargetMode="External"/><Relationship Id="rId73" Type="http://schemas.openxmlformats.org/officeDocument/2006/relationships/hyperlink" Target="https://github.com/ohmyzsh/ohmyzsh/issues/377" TargetMode="External"/><Relationship Id="rId72" Type="http://schemas.openxmlformats.org/officeDocument/2006/relationships/hyperlink" Target="https://github.com/tensorflow/tensorflow/pull/27454" TargetMode="External"/><Relationship Id="rId75" Type="http://schemas.openxmlformats.org/officeDocument/2006/relationships/hyperlink" Target="https://github.com/ohmyzsh/ohmyzsh/issues/377" TargetMode="External"/><Relationship Id="rId74" Type="http://schemas.openxmlformats.org/officeDocument/2006/relationships/hyperlink" Target="https://github.com/ohmyzsh/ohmyzsh/issues/377" TargetMode="External"/><Relationship Id="rId77" Type="http://schemas.openxmlformats.org/officeDocument/2006/relationships/hyperlink" Target="https://github.com/ohmyzsh/ohmyzsh/issues/377" TargetMode="External"/><Relationship Id="rId76" Type="http://schemas.openxmlformats.org/officeDocument/2006/relationships/hyperlink" Target="https://github.com/ohmyzsh/ohmyzsh/issues/377" TargetMode="External"/><Relationship Id="rId79" Type="http://schemas.openxmlformats.org/officeDocument/2006/relationships/hyperlink" Target="https://github.com/ohmyzsh/ohmyzsh/issues/7175" TargetMode="External"/><Relationship Id="rId78" Type="http://schemas.openxmlformats.org/officeDocument/2006/relationships/hyperlink" Target="https://github.com/ohmyzsh/ohmyzsh/issues/377" TargetMode="External"/><Relationship Id="rId71" Type="http://schemas.openxmlformats.org/officeDocument/2006/relationships/hyperlink" Target="https://github.com/tensorflow/tensorflow/pull/9376" TargetMode="External"/><Relationship Id="rId70" Type="http://schemas.openxmlformats.org/officeDocument/2006/relationships/hyperlink" Target="https://github.com/tensorflow/tensorflow/pull/9376" TargetMode="External"/><Relationship Id="rId62" Type="http://schemas.openxmlformats.org/officeDocument/2006/relationships/hyperlink" Target="https://github.com/tensorflow/tensorflow/pull/2002" TargetMode="External"/><Relationship Id="rId61" Type="http://schemas.openxmlformats.org/officeDocument/2006/relationships/hyperlink" Target="https://github.com/tensorflow/tensorflow/pull/2002" TargetMode="External"/><Relationship Id="rId64" Type="http://schemas.openxmlformats.org/officeDocument/2006/relationships/hyperlink" Target="https://github.com/tensorflow/tensorflow/pull/2002" TargetMode="External"/><Relationship Id="rId63" Type="http://schemas.openxmlformats.org/officeDocument/2006/relationships/hyperlink" Target="https://github.com/tensorflow/tensorflow/pull/2002" TargetMode="External"/><Relationship Id="rId66" Type="http://schemas.openxmlformats.org/officeDocument/2006/relationships/hyperlink" Target="https://github.com/tensorflow/tensorflow/pull/11392" TargetMode="External"/><Relationship Id="rId65" Type="http://schemas.openxmlformats.org/officeDocument/2006/relationships/hyperlink" Target="https://github.com/tensorflow/tensorflow/pull/11392" TargetMode="External"/><Relationship Id="rId68" Type="http://schemas.openxmlformats.org/officeDocument/2006/relationships/hyperlink" Target="https://github.com/tensorflow/tensorflow/pull/11392" TargetMode="External"/><Relationship Id="rId67" Type="http://schemas.openxmlformats.org/officeDocument/2006/relationships/hyperlink" Target="https://github.com/tensorflow/tensorflow/pull/11392" TargetMode="External"/><Relationship Id="rId60" Type="http://schemas.openxmlformats.org/officeDocument/2006/relationships/hyperlink" Target="https://github.com/tensorflow/tensorflow/pull/2002" TargetMode="External"/><Relationship Id="rId69" Type="http://schemas.openxmlformats.org/officeDocument/2006/relationships/hyperlink" Target="https://github.com/tensorflow/tensorflow/pull/9376" TargetMode="External"/><Relationship Id="rId51" Type="http://schemas.openxmlformats.org/officeDocument/2006/relationships/hyperlink" Target="https://github.com/tensorflow/tensorflow/issues/22" TargetMode="External"/><Relationship Id="rId50" Type="http://schemas.openxmlformats.org/officeDocument/2006/relationships/hyperlink" Target="https://github.com/tensorflow/tensorflow/issues/22" TargetMode="External"/><Relationship Id="rId53" Type="http://schemas.openxmlformats.org/officeDocument/2006/relationships/hyperlink" Target="https://github.com/tensorflow/tensorflow/issues/22" TargetMode="External"/><Relationship Id="rId52" Type="http://schemas.openxmlformats.org/officeDocument/2006/relationships/hyperlink" Target="https://github.com/tensorflow/tensorflow/issues/22" TargetMode="External"/><Relationship Id="rId55" Type="http://schemas.openxmlformats.org/officeDocument/2006/relationships/hyperlink" Target="https://github.com/tensorflow/tensorflow/issues/22" TargetMode="External"/><Relationship Id="rId54" Type="http://schemas.openxmlformats.org/officeDocument/2006/relationships/hyperlink" Target="https://github.com/tensorflow/tensorflow/issues/22" TargetMode="External"/><Relationship Id="rId57" Type="http://schemas.openxmlformats.org/officeDocument/2006/relationships/hyperlink" Target="https://github.com/tensorflow/tensorflow/pull/8954" TargetMode="External"/><Relationship Id="rId56" Type="http://schemas.openxmlformats.org/officeDocument/2006/relationships/hyperlink" Target="https://github.com/tensorflow/tensorflow/pull/8954" TargetMode="External"/><Relationship Id="rId59" Type="http://schemas.openxmlformats.org/officeDocument/2006/relationships/hyperlink" Target="https://github.com/tensorflow/tensorflow/pull/8954" TargetMode="External"/><Relationship Id="rId58" Type="http://schemas.openxmlformats.org/officeDocument/2006/relationships/hyperlink" Target="https://github.com/tensorflow/tensorflow/pull/8954" TargetMode="External"/><Relationship Id="rId107" Type="http://schemas.openxmlformats.org/officeDocument/2006/relationships/hyperlink" Target="https://github.com/facebook/react/issues/11347" TargetMode="External"/><Relationship Id="rId228" Type="http://schemas.openxmlformats.org/officeDocument/2006/relationships/hyperlink" Target="https://github.com/flutter/flutter/issues/15922" TargetMode="External"/><Relationship Id="rId106" Type="http://schemas.openxmlformats.org/officeDocument/2006/relationships/hyperlink" Target="https://github.com/facebook/react/issues/11347" TargetMode="External"/><Relationship Id="rId227" Type="http://schemas.openxmlformats.org/officeDocument/2006/relationships/hyperlink" Target="https://spark-heroku-dsx.herokuapp.com/index.html" TargetMode="External"/><Relationship Id="rId105" Type="http://schemas.openxmlformats.org/officeDocument/2006/relationships/hyperlink" Target="https://github.com/facebook/react/issues/11347" TargetMode="External"/><Relationship Id="rId226" Type="http://schemas.openxmlformats.org/officeDocument/2006/relationships/hyperlink" Target="https://github.com/flutter/flutter/issues/15922" TargetMode="External"/><Relationship Id="rId104" Type="http://schemas.openxmlformats.org/officeDocument/2006/relationships/hyperlink" Target="https://github.com/ohmyzsh/ohmyzsh/pull/9676" TargetMode="External"/><Relationship Id="rId225" Type="http://schemas.openxmlformats.org/officeDocument/2006/relationships/hyperlink" Target="https://github.com/flutter/flutter/issues/15922" TargetMode="External"/><Relationship Id="rId109" Type="http://schemas.openxmlformats.org/officeDocument/2006/relationships/hyperlink" Target="https://github.com/facebook/react/issues/11347" TargetMode="External"/><Relationship Id="rId108" Type="http://schemas.openxmlformats.org/officeDocument/2006/relationships/hyperlink" Target="https://github.com/facebook/react/issues/11347" TargetMode="External"/><Relationship Id="rId229" Type="http://schemas.openxmlformats.org/officeDocument/2006/relationships/hyperlink" Target="https://github.com/flutter/flutter/issues/31922" TargetMode="External"/><Relationship Id="rId220" Type="http://schemas.openxmlformats.org/officeDocument/2006/relationships/hyperlink" Target="https://github.com/flutter/flutter/issues/16604" TargetMode="External"/><Relationship Id="rId103" Type="http://schemas.openxmlformats.org/officeDocument/2006/relationships/hyperlink" Target="https://github.com/ohmyzsh/ohmyzsh/pull/9935" TargetMode="External"/><Relationship Id="rId224" Type="http://schemas.openxmlformats.org/officeDocument/2006/relationships/hyperlink" Target="https://github.com/flutter/flutter/issues/16604" TargetMode="External"/><Relationship Id="rId102" Type="http://schemas.openxmlformats.org/officeDocument/2006/relationships/hyperlink" Target="https://github.com/ohmyzsh/ohmyzsh/pull/4235" TargetMode="External"/><Relationship Id="rId223" Type="http://schemas.openxmlformats.org/officeDocument/2006/relationships/hyperlink" Target="https://github.com/flutter/flutter/issues/16604" TargetMode="External"/><Relationship Id="rId101" Type="http://schemas.openxmlformats.org/officeDocument/2006/relationships/hyperlink" Target="https://github.com/ohmyzsh/ohmyzsh/pull/4235" TargetMode="External"/><Relationship Id="rId222" Type="http://schemas.openxmlformats.org/officeDocument/2006/relationships/hyperlink" Target="https://github.com/flutter/flutter/issues/16604" TargetMode="External"/><Relationship Id="rId100" Type="http://schemas.openxmlformats.org/officeDocument/2006/relationships/hyperlink" Target="https://github.com/ohmyzsh/ohmyzsh/pull/4235" TargetMode="External"/><Relationship Id="rId221" Type="http://schemas.openxmlformats.org/officeDocument/2006/relationships/hyperlink" Target="https://github.com/flutter/flutter/issues/16604" TargetMode="External"/><Relationship Id="rId217" Type="http://schemas.openxmlformats.org/officeDocument/2006/relationships/hyperlink" Target="https://github.com/flutter/flutter/issues/11609" TargetMode="External"/><Relationship Id="rId216" Type="http://schemas.openxmlformats.org/officeDocument/2006/relationships/hyperlink" Target="https://github.com/flutter/flutter/issues/18494" TargetMode="External"/><Relationship Id="rId215" Type="http://schemas.openxmlformats.org/officeDocument/2006/relationships/hyperlink" Target="https://github.com/flutter/flutter/issues/18494" TargetMode="External"/><Relationship Id="rId214" Type="http://schemas.openxmlformats.org/officeDocument/2006/relationships/hyperlink" Target="https://github.com/flutter/flutter/issues/18494" TargetMode="External"/><Relationship Id="rId219" Type="http://schemas.openxmlformats.org/officeDocument/2006/relationships/hyperlink" Target="https://github.com/flutter/flutter/issues/16604" TargetMode="External"/><Relationship Id="rId218" Type="http://schemas.openxmlformats.org/officeDocument/2006/relationships/hyperlink" Target="https://github.com/flutter/flutter/issues/16604" TargetMode="External"/><Relationship Id="rId213" Type="http://schemas.openxmlformats.org/officeDocument/2006/relationships/hyperlink" Target="https://github.com/flutter/flutter/issues/18494" TargetMode="External"/><Relationship Id="rId212" Type="http://schemas.openxmlformats.org/officeDocument/2006/relationships/hyperlink" Target="https://github.com/flutter/flutter/issues/18494" TargetMode="External"/><Relationship Id="rId211" Type="http://schemas.openxmlformats.org/officeDocument/2006/relationships/hyperlink" Target="https://github.com/flutter/flutter/issues/18494" TargetMode="External"/><Relationship Id="rId210" Type="http://schemas.openxmlformats.org/officeDocument/2006/relationships/hyperlink" Target="https://github.com/flutter/flutter/issues/18494" TargetMode="External"/><Relationship Id="rId129" Type="http://schemas.openxmlformats.org/officeDocument/2006/relationships/hyperlink" Target="https://github.com/facebook/react/pull/21922" TargetMode="External"/><Relationship Id="rId128" Type="http://schemas.openxmlformats.org/officeDocument/2006/relationships/hyperlink" Target="https://github.com/facebook/react/pull/21922" TargetMode="External"/><Relationship Id="rId249" Type="http://schemas.openxmlformats.org/officeDocument/2006/relationships/hyperlink" Target="https://github.com/microsoft/vscode/pull/97272" TargetMode="External"/><Relationship Id="rId127" Type="http://schemas.openxmlformats.org/officeDocument/2006/relationships/hyperlink" Target="https://github.com/facebook/react/pull/21922" TargetMode="External"/><Relationship Id="rId248" Type="http://schemas.openxmlformats.org/officeDocument/2006/relationships/hyperlink" Target="https://github.com/microsoft/vscode/pull/97272" TargetMode="External"/><Relationship Id="rId126" Type="http://schemas.openxmlformats.org/officeDocument/2006/relationships/hyperlink" Target="https://github.com/facebook/react/pull/21922" TargetMode="External"/><Relationship Id="rId247" Type="http://schemas.openxmlformats.org/officeDocument/2006/relationships/hyperlink" Target="https://github.com/microsoft/vscode/pull/97272" TargetMode="External"/><Relationship Id="rId121" Type="http://schemas.openxmlformats.org/officeDocument/2006/relationships/hyperlink" Target="https://github.com/facebook/react/issues/8854" TargetMode="External"/><Relationship Id="rId242" Type="http://schemas.openxmlformats.org/officeDocument/2006/relationships/hyperlink" Target="https://github.com/microsoft/vscode/pull/12628" TargetMode="External"/><Relationship Id="rId120" Type="http://schemas.openxmlformats.org/officeDocument/2006/relationships/hyperlink" Target="https://github.com/facebook/react/issues/8854" TargetMode="External"/><Relationship Id="rId241" Type="http://schemas.openxmlformats.org/officeDocument/2006/relationships/hyperlink" Target="https://github.com/microsoft/vscode/pull/12628" TargetMode="External"/><Relationship Id="rId240" Type="http://schemas.openxmlformats.org/officeDocument/2006/relationships/hyperlink" Target="https://github.com/microsoft/vscode/pull/106448" TargetMode="External"/><Relationship Id="rId125" Type="http://schemas.openxmlformats.org/officeDocument/2006/relationships/hyperlink" Target="https://github.com/facebook/react/pull/21922" TargetMode="External"/><Relationship Id="rId246" Type="http://schemas.openxmlformats.org/officeDocument/2006/relationships/hyperlink" Target="https://github.com/microsoft/vscode/pull/97272" TargetMode="External"/><Relationship Id="rId124" Type="http://schemas.openxmlformats.org/officeDocument/2006/relationships/hyperlink" Target="https://github.com/facebook/react/pull/21922" TargetMode="External"/><Relationship Id="rId245" Type="http://schemas.openxmlformats.org/officeDocument/2006/relationships/hyperlink" Target="https://github.com/microsoft/vscode/pull/97272" TargetMode="External"/><Relationship Id="rId123" Type="http://schemas.openxmlformats.org/officeDocument/2006/relationships/hyperlink" Target="https://github.com/facebook/react/pull/21922" TargetMode="External"/><Relationship Id="rId244" Type="http://schemas.openxmlformats.org/officeDocument/2006/relationships/hyperlink" Target="https://github.com/microsoft/vscode/pull/12628" TargetMode="External"/><Relationship Id="rId122" Type="http://schemas.openxmlformats.org/officeDocument/2006/relationships/hyperlink" Target="https://github.com/facebook/react/pull/21922" TargetMode="External"/><Relationship Id="rId243" Type="http://schemas.openxmlformats.org/officeDocument/2006/relationships/hyperlink" Target="https://github.com/microsoft/vscode/pull/12628" TargetMode="External"/><Relationship Id="rId95" Type="http://schemas.openxmlformats.org/officeDocument/2006/relationships/hyperlink" Target="https://github.com/ohmyzsh/ohmyzsh/pull/3889" TargetMode="External"/><Relationship Id="rId94" Type="http://schemas.openxmlformats.org/officeDocument/2006/relationships/hyperlink" Target="https://github.com/ohmyzsh/ohmyzsh/pull/3889" TargetMode="External"/><Relationship Id="rId97" Type="http://schemas.openxmlformats.org/officeDocument/2006/relationships/hyperlink" Target="https://github.com/ohmyzsh/ohmyzsh/pull/2827" TargetMode="External"/><Relationship Id="rId96" Type="http://schemas.openxmlformats.org/officeDocument/2006/relationships/hyperlink" Target="https://github.com/ohmyzsh/ohmyzsh/pull/269" TargetMode="External"/><Relationship Id="rId99" Type="http://schemas.openxmlformats.org/officeDocument/2006/relationships/hyperlink" Target="https://github.com/ohmyzsh/ohmyzsh/pull/4235" TargetMode="External"/><Relationship Id="rId98" Type="http://schemas.openxmlformats.org/officeDocument/2006/relationships/hyperlink" Target="https://github.com/ohmyzsh/ohmyzsh/pull/4235" TargetMode="External"/><Relationship Id="rId91" Type="http://schemas.openxmlformats.org/officeDocument/2006/relationships/hyperlink" Target="https://github.com/ohmyzsh/ohmyzsh/pull/215" TargetMode="External"/><Relationship Id="rId90" Type="http://schemas.openxmlformats.org/officeDocument/2006/relationships/hyperlink" Target="https://github.com/ohmyzsh/ohmyzsh/pull/215" TargetMode="External"/><Relationship Id="rId93" Type="http://schemas.openxmlformats.org/officeDocument/2006/relationships/hyperlink" Target="https://github.com/ohmyzsh/ohmyzsh/pull/1359" TargetMode="External"/><Relationship Id="rId92" Type="http://schemas.openxmlformats.org/officeDocument/2006/relationships/hyperlink" Target="https://github.com/ohmyzsh/ohmyzsh/pull/2650" TargetMode="External"/><Relationship Id="rId118" Type="http://schemas.openxmlformats.org/officeDocument/2006/relationships/hyperlink" Target="https://github.com/facebook/react/issues/10294" TargetMode="External"/><Relationship Id="rId239" Type="http://schemas.openxmlformats.org/officeDocument/2006/relationships/hyperlink" Target="https://github.com/microsoft/vscode/pull/106448" TargetMode="External"/><Relationship Id="rId117" Type="http://schemas.openxmlformats.org/officeDocument/2006/relationships/hyperlink" Target="https://github.com/facebook/react/issues/10294" TargetMode="External"/><Relationship Id="rId238" Type="http://schemas.openxmlformats.org/officeDocument/2006/relationships/hyperlink" Target="https://github.com/microsoft/vscode/pull/106448" TargetMode="External"/><Relationship Id="rId116" Type="http://schemas.openxmlformats.org/officeDocument/2006/relationships/hyperlink" Target="https://github.com/facebook/react/issues/10294" TargetMode="External"/><Relationship Id="rId237" Type="http://schemas.openxmlformats.org/officeDocument/2006/relationships/hyperlink" Target="https://github.com/microsoft/vscode/pull/52707" TargetMode="External"/><Relationship Id="rId115" Type="http://schemas.openxmlformats.org/officeDocument/2006/relationships/hyperlink" Target="https://github.com/facebook/react/issues/10294" TargetMode="External"/><Relationship Id="rId236" Type="http://schemas.openxmlformats.org/officeDocument/2006/relationships/hyperlink" Target="https://github.com/microsoft/vscode/pull/52707" TargetMode="External"/><Relationship Id="rId119" Type="http://schemas.openxmlformats.org/officeDocument/2006/relationships/hyperlink" Target="https://github.com/facebook/react/issues/2127" TargetMode="External"/><Relationship Id="rId110" Type="http://schemas.openxmlformats.org/officeDocument/2006/relationships/hyperlink" Target="https://github.com/facebook/react/issues/11347" TargetMode="External"/><Relationship Id="rId231" Type="http://schemas.openxmlformats.org/officeDocument/2006/relationships/hyperlink" Target="https://github.com/microsoft/vscode/pull/52707" TargetMode="External"/><Relationship Id="rId230" Type="http://schemas.openxmlformats.org/officeDocument/2006/relationships/hyperlink" Target="https://github.com/microsoft/vscode/pull/52707" TargetMode="External"/><Relationship Id="rId114" Type="http://schemas.openxmlformats.org/officeDocument/2006/relationships/hyperlink" Target="https://github.com/facebook/react/issues/10294" TargetMode="External"/><Relationship Id="rId235" Type="http://schemas.openxmlformats.org/officeDocument/2006/relationships/hyperlink" Target="https://github.com/microsoft/vscode/pull/52707" TargetMode="External"/><Relationship Id="rId113" Type="http://schemas.openxmlformats.org/officeDocument/2006/relationships/hyperlink" Target="https://github.com/facebook/react/issues/10294" TargetMode="External"/><Relationship Id="rId234" Type="http://schemas.openxmlformats.org/officeDocument/2006/relationships/hyperlink" Target="https://github.com/microsoft/vscode/pull/52707" TargetMode="External"/><Relationship Id="rId112" Type="http://schemas.openxmlformats.org/officeDocument/2006/relationships/hyperlink" Target="https://github.com/facebook/react/issues/10294" TargetMode="External"/><Relationship Id="rId233" Type="http://schemas.openxmlformats.org/officeDocument/2006/relationships/hyperlink" Target="https://github.com/microsoft/vscode/pull/52707" TargetMode="External"/><Relationship Id="rId111" Type="http://schemas.openxmlformats.org/officeDocument/2006/relationships/hyperlink" Target="https://github.com/facebook/react/issues/10294" TargetMode="External"/><Relationship Id="rId232" Type="http://schemas.openxmlformats.org/officeDocument/2006/relationships/hyperlink" Target="https://github.com/microsoft/vscode/pull/52707" TargetMode="External"/><Relationship Id="rId206" Type="http://schemas.openxmlformats.org/officeDocument/2006/relationships/hyperlink" Target="https://github.com/flutter/flutter/issues/18494" TargetMode="External"/><Relationship Id="rId205" Type="http://schemas.openxmlformats.org/officeDocument/2006/relationships/hyperlink" Target="https://github.com/flutter/flutter/issues/18494" TargetMode="External"/><Relationship Id="rId204" Type="http://schemas.openxmlformats.org/officeDocument/2006/relationships/hyperlink" Target="https://github.com/flutter/flutter/issues/18494" TargetMode="External"/><Relationship Id="rId203" Type="http://schemas.openxmlformats.org/officeDocument/2006/relationships/hyperlink" Target="https://github.com/flutter/flutter/issues/18494" TargetMode="External"/><Relationship Id="rId209" Type="http://schemas.openxmlformats.org/officeDocument/2006/relationships/hyperlink" Target="https://github.com/flutter/flutter/issues/18494" TargetMode="External"/><Relationship Id="rId208" Type="http://schemas.openxmlformats.org/officeDocument/2006/relationships/hyperlink" Target="https://github.com/flutter/flutter/issues/18494" TargetMode="External"/><Relationship Id="rId207" Type="http://schemas.openxmlformats.org/officeDocument/2006/relationships/hyperlink" Target="https://github.com/flutter/flutter/issues/18494" TargetMode="External"/><Relationship Id="rId202" Type="http://schemas.openxmlformats.org/officeDocument/2006/relationships/hyperlink" Target="https://github.com/flutter/flutter/issues/18494" TargetMode="External"/><Relationship Id="rId201" Type="http://schemas.openxmlformats.org/officeDocument/2006/relationships/hyperlink" Target="https://github.com/flutter/flutter/issues/18494" TargetMode="External"/><Relationship Id="rId200" Type="http://schemas.openxmlformats.org/officeDocument/2006/relationships/hyperlink" Target="https://github.com/flutter/flutter/issues/18494"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facebook/create-react-app/pull/11320" TargetMode="External"/><Relationship Id="rId2" Type="http://schemas.openxmlformats.org/officeDocument/2006/relationships/hyperlink" Target="https://github.com/facebook/create-react-app/pull/11320" TargetMode="External"/><Relationship Id="rId3" Type="http://schemas.openxmlformats.org/officeDocument/2006/relationships/hyperlink" Target="https://github.com/facebook/create-react-app/pull/10228" TargetMode="External"/><Relationship Id="rId4" Type="http://schemas.openxmlformats.org/officeDocument/2006/relationships/hyperlink" Target="https://github.com/facebook/create-react-app/pull/11597" TargetMode="External"/><Relationship Id="rId9" Type="http://schemas.openxmlformats.org/officeDocument/2006/relationships/hyperlink" Target="https://github.com/facebook/create-react-app/pull/2285" TargetMode="External"/><Relationship Id="rId5" Type="http://schemas.openxmlformats.org/officeDocument/2006/relationships/hyperlink" Target="https://github.com/facebook/create-react-app/pull/6055" TargetMode="External"/><Relationship Id="rId6" Type="http://schemas.openxmlformats.org/officeDocument/2006/relationships/hyperlink" Target="https://facebook.github.io/create-react-app/docs/running-tests" TargetMode="External"/><Relationship Id="rId7" Type="http://schemas.openxmlformats.org/officeDocument/2006/relationships/hyperlink" Target="https://github.com/facebook/create-react-app/pull/5491" TargetMode="External"/><Relationship Id="rId8" Type="http://schemas.openxmlformats.org/officeDocument/2006/relationships/hyperlink" Target="https://github.com/facebook/create-react-app/pull/2285" TargetMode="External"/><Relationship Id="rId11" Type="http://schemas.openxmlformats.org/officeDocument/2006/relationships/hyperlink" Target="https://github.com/facebook/create-react-app/pull/2285" TargetMode="External"/><Relationship Id="rId10" Type="http://schemas.openxmlformats.org/officeDocument/2006/relationships/hyperlink" Target="https://github.com/facebook/create-react-app/pull/2285" TargetMode="External"/><Relationship Id="rId1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29"/>
    <col customWidth="1" min="2" max="2" width="21.0"/>
    <col customWidth="1" min="4" max="4" width="14.43"/>
  </cols>
  <sheetData>
    <row r="1" ht="15.75" customHeight="1">
      <c r="A1" s="1" t="s">
        <v>0</v>
      </c>
      <c r="B1" s="1" t="s">
        <v>1</v>
      </c>
      <c r="C1" s="1" t="s">
        <v>2</v>
      </c>
      <c r="D1" s="1" t="s">
        <v>3</v>
      </c>
      <c r="E1" s="2" t="s">
        <v>4</v>
      </c>
      <c r="F1" s="1" t="s">
        <v>5</v>
      </c>
      <c r="G1" s="3" t="s">
        <v>6</v>
      </c>
    </row>
    <row r="2" ht="15.75" customHeight="1">
      <c r="A2" s="4" t="s">
        <v>7</v>
      </c>
      <c r="B2" s="5" t="s">
        <v>8</v>
      </c>
      <c r="C2" s="4" t="s">
        <v>9</v>
      </c>
      <c r="D2" s="4" t="s">
        <v>10</v>
      </c>
      <c r="E2" s="6" t="s">
        <v>11</v>
      </c>
      <c r="F2" s="7"/>
      <c r="G2" s="8">
        <f>IFERROR(__xludf.DUMMYFUNCTION("counta(split(D2, "" ""))"),20.0)</f>
        <v>20</v>
      </c>
    </row>
    <row r="3" ht="15.75" customHeight="1">
      <c r="A3" s="4" t="s">
        <v>7</v>
      </c>
      <c r="B3" s="5" t="s">
        <v>12</v>
      </c>
      <c r="C3" s="4" t="s">
        <v>9</v>
      </c>
      <c r="D3" s="4" t="s">
        <v>13</v>
      </c>
      <c r="E3" s="6" t="s">
        <v>11</v>
      </c>
      <c r="F3" s="4"/>
      <c r="G3" s="8">
        <f>IFERROR(__xludf.DUMMYFUNCTION("counta(split(D3, "" ""))"),18.0)</f>
        <v>18</v>
      </c>
      <c r="J3" s="1" t="s">
        <v>14</v>
      </c>
      <c r="K3" s="1" t="s">
        <v>15</v>
      </c>
      <c r="L3" s="1" t="s">
        <v>16</v>
      </c>
    </row>
    <row r="4" ht="15.75" customHeight="1">
      <c r="A4" s="9" t="s">
        <v>7</v>
      </c>
      <c r="B4" s="10" t="s">
        <v>17</v>
      </c>
      <c r="C4" s="9" t="s">
        <v>9</v>
      </c>
      <c r="D4" s="9" t="s">
        <v>18</v>
      </c>
      <c r="E4" s="11" t="s">
        <v>19</v>
      </c>
      <c r="F4" s="12"/>
      <c r="G4" s="8">
        <f>IFERROR(__xludf.DUMMYFUNCTION("counta(split(D4, "" ""))"),106.0)</f>
        <v>106</v>
      </c>
      <c r="J4" s="13" t="s">
        <v>9</v>
      </c>
      <c r="K4" s="14">
        <f>COUNTIF(C:C, "branch_name")</f>
        <v>150</v>
      </c>
      <c r="L4" s="15">
        <f t="shared" ref="L4:L6" si="1"> 150-K4</f>
        <v>0</v>
      </c>
    </row>
    <row r="5" ht="15.75" customHeight="1">
      <c r="A5" s="9" t="s">
        <v>7</v>
      </c>
      <c r="B5" s="16" t="s">
        <v>20</v>
      </c>
      <c r="C5" s="9" t="s">
        <v>9</v>
      </c>
      <c r="D5" s="9" t="s">
        <v>21</v>
      </c>
      <c r="E5" s="11" t="s">
        <v>22</v>
      </c>
      <c r="F5" s="12"/>
      <c r="G5" s="8">
        <f>IFERROR(__xludf.DUMMYFUNCTION("counta(split(D5, "" ""))"),39.0)</f>
        <v>39</v>
      </c>
      <c r="J5" s="13" t="s">
        <v>23</v>
      </c>
      <c r="K5" s="14">
        <f>COUNTIF(C:C, "file_name")</f>
        <v>150</v>
      </c>
      <c r="L5" s="15">
        <f t="shared" si="1"/>
        <v>0</v>
      </c>
    </row>
    <row r="6" ht="15.75" customHeight="1">
      <c r="A6" s="9" t="s">
        <v>7</v>
      </c>
      <c r="B6" s="16" t="s">
        <v>24</v>
      </c>
      <c r="C6" s="9" t="s">
        <v>9</v>
      </c>
      <c r="D6" s="9" t="s">
        <v>25</v>
      </c>
      <c r="E6" s="11" t="s">
        <v>22</v>
      </c>
      <c r="F6" s="12"/>
      <c r="G6" s="8">
        <f>IFERROR(__xludf.DUMMYFUNCTION("counta(split(D6, "" ""))"),10.0)</f>
        <v>10</v>
      </c>
      <c r="J6" s="13" t="s">
        <v>26</v>
      </c>
      <c r="K6" s="14">
        <f>COUNTIF(C:C, "issue_number")</f>
        <v>150</v>
      </c>
      <c r="L6" s="15">
        <f t="shared" si="1"/>
        <v>0</v>
      </c>
    </row>
    <row r="7" ht="15.75" customHeight="1">
      <c r="A7" s="4" t="s">
        <v>7</v>
      </c>
      <c r="B7" s="17" t="s">
        <v>27</v>
      </c>
      <c r="C7" s="4" t="s">
        <v>9</v>
      </c>
      <c r="D7" s="4" t="s">
        <v>28</v>
      </c>
      <c r="E7" s="6" t="s">
        <v>11</v>
      </c>
      <c r="F7" s="7"/>
      <c r="G7" s="8">
        <f>IFERROR(__xludf.DUMMYFUNCTION("counta(split(D7, "" ""))"),25.0)</f>
        <v>25</v>
      </c>
    </row>
    <row r="8" ht="15.75" customHeight="1">
      <c r="A8" s="4" t="s">
        <v>7</v>
      </c>
      <c r="B8" s="5" t="s">
        <v>29</v>
      </c>
      <c r="C8" s="4" t="s">
        <v>9</v>
      </c>
      <c r="D8" s="4" t="s">
        <v>30</v>
      </c>
      <c r="E8" s="6" t="s">
        <v>19</v>
      </c>
      <c r="F8" s="7"/>
      <c r="G8" s="8">
        <f>IFERROR(__xludf.DUMMYFUNCTION("counta(split(D8, "" ""))"),27.0)</f>
        <v>27</v>
      </c>
    </row>
    <row r="9" ht="15.75" customHeight="1">
      <c r="A9" s="4" t="s">
        <v>7</v>
      </c>
      <c r="B9" s="5" t="s">
        <v>20</v>
      </c>
      <c r="C9" s="4" t="s">
        <v>9</v>
      </c>
      <c r="D9" s="4" t="s">
        <v>21</v>
      </c>
      <c r="E9" s="6" t="s">
        <v>22</v>
      </c>
      <c r="F9" s="7"/>
      <c r="G9" s="8">
        <f>IFERROR(__xludf.DUMMYFUNCTION("counta(split(D9, "" ""))"),39.0)</f>
        <v>39</v>
      </c>
    </row>
    <row r="10" ht="15.75" customHeight="1">
      <c r="A10" s="4" t="s">
        <v>7</v>
      </c>
      <c r="B10" s="5" t="s">
        <v>31</v>
      </c>
      <c r="C10" s="4" t="s">
        <v>9</v>
      </c>
      <c r="D10" s="4" t="s">
        <v>32</v>
      </c>
      <c r="E10" s="6" t="s">
        <v>19</v>
      </c>
      <c r="F10" s="7"/>
      <c r="G10" s="8">
        <f>IFERROR(__xludf.DUMMYFUNCTION("counta(split(D10, "" ""))"),102.0)</f>
        <v>102</v>
      </c>
      <c r="K10" s="18" t="s">
        <v>33</v>
      </c>
      <c r="L10" s="19">
        <f>IFERROR(__xludf.DUMMYFUNCTION("COUNTUNIQUE(B:B)"),326.0)</f>
        <v>326</v>
      </c>
    </row>
    <row r="11" ht="15.75" customHeight="1">
      <c r="A11" s="4" t="s">
        <v>7</v>
      </c>
      <c r="B11" s="5" t="s">
        <v>34</v>
      </c>
      <c r="C11" s="4" t="s">
        <v>9</v>
      </c>
      <c r="D11" s="4" t="s">
        <v>35</v>
      </c>
      <c r="E11" s="20" t="s">
        <v>36</v>
      </c>
      <c r="F11" s="7"/>
      <c r="G11" s="8">
        <f>IFERROR(__xludf.DUMMYFUNCTION("counta(split(D11, "" ""))"),48.0)</f>
        <v>48</v>
      </c>
      <c r="K11" s="18" t="s">
        <v>37</v>
      </c>
      <c r="L11" s="19">
        <f>IFERROR(__xludf.DUMMYFUNCTION("COUNTUNIQUE(A:A)"),18.0)</f>
        <v>18</v>
      </c>
    </row>
    <row r="12" ht="15.75" customHeight="1">
      <c r="A12" s="4" t="s">
        <v>7</v>
      </c>
      <c r="B12" s="5" t="s">
        <v>34</v>
      </c>
      <c r="C12" s="4" t="s">
        <v>9</v>
      </c>
      <c r="D12" s="4" t="s">
        <v>35</v>
      </c>
      <c r="E12" s="20" t="s">
        <v>11</v>
      </c>
      <c r="F12" s="4" t="s">
        <v>38</v>
      </c>
      <c r="G12" s="8">
        <f>IFERROR(__xludf.DUMMYFUNCTION("counta(split(D12, "" ""))"),48.0)</f>
        <v>48</v>
      </c>
      <c r="K12" s="21" t="s">
        <v>39</v>
      </c>
      <c r="L12" s="22">
        <f>AVERAGE(G2:G1179)</f>
        <v>36.88888889</v>
      </c>
    </row>
    <row r="13" ht="15.75" customHeight="1">
      <c r="A13" s="4" t="s">
        <v>40</v>
      </c>
      <c r="B13" s="17" t="s">
        <v>41</v>
      </c>
      <c r="C13" s="4" t="s">
        <v>9</v>
      </c>
      <c r="D13" s="4" t="s">
        <v>42</v>
      </c>
      <c r="E13" s="6" t="s">
        <v>43</v>
      </c>
      <c r="F13" s="4" t="s">
        <v>38</v>
      </c>
      <c r="G13" s="8">
        <f>IFERROR(__xludf.DUMMYFUNCTION("counta(split(D13, "" ""))"),69.0)</f>
        <v>69</v>
      </c>
    </row>
    <row r="14" ht="15.75" customHeight="1">
      <c r="A14" s="4" t="s">
        <v>40</v>
      </c>
      <c r="B14" s="5" t="s">
        <v>44</v>
      </c>
      <c r="C14" s="4" t="s">
        <v>9</v>
      </c>
      <c r="D14" s="4" t="s">
        <v>45</v>
      </c>
      <c r="E14" s="20" t="s">
        <v>46</v>
      </c>
      <c r="F14" s="4" t="s">
        <v>38</v>
      </c>
      <c r="G14" s="8">
        <f>IFERROR(__xludf.DUMMYFUNCTION("counta(split(D14, "" ""))"),18.0)</f>
        <v>18</v>
      </c>
    </row>
    <row r="15" ht="15.75" customHeight="1">
      <c r="A15" s="4" t="s">
        <v>40</v>
      </c>
      <c r="B15" s="5" t="s">
        <v>44</v>
      </c>
      <c r="C15" s="4" t="s">
        <v>9</v>
      </c>
      <c r="D15" s="20" t="s">
        <v>47</v>
      </c>
      <c r="E15" s="20" t="s">
        <v>48</v>
      </c>
      <c r="F15" s="4" t="s">
        <v>38</v>
      </c>
      <c r="G15" s="8">
        <f>IFERROR(__xludf.DUMMYFUNCTION("counta(split(D15, "" ""))"),18.0)</f>
        <v>18</v>
      </c>
    </row>
    <row r="16" ht="15.75" customHeight="1">
      <c r="A16" s="4" t="s">
        <v>40</v>
      </c>
      <c r="B16" s="5" t="s">
        <v>49</v>
      </c>
      <c r="C16" s="4" t="s">
        <v>9</v>
      </c>
      <c r="D16" s="4" t="s">
        <v>50</v>
      </c>
      <c r="E16" s="23" t="s">
        <v>51</v>
      </c>
      <c r="F16" s="7"/>
      <c r="G16" s="8">
        <f>IFERROR(__xludf.DUMMYFUNCTION("counta(split(D16, "" ""))"),24.0)</f>
        <v>24</v>
      </c>
    </row>
    <row r="17" ht="15.75" customHeight="1">
      <c r="A17" s="4" t="s">
        <v>40</v>
      </c>
      <c r="B17" s="5" t="s">
        <v>52</v>
      </c>
      <c r="C17" s="4" t="s">
        <v>9</v>
      </c>
      <c r="D17" s="4" t="s">
        <v>53</v>
      </c>
      <c r="E17" s="6" t="s">
        <v>54</v>
      </c>
      <c r="F17" s="4" t="s">
        <v>38</v>
      </c>
      <c r="G17" s="8">
        <f>IFERROR(__xludf.DUMMYFUNCTION("counta(split(D17, "" ""))"),28.0)</f>
        <v>28</v>
      </c>
    </row>
    <row r="18" ht="15.75" customHeight="1">
      <c r="A18" s="4" t="s">
        <v>40</v>
      </c>
      <c r="B18" s="5" t="s">
        <v>55</v>
      </c>
      <c r="C18" s="4" t="s">
        <v>9</v>
      </c>
      <c r="D18" s="4" t="s">
        <v>56</v>
      </c>
      <c r="E18" s="6" t="s">
        <v>19</v>
      </c>
      <c r="F18" s="4" t="s">
        <v>38</v>
      </c>
      <c r="G18" s="8">
        <f>IFERROR(__xludf.DUMMYFUNCTION("counta(split(D18, "" ""))"),40.0)</f>
        <v>40</v>
      </c>
    </row>
    <row r="19" ht="15.75" customHeight="1">
      <c r="A19" s="4" t="s">
        <v>40</v>
      </c>
      <c r="B19" s="5" t="s">
        <v>57</v>
      </c>
      <c r="C19" s="4" t="s">
        <v>9</v>
      </c>
      <c r="D19" s="4" t="s">
        <v>58</v>
      </c>
      <c r="E19" s="20" t="s">
        <v>59</v>
      </c>
      <c r="F19" s="4" t="s">
        <v>38</v>
      </c>
      <c r="G19" s="8">
        <f>IFERROR(__xludf.DUMMYFUNCTION("counta(split(D19, "" ""))"),82.0)</f>
        <v>82</v>
      </c>
    </row>
    <row r="20" ht="15.75" customHeight="1">
      <c r="A20" s="4" t="s">
        <v>40</v>
      </c>
      <c r="B20" s="5" t="s">
        <v>60</v>
      </c>
      <c r="C20" s="4" t="s">
        <v>9</v>
      </c>
      <c r="D20" s="4" t="s">
        <v>61</v>
      </c>
      <c r="E20" s="6" t="s">
        <v>62</v>
      </c>
      <c r="F20" s="7"/>
      <c r="G20" s="8">
        <f>IFERROR(__xludf.DUMMYFUNCTION("counta(split(D20, "" ""))"),43.0)</f>
        <v>43</v>
      </c>
    </row>
    <row r="21" ht="15.75" customHeight="1">
      <c r="A21" s="4" t="s">
        <v>40</v>
      </c>
      <c r="B21" s="5" t="s">
        <v>63</v>
      </c>
      <c r="C21" s="4" t="s">
        <v>9</v>
      </c>
      <c r="D21" s="4" t="s">
        <v>64</v>
      </c>
      <c r="E21" s="6" t="s">
        <v>65</v>
      </c>
      <c r="F21" s="7"/>
      <c r="G21" s="8">
        <f>IFERROR(__xludf.DUMMYFUNCTION("counta(split(D21, "" ""))"),45.0)</f>
        <v>45</v>
      </c>
    </row>
    <row r="22" ht="15.75" customHeight="1">
      <c r="A22" s="4" t="s">
        <v>40</v>
      </c>
      <c r="B22" s="5" t="s">
        <v>66</v>
      </c>
      <c r="C22" s="4" t="s">
        <v>9</v>
      </c>
      <c r="D22" s="4" t="s">
        <v>67</v>
      </c>
      <c r="E22" s="6" t="s">
        <v>19</v>
      </c>
      <c r="F22" s="7"/>
      <c r="G22" s="8">
        <f>IFERROR(__xludf.DUMMYFUNCTION("counta(split(D22, "" ""))"),11.0)</f>
        <v>11</v>
      </c>
    </row>
    <row r="23" ht="15.75" customHeight="1">
      <c r="A23" s="4" t="s">
        <v>40</v>
      </c>
      <c r="B23" s="5" t="s">
        <v>68</v>
      </c>
      <c r="C23" s="4" t="s">
        <v>9</v>
      </c>
      <c r="D23" s="4" t="s">
        <v>69</v>
      </c>
      <c r="E23" s="6">
        <v>1.3</v>
      </c>
      <c r="F23" s="7"/>
      <c r="G23" s="8">
        <f>IFERROR(__xludf.DUMMYFUNCTION("counta(split(D23, "" ""))"),27.0)</f>
        <v>27</v>
      </c>
    </row>
    <row r="24" ht="15.75" customHeight="1">
      <c r="A24" s="4" t="s">
        <v>70</v>
      </c>
      <c r="B24" s="17" t="s">
        <v>71</v>
      </c>
      <c r="C24" s="4" t="s">
        <v>9</v>
      </c>
      <c r="D24" s="4" t="s">
        <v>72</v>
      </c>
      <c r="E24" s="6" t="s">
        <v>19</v>
      </c>
      <c r="F24" s="4" t="s">
        <v>38</v>
      </c>
      <c r="G24" s="8">
        <f>IFERROR(__xludf.DUMMYFUNCTION("counta(split(D24, "" ""))"),76.0)</f>
        <v>76</v>
      </c>
    </row>
    <row r="25" ht="15.75" customHeight="1">
      <c r="A25" s="4" t="s">
        <v>70</v>
      </c>
      <c r="B25" s="5" t="s">
        <v>73</v>
      </c>
      <c r="C25" s="4" t="s">
        <v>9</v>
      </c>
      <c r="D25" s="4" t="s">
        <v>74</v>
      </c>
      <c r="E25" s="6" t="s">
        <v>75</v>
      </c>
      <c r="F25" s="7"/>
      <c r="G25" s="8">
        <f>IFERROR(__xludf.DUMMYFUNCTION("counta(split(D25, "" ""))"),6.0)</f>
        <v>6</v>
      </c>
    </row>
    <row r="26" ht="15.75" customHeight="1">
      <c r="A26" s="4" t="s">
        <v>70</v>
      </c>
      <c r="B26" s="5" t="s">
        <v>76</v>
      </c>
      <c r="C26" s="4" t="s">
        <v>9</v>
      </c>
      <c r="D26" s="4" t="s">
        <v>77</v>
      </c>
      <c r="E26" s="6" t="s">
        <v>19</v>
      </c>
      <c r="F26" s="4" t="s">
        <v>78</v>
      </c>
      <c r="G26" s="8">
        <f>IFERROR(__xludf.DUMMYFUNCTION("counta(split(D26, "" ""))"),47.0)</f>
        <v>47</v>
      </c>
    </row>
    <row r="27" ht="15.75" customHeight="1">
      <c r="A27" s="4" t="s">
        <v>70</v>
      </c>
      <c r="B27" s="5" t="s">
        <v>76</v>
      </c>
      <c r="C27" s="4" t="s">
        <v>9</v>
      </c>
      <c r="D27" s="4" t="s">
        <v>79</v>
      </c>
      <c r="E27" s="6" t="s">
        <v>19</v>
      </c>
      <c r="F27" s="4" t="s">
        <v>78</v>
      </c>
      <c r="G27" s="8">
        <f>IFERROR(__xludf.DUMMYFUNCTION("counta(split(D27, "" ""))"),63.0)</f>
        <v>63</v>
      </c>
    </row>
    <row r="28" ht="15.75" customHeight="1">
      <c r="A28" s="4" t="s">
        <v>70</v>
      </c>
      <c r="B28" s="5" t="s">
        <v>80</v>
      </c>
      <c r="C28" s="4" t="s">
        <v>9</v>
      </c>
      <c r="D28" s="4" t="s">
        <v>81</v>
      </c>
      <c r="E28" s="6" t="s">
        <v>82</v>
      </c>
      <c r="F28" s="7"/>
      <c r="G28" s="8">
        <f>IFERROR(__xludf.DUMMYFUNCTION("counta(split(D28, "" ""))"),45.0)</f>
        <v>45</v>
      </c>
    </row>
    <row r="29" ht="15.75" customHeight="1">
      <c r="A29" s="4" t="s">
        <v>70</v>
      </c>
      <c r="B29" s="5" t="s">
        <v>83</v>
      </c>
      <c r="C29" s="4" t="s">
        <v>9</v>
      </c>
      <c r="D29" s="4" t="s">
        <v>84</v>
      </c>
      <c r="E29" s="6" t="s">
        <v>85</v>
      </c>
      <c r="F29" s="7"/>
      <c r="G29" s="8">
        <f>IFERROR(__xludf.DUMMYFUNCTION("counta(split(D29, "" ""))"),23.0)</f>
        <v>23</v>
      </c>
    </row>
    <row r="30" ht="15.75" customHeight="1">
      <c r="A30" s="4" t="s">
        <v>70</v>
      </c>
      <c r="B30" s="5" t="s">
        <v>86</v>
      </c>
      <c r="C30" s="4" t="s">
        <v>9</v>
      </c>
      <c r="D30" s="4" t="s">
        <v>87</v>
      </c>
      <c r="E30" s="6" t="s">
        <v>88</v>
      </c>
      <c r="F30" s="7"/>
      <c r="G30" s="8">
        <f>IFERROR(__xludf.DUMMYFUNCTION("counta(split(D30, "" ""))"),81.0)</f>
        <v>81</v>
      </c>
    </row>
    <row r="31" ht="15.75" customHeight="1">
      <c r="A31" s="4" t="s">
        <v>70</v>
      </c>
      <c r="B31" s="5" t="s">
        <v>89</v>
      </c>
      <c r="C31" s="4" t="s">
        <v>9</v>
      </c>
      <c r="D31" s="4" t="s">
        <v>90</v>
      </c>
      <c r="E31" s="6" t="s">
        <v>91</v>
      </c>
      <c r="F31" s="7"/>
      <c r="G31" s="8">
        <f>IFERROR(__xludf.DUMMYFUNCTION("counta(split(D31, "" ""))"),20.0)</f>
        <v>20</v>
      </c>
    </row>
    <row r="32" ht="15.75" customHeight="1">
      <c r="A32" s="4" t="s">
        <v>70</v>
      </c>
      <c r="B32" s="5" t="s">
        <v>92</v>
      </c>
      <c r="C32" s="4" t="s">
        <v>9</v>
      </c>
      <c r="D32" s="4" t="s">
        <v>93</v>
      </c>
      <c r="E32" s="6" t="s">
        <v>19</v>
      </c>
      <c r="F32" s="4" t="s">
        <v>38</v>
      </c>
      <c r="G32" s="8">
        <f>IFERROR(__xludf.DUMMYFUNCTION("counta(split(D32, "" ""))"),97.0)</f>
        <v>97</v>
      </c>
    </row>
    <row r="33" ht="15.75" customHeight="1">
      <c r="A33" s="4" t="s">
        <v>70</v>
      </c>
      <c r="B33" s="5" t="s">
        <v>94</v>
      </c>
      <c r="C33" s="4" t="s">
        <v>9</v>
      </c>
      <c r="D33" s="4" t="s">
        <v>95</v>
      </c>
      <c r="E33" s="6" t="s">
        <v>22</v>
      </c>
      <c r="F33" s="7"/>
      <c r="G33" s="8">
        <f>IFERROR(__xludf.DUMMYFUNCTION("counta(split(D33, "" ""))"),24.0)</f>
        <v>24</v>
      </c>
    </row>
    <row r="34" ht="15.75" customHeight="1">
      <c r="A34" s="4" t="s">
        <v>96</v>
      </c>
      <c r="B34" s="17" t="s">
        <v>97</v>
      </c>
      <c r="C34" s="4" t="s">
        <v>9</v>
      </c>
      <c r="D34" s="4" t="s">
        <v>98</v>
      </c>
      <c r="E34" s="6" t="s">
        <v>99</v>
      </c>
      <c r="F34" s="4" t="s">
        <v>38</v>
      </c>
      <c r="G34" s="8">
        <f>IFERROR(__xludf.DUMMYFUNCTION("counta(split(D34, "" ""))"),96.0)</f>
        <v>96</v>
      </c>
    </row>
    <row r="35" ht="15.75" customHeight="1">
      <c r="A35" s="4" t="s">
        <v>96</v>
      </c>
      <c r="B35" s="5" t="s">
        <v>100</v>
      </c>
      <c r="C35" s="4" t="s">
        <v>9</v>
      </c>
      <c r="D35" s="4" t="s">
        <v>101</v>
      </c>
      <c r="E35" s="6" t="s">
        <v>11</v>
      </c>
      <c r="F35" s="7"/>
      <c r="G35" s="8">
        <f>IFERROR(__xludf.DUMMYFUNCTION("counta(split(D35, "" ""))"),18.0)</f>
        <v>18</v>
      </c>
    </row>
    <row r="36" ht="15.75" customHeight="1">
      <c r="A36" s="4" t="s">
        <v>96</v>
      </c>
      <c r="B36" s="5" t="s">
        <v>102</v>
      </c>
      <c r="C36" s="4" t="s">
        <v>9</v>
      </c>
      <c r="D36" s="4" t="s">
        <v>103</v>
      </c>
      <c r="E36" s="20" t="s">
        <v>104</v>
      </c>
      <c r="F36" s="4" t="s">
        <v>38</v>
      </c>
      <c r="G36" s="8">
        <f>IFERROR(__xludf.DUMMYFUNCTION("counta(split(D36, "" ""))"),7.0)</f>
        <v>7</v>
      </c>
    </row>
    <row r="37" ht="15.75" customHeight="1">
      <c r="A37" s="4" t="s">
        <v>96</v>
      </c>
      <c r="B37" s="5" t="s">
        <v>105</v>
      </c>
      <c r="C37" s="4" t="s">
        <v>9</v>
      </c>
      <c r="D37" s="4" t="s">
        <v>106</v>
      </c>
      <c r="E37" s="6" t="s">
        <v>107</v>
      </c>
      <c r="F37" s="7"/>
      <c r="G37" s="8">
        <f>IFERROR(__xludf.DUMMYFUNCTION("counta(split(D37, "" ""))"),42.0)</f>
        <v>42</v>
      </c>
    </row>
    <row r="38" ht="15.75" customHeight="1">
      <c r="A38" s="4" t="s">
        <v>96</v>
      </c>
      <c r="B38" s="5" t="s">
        <v>108</v>
      </c>
      <c r="C38" s="4" t="s">
        <v>9</v>
      </c>
      <c r="D38" s="4" t="s">
        <v>109</v>
      </c>
      <c r="E38" s="24" t="s">
        <v>110</v>
      </c>
      <c r="F38" s="7"/>
      <c r="G38" s="8">
        <f>IFERROR(__xludf.DUMMYFUNCTION("counta(split(D38, "" ""))"),36.0)</f>
        <v>36</v>
      </c>
    </row>
    <row r="39" ht="15.75" customHeight="1">
      <c r="A39" s="4" t="s">
        <v>96</v>
      </c>
      <c r="B39" s="5" t="s">
        <v>111</v>
      </c>
      <c r="C39" s="4" t="s">
        <v>9</v>
      </c>
      <c r="D39" s="4" t="s">
        <v>112</v>
      </c>
      <c r="E39" s="6" t="s">
        <v>113</v>
      </c>
      <c r="F39" s="7"/>
      <c r="G39" s="8">
        <f>IFERROR(__xludf.DUMMYFUNCTION("counta(split(D39, "" ""))"),21.0)</f>
        <v>21</v>
      </c>
    </row>
    <row r="40" ht="15.75" customHeight="1">
      <c r="A40" s="4" t="s">
        <v>96</v>
      </c>
      <c r="B40" s="5" t="s">
        <v>114</v>
      </c>
      <c r="C40" s="4" t="s">
        <v>9</v>
      </c>
      <c r="D40" s="4" t="s">
        <v>115</v>
      </c>
      <c r="E40" s="20" t="s">
        <v>19</v>
      </c>
      <c r="F40" s="7"/>
      <c r="G40" s="8">
        <f>IFERROR(__xludf.DUMMYFUNCTION("counta(split(D40, "" ""))"),36.0)</f>
        <v>36</v>
      </c>
    </row>
    <row r="41" ht="15.75" customHeight="1">
      <c r="A41" s="4" t="s">
        <v>96</v>
      </c>
      <c r="B41" s="5" t="s">
        <v>114</v>
      </c>
      <c r="C41" s="4" t="s">
        <v>9</v>
      </c>
      <c r="D41" s="4" t="s">
        <v>115</v>
      </c>
      <c r="E41" s="24" t="s">
        <v>116</v>
      </c>
      <c r="F41" s="7"/>
      <c r="G41" s="8">
        <f>IFERROR(__xludf.DUMMYFUNCTION("counta(split(D41, "" ""))"),36.0)</f>
        <v>36</v>
      </c>
    </row>
    <row r="42" ht="15.75" customHeight="1">
      <c r="A42" s="4" t="s">
        <v>96</v>
      </c>
      <c r="B42" s="5" t="s">
        <v>117</v>
      </c>
      <c r="C42" s="4" t="s">
        <v>9</v>
      </c>
      <c r="D42" s="4" t="s">
        <v>118</v>
      </c>
      <c r="E42" s="20" t="s">
        <v>22</v>
      </c>
      <c r="F42" s="7"/>
      <c r="G42" s="8">
        <f>IFERROR(__xludf.DUMMYFUNCTION("counta(split(D42, "" ""))"),35.0)</f>
        <v>35</v>
      </c>
    </row>
    <row r="43" ht="15.75" customHeight="1">
      <c r="A43" s="4" t="s">
        <v>96</v>
      </c>
      <c r="B43" s="5" t="s">
        <v>119</v>
      </c>
      <c r="C43" s="4" t="s">
        <v>9</v>
      </c>
      <c r="D43" s="4" t="s">
        <v>120</v>
      </c>
      <c r="E43" s="6" t="s">
        <v>121</v>
      </c>
      <c r="F43" s="7"/>
      <c r="G43" s="8">
        <f>IFERROR(__xludf.DUMMYFUNCTION("counta(split(D43, "" ""))"),83.0)</f>
        <v>83</v>
      </c>
    </row>
    <row r="44" ht="15.75" customHeight="1">
      <c r="A44" s="4" t="s">
        <v>122</v>
      </c>
      <c r="B44" s="17" t="s">
        <v>123</v>
      </c>
      <c r="C44" s="4" t="s">
        <v>9</v>
      </c>
      <c r="D44" s="4" t="s">
        <v>124</v>
      </c>
      <c r="E44" s="6" t="s">
        <v>125</v>
      </c>
      <c r="F44" s="4" t="s">
        <v>38</v>
      </c>
      <c r="G44" s="8">
        <f>IFERROR(__xludf.DUMMYFUNCTION("counta(split(D44, "" ""))"),121.0)</f>
        <v>121</v>
      </c>
    </row>
    <row r="45" ht="15.75" customHeight="1">
      <c r="A45" s="4" t="s">
        <v>122</v>
      </c>
      <c r="B45" s="5" t="s">
        <v>126</v>
      </c>
      <c r="C45" s="4" t="s">
        <v>9</v>
      </c>
      <c r="D45" s="4" t="s">
        <v>127</v>
      </c>
      <c r="E45" s="20" t="s">
        <v>43</v>
      </c>
      <c r="F45" s="4" t="s">
        <v>38</v>
      </c>
      <c r="G45" s="8">
        <f>IFERROR(__xludf.DUMMYFUNCTION("counta(split(D45, "" ""))"),37.0)</f>
        <v>37</v>
      </c>
    </row>
    <row r="46" ht="15.75" customHeight="1">
      <c r="A46" s="4" t="s">
        <v>122</v>
      </c>
      <c r="B46" s="5" t="s">
        <v>128</v>
      </c>
      <c r="C46" s="4" t="s">
        <v>9</v>
      </c>
      <c r="D46" s="4" t="s">
        <v>129</v>
      </c>
      <c r="E46" s="6" t="s">
        <v>125</v>
      </c>
      <c r="F46" s="7"/>
      <c r="G46" s="8">
        <f>IFERROR(__xludf.DUMMYFUNCTION("counta(split(D46, "" ""))"),47.0)</f>
        <v>47</v>
      </c>
    </row>
    <row r="47" ht="15.75" customHeight="1">
      <c r="A47" s="4" t="s">
        <v>122</v>
      </c>
      <c r="B47" s="5" t="s">
        <v>130</v>
      </c>
      <c r="C47" s="4" t="s">
        <v>9</v>
      </c>
      <c r="D47" s="4" t="s">
        <v>131</v>
      </c>
      <c r="E47" s="6" t="s">
        <v>19</v>
      </c>
      <c r="F47" s="4" t="s">
        <v>38</v>
      </c>
      <c r="G47" s="8">
        <f>IFERROR(__xludf.DUMMYFUNCTION("counta(split(D47, "" ""))"),96.0)</f>
        <v>96</v>
      </c>
    </row>
    <row r="48" ht="15.75" customHeight="1">
      <c r="A48" s="4" t="s">
        <v>122</v>
      </c>
      <c r="B48" s="5" t="s">
        <v>132</v>
      </c>
      <c r="C48" s="4" t="s">
        <v>9</v>
      </c>
      <c r="D48" s="4" t="s">
        <v>133</v>
      </c>
      <c r="E48" s="20" t="s">
        <v>134</v>
      </c>
      <c r="F48" s="4" t="s">
        <v>38</v>
      </c>
      <c r="G48" s="8">
        <f>IFERROR(__xludf.DUMMYFUNCTION("counta(split(D48, "" ""))"),23.0)</f>
        <v>23</v>
      </c>
    </row>
    <row r="49" ht="15.75" customHeight="1">
      <c r="A49" s="4" t="s">
        <v>122</v>
      </c>
      <c r="B49" s="5" t="s">
        <v>135</v>
      </c>
      <c r="C49" s="4" t="s">
        <v>9</v>
      </c>
      <c r="D49" s="4" t="s">
        <v>136</v>
      </c>
      <c r="E49" s="6" t="s">
        <v>137</v>
      </c>
      <c r="F49" s="7"/>
      <c r="G49" s="8">
        <f>IFERROR(__xludf.DUMMYFUNCTION("counta(split(D49, "" ""))"),46.0)</f>
        <v>46</v>
      </c>
    </row>
    <row r="50" ht="15.75" customHeight="1">
      <c r="A50" s="4" t="s">
        <v>122</v>
      </c>
      <c r="B50" s="5" t="s">
        <v>138</v>
      </c>
      <c r="C50" s="4" t="s">
        <v>9</v>
      </c>
      <c r="D50" s="4" t="s">
        <v>139</v>
      </c>
      <c r="E50" s="20" t="s">
        <v>125</v>
      </c>
      <c r="F50" s="4" t="s">
        <v>38</v>
      </c>
      <c r="G50" s="8">
        <f>IFERROR(__xludf.DUMMYFUNCTION("counta(split(D50, "" ""))"),48.0)</f>
        <v>48</v>
      </c>
    </row>
    <row r="51" ht="15.75" customHeight="1">
      <c r="A51" s="4" t="s">
        <v>122</v>
      </c>
      <c r="B51" s="5" t="s">
        <v>138</v>
      </c>
      <c r="C51" s="4" t="s">
        <v>9</v>
      </c>
      <c r="D51" s="4" t="s">
        <v>139</v>
      </c>
      <c r="E51" s="6" t="s">
        <v>19</v>
      </c>
      <c r="F51" s="4" t="s">
        <v>38</v>
      </c>
      <c r="G51" s="8">
        <f>IFERROR(__xludf.DUMMYFUNCTION("counta(split(D51, "" ""))"),48.0)</f>
        <v>48</v>
      </c>
    </row>
    <row r="52" ht="15.75" customHeight="1">
      <c r="A52" s="4" t="s">
        <v>122</v>
      </c>
      <c r="B52" s="5" t="s">
        <v>140</v>
      </c>
      <c r="C52" s="4" t="s">
        <v>9</v>
      </c>
      <c r="D52" s="4" t="s">
        <v>141</v>
      </c>
      <c r="E52" s="6" t="s">
        <v>142</v>
      </c>
      <c r="F52" s="7"/>
      <c r="G52" s="8">
        <f>IFERROR(__xludf.DUMMYFUNCTION("counta(split(D52, "" ""))"),64.0)</f>
        <v>64</v>
      </c>
    </row>
    <row r="53" ht="15.75" customHeight="1">
      <c r="A53" s="4" t="s">
        <v>122</v>
      </c>
      <c r="B53" s="5" t="s">
        <v>143</v>
      </c>
      <c r="C53" s="4" t="s">
        <v>9</v>
      </c>
      <c r="D53" s="4" t="s">
        <v>144</v>
      </c>
      <c r="E53" s="6" t="s">
        <v>125</v>
      </c>
      <c r="F53" s="7"/>
      <c r="G53" s="8">
        <f>IFERROR(__xludf.DUMMYFUNCTION("counta(split(D53, "" ""))"),7.0)</f>
        <v>7</v>
      </c>
    </row>
    <row r="54" ht="15.75" customHeight="1">
      <c r="A54" s="4" t="s">
        <v>145</v>
      </c>
      <c r="B54" s="17" t="s">
        <v>146</v>
      </c>
      <c r="C54" s="4" t="s">
        <v>9</v>
      </c>
      <c r="D54" s="4" t="s">
        <v>147</v>
      </c>
      <c r="E54" s="6" t="s">
        <v>148</v>
      </c>
      <c r="F54" s="7"/>
      <c r="G54" s="8">
        <f>IFERROR(__xludf.DUMMYFUNCTION("counta(split(D54, "" ""))"),74.0)</f>
        <v>74</v>
      </c>
    </row>
    <row r="55" ht="15.75" customHeight="1">
      <c r="A55" s="4" t="s">
        <v>145</v>
      </c>
      <c r="B55" s="5" t="s">
        <v>149</v>
      </c>
      <c r="C55" s="4" t="s">
        <v>9</v>
      </c>
      <c r="D55" s="4" t="s">
        <v>150</v>
      </c>
      <c r="E55" s="6" t="s">
        <v>151</v>
      </c>
      <c r="F55" s="7"/>
      <c r="G55" s="8">
        <f>IFERROR(__xludf.DUMMYFUNCTION("counta(split(D55, "" ""))"),26.0)</f>
        <v>26</v>
      </c>
    </row>
    <row r="56" ht="15.75" customHeight="1">
      <c r="A56" s="4" t="s">
        <v>145</v>
      </c>
      <c r="B56" s="5" t="s">
        <v>152</v>
      </c>
      <c r="C56" s="4" t="s">
        <v>9</v>
      </c>
      <c r="D56" s="4" t="s">
        <v>153</v>
      </c>
      <c r="E56" s="6" t="s">
        <v>43</v>
      </c>
      <c r="F56" s="7"/>
      <c r="G56" s="8">
        <f>IFERROR(__xludf.DUMMYFUNCTION("counta(split(D56, "" ""))"),23.0)</f>
        <v>23</v>
      </c>
    </row>
    <row r="57" ht="15.75" customHeight="1">
      <c r="A57" s="4" t="s">
        <v>145</v>
      </c>
      <c r="B57" s="5" t="s">
        <v>154</v>
      </c>
      <c r="C57" s="4" t="s">
        <v>9</v>
      </c>
      <c r="D57" s="4" t="s">
        <v>155</v>
      </c>
      <c r="E57" s="6" t="s">
        <v>156</v>
      </c>
      <c r="F57" s="7"/>
      <c r="G57" s="8">
        <f>IFERROR(__xludf.DUMMYFUNCTION("counta(split(D57, "" ""))"),80.0)</f>
        <v>80</v>
      </c>
    </row>
    <row r="58" ht="15.75" customHeight="1">
      <c r="A58" s="4" t="s">
        <v>145</v>
      </c>
      <c r="B58" s="5" t="s">
        <v>154</v>
      </c>
      <c r="C58" s="4" t="s">
        <v>9</v>
      </c>
      <c r="D58" s="4" t="s">
        <v>155</v>
      </c>
      <c r="E58" s="6" t="s">
        <v>151</v>
      </c>
      <c r="F58" s="7"/>
      <c r="G58" s="8">
        <f>IFERROR(__xludf.DUMMYFUNCTION("counta(split(D58, "" ""))"),80.0)</f>
        <v>80</v>
      </c>
    </row>
    <row r="59" ht="15.75" customHeight="1">
      <c r="A59" s="4" t="s">
        <v>145</v>
      </c>
      <c r="B59" s="5" t="s">
        <v>157</v>
      </c>
      <c r="C59" s="4" t="s">
        <v>9</v>
      </c>
      <c r="D59" s="4" t="s">
        <v>158</v>
      </c>
      <c r="E59" s="6" t="s">
        <v>22</v>
      </c>
      <c r="F59" s="7"/>
      <c r="G59" s="8">
        <f>IFERROR(__xludf.DUMMYFUNCTION("counta(split(D59, "" ""))"),27.0)</f>
        <v>27</v>
      </c>
    </row>
    <row r="60" ht="15.75" customHeight="1">
      <c r="A60" s="4" t="s">
        <v>145</v>
      </c>
      <c r="B60" s="5" t="s">
        <v>159</v>
      </c>
      <c r="C60" s="4" t="s">
        <v>9</v>
      </c>
      <c r="D60" s="4" t="s">
        <v>160</v>
      </c>
      <c r="E60" s="6" t="s">
        <v>161</v>
      </c>
      <c r="F60" s="4" t="s">
        <v>38</v>
      </c>
      <c r="G60" s="8">
        <f>IFERROR(__xludf.DUMMYFUNCTION("counta(split(D60, "" ""))"),18.0)</f>
        <v>18</v>
      </c>
    </row>
    <row r="61" ht="15.75" customHeight="1">
      <c r="A61" s="4" t="s">
        <v>145</v>
      </c>
      <c r="B61" s="5" t="s">
        <v>162</v>
      </c>
      <c r="C61" s="4" t="s">
        <v>9</v>
      </c>
      <c r="D61" s="4" t="s">
        <v>163</v>
      </c>
      <c r="E61" s="6" t="s">
        <v>19</v>
      </c>
      <c r="F61" s="7"/>
      <c r="G61" s="8">
        <f>IFERROR(__xludf.DUMMYFUNCTION("counta(split(D61, "" ""))"),42.0)</f>
        <v>42</v>
      </c>
    </row>
    <row r="62" ht="15.75" customHeight="1">
      <c r="A62" s="4" t="s">
        <v>145</v>
      </c>
      <c r="B62" s="5" t="s">
        <v>164</v>
      </c>
      <c r="C62" s="4" t="s">
        <v>9</v>
      </c>
      <c r="D62" s="4" t="s">
        <v>165</v>
      </c>
      <c r="E62" s="6" t="s">
        <v>166</v>
      </c>
      <c r="F62" s="7"/>
      <c r="G62" s="8">
        <f>IFERROR(__xludf.DUMMYFUNCTION("counta(split(D62, "" ""))"),53.0)</f>
        <v>53</v>
      </c>
    </row>
    <row r="63" ht="15.75" customHeight="1">
      <c r="A63" s="4" t="s">
        <v>145</v>
      </c>
      <c r="B63" s="5" t="s">
        <v>167</v>
      </c>
      <c r="C63" s="4" t="s">
        <v>9</v>
      </c>
      <c r="D63" s="4" t="s">
        <v>168</v>
      </c>
      <c r="E63" s="6" t="s">
        <v>19</v>
      </c>
      <c r="F63" s="7"/>
      <c r="G63" s="8">
        <f>IFERROR(__xludf.DUMMYFUNCTION("counta(split(D63, "" ""))"),33.0)</f>
        <v>33</v>
      </c>
    </row>
    <row r="64" ht="15.75" customHeight="1">
      <c r="A64" s="4" t="s">
        <v>169</v>
      </c>
      <c r="B64" s="17" t="s">
        <v>170</v>
      </c>
      <c r="C64" s="4" t="s">
        <v>9</v>
      </c>
      <c r="D64" s="4" t="s">
        <v>171</v>
      </c>
      <c r="E64" s="6" t="s">
        <v>19</v>
      </c>
      <c r="F64" s="7"/>
      <c r="G64" s="8">
        <f>IFERROR(__xludf.DUMMYFUNCTION("counta(split(D64, "" ""))"),43.0)</f>
        <v>43</v>
      </c>
    </row>
    <row r="65" ht="15.75" customHeight="1">
      <c r="A65" s="4" t="s">
        <v>169</v>
      </c>
      <c r="B65" s="5" t="s">
        <v>172</v>
      </c>
      <c r="C65" s="4" t="s">
        <v>9</v>
      </c>
      <c r="D65" s="4" t="s">
        <v>173</v>
      </c>
      <c r="E65" s="6" t="s">
        <v>19</v>
      </c>
      <c r="F65" s="4" t="s">
        <v>38</v>
      </c>
      <c r="G65" s="8">
        <f>IFERROR(__xludf.DUMMYFUNCTION("counta(split(D65, "" ""))"),25.0)</f>
        <v>25</v>
      </c>
    </row>
    <row r="66" ht="15.75" customHeight="1">
      <c r="A66" s="4" t="s">
        <v>169</v>
      </c>
      <c r="B66" s="5" t="s">
        <v>174</v>
      </c>
      <c r="C66" s="4" t="s">
        <v>9</v>
      </c>
      <c r="D66" s="4" t="s">
        <v>175</v>
      </c>
      <c r="E66" s="6" t="s">
        <v>125</v>
      </c>
      <c r="F66" s="7"/>
      <c r="G66" s="8">
        <f>IFERROR(__xludf.DUMMYFUNCTION("counta(split(D66, "" ""))"),45.0)</f>
        <v>45</v>
      </c>
    </row>
    <row r="67" ht="15.75" customHeight="1">
      <c r="A67" s="4" t="s">
        <v>169</v>
      </c>
      <c r="B67" s="5" t="s">
        <v>174</v>
      </c>
      <c r="C67" s="4" t="s">
        <v>9</v>
      </c>
      <c r="D67" s="4" t="s">
        <v>175</v>
      </c>
      <c r="E67" s="6" t="s">
        <v>176</v>
      </c>
      <c r="F67" s="7"/>
      <c r="G67" s="8">
        <f>IFERROR(__xludf.DUMMYFUNCTION("counta(split(D67, "" ""))"),45.0)</f>
        <v>45</v>
      </c>
    </row>
    <row r="68" ht="15.75" customHeight="1">
      <c r="A68" s="4" t="s">
        <v>169</v>
      </c>
      <c r="B68" s="5" t="s">
        <v>177</v>
      </c>
      <c r="C68" s="4" t="s">
        <v>9</v>
      </c>
      <c r="D68" s="4" t="s">
        <v>178</v>
      </c>
      <c r="E68" s="6" t="s">
        <v>19</v>
      </c>
      <c r="F68" s="7"/>
      <c r="G68" s="8">
        <f>IFERROR(__xludf.DUMMYFUNCTION("counta(split(D68, "" ""))"),84.0)</f>
        <v>84</v>
      </c>
    </row>
    <row r="69" ht="15.75" customHeight="1">
      <c r="A69" s="4" t="s">
        <v>169</v>
      </c>
      <c r="B69" s="5" t="s">
        <v>179</v>
      </c>
      <c r="C69" s="4" t="s">
        <v>9</v>
      </c>
      <c r="D69" s="4" t="s">
        <v>180</v>
      </c>
      <c r="E69" s="6" t="s">
        <v>181</v>
      </c>
      <c r="F69" s="4" t="s">
        <v>38</v>
      </c>
      <c r="G69" s="8">
        <f>IFERROR(__xludf.DUMMYFUNCTION("counta(split(D69, "" ""))"),14.0)</f>
        <v>14</v>
      </c>
    </row>
    <row r="70" ht="15.75" customHeight="1">
      <c r="A70" s="4" t="s">
        <v>169</v>
      </c>
      <c r="B70" s="5" t="s">
        <v>179</v>
      </c>
      <c r="C70" s="4" t="s">
        <v>9</v>
      </c>
      <c r="D70" s="4" t="s">
        <v>180</v>
      </c>
      <c r="E70" s="6" t="s">
        <v>19</v>
      </c>
      <c r="F70" s="4" t="s">
        <v>38</v>
      </c>
      <c r="G70" s="8">
        <f>IFERROR(__xludf.DUMMYFUNCTION("counta(split(D70, "" ""))"),14.0)</f>
        <v>14</v>
      </c>
    </row>
    <row r="71" ht="15.75" customHeight="1">
      <c r="A71" s="4" t="s">
        <v>169</v>
      </c>
      <c r="B71" s="5" t="s">
        <v>182</v>
      </c>
      <c r="C71" s="4" t="s">
        <v>9</v>
      </c>
      <c r="D71" s="4" t="s">
        <v>183</v>
      </c>
      <c r="E71" s="6" t="s">
        <v>125</v>
      </c>
      <c r="F71" s="7"/>
      <c r="G71" s="8">
        <f>IFERROR(__xludf.DUMMYFUNCTION("counta(split(D71, "" ""))"),15.0)</f>
        <v>15</v>
      </c>
    </row>
    <row r="72" ht="15.75" customHeight="1">
      <c r="A72" s="4" t="s">
        <v>169</v>
      </c>
      <c r="B72" s="5" t="s">
        <v>182</v>
      </c>
      <c r="C72" s="4" t="s">
        <v>9</v>
      </c>
      <c r="D72" s="4" t="s">
        <v>183</v>
      </c>
      <c r="E72" s="6" t="s">
        <v>19</v>
      </c>
      <c r="F72" s="7"/>
      <c r="G72" s="8">
        <f>IFERROR(__xludf.DUMMYFUNCTION("counta(split(D72, "" ""))"),15.0)</f>
        <v>15</v>
      </c>
    </row>
    <row r="73" ht="15.75" customHeight="1">
      <c r="A73" s="4" t="s">
        <v>169</v>
      </c>
      <c r="B73" s="5" t="s">
        <v>184</v>
      </c>
      <c r="C73" s="4" t="s">
        <v>9</v>
      </c>
      <c r="D73" s="4" t="s">
        <v>185</v>
      </c>
      <c r="E73" s="6" t="s">
        <v>186</v>
      </c>
      <c r="F73" s="7"/>
      <c r="G73" s="8">
        <f>IFERROR(__xludf.DUMMYFUNCTION("counta(split(D73, "" ""))"),66.0)</f>
        <v>66</v>
      </c>
    </row>
    <row r="74" ht="15.75" customHeight="1">
      <c r="A74" s="4" t="s">
        <v>187</v>
      </c>
      <c r="B74" s="17" t="s">
        <v>188</v>
      </c>
      <c r="C74" s="4" t="s">
        <v>9</v>
      </c>
      <c r="D74" s="4" t="s">
        <v>189</v>
      </c>
      <c r="E74" s="6" t="s">
        <v>190</v>
      </c>
      <c r="F74" s="7"/>
      <c r="G74" s="8">
        <f>IFERROR(__xludf.DUMMYFUNCTION("counta(split(D74, "" ""))"),27.0)</f>
        <v>27</v>
      </c>
    </row>
    <row r="75" ht="15.75" customHeight="1">
      <c r="A75" s="4" t="s">
        <v>187</v>
      </c>
      <c r="B75" s="5" t="s">
        <v>191</v>
      </c>
      <c r="C75" s="4" t="s">
        <v>9</v>
      </c>
      <c r="D75" s="4" t="s">
        <v>192</v>
      </c>
      <c r="E75" s="6" t="s">
        <v>19</v>
      </c>
      <c r="F75" s="7"/>
      <c r="G75" s="8">
        <f>IFERROR(__xludf.DUMMYFUNCTION("counta(split(D75, "" ""))"),69.0)</f>
        <v>69</v>
      </c>
    </row>
    <row r="76" ht="15.75" customHeight="1">
      <c r="A76" s="4" t="s">
        <v>187</v>
      </c>
      <c r="B76" s="5" t="s">
        <v>193</v>
      </c>
      <c r="C76" s="4" t="s">
        <v>9</v>
      </c>
      <c r="D76" s="4" t="s">
        <v>194</v>
      </c>
      <c r="E76" s="6" t="s">
        <v>22</v>
      </c>
      <c r="F76" s="7"/>
      <c r="G76" s="8">
        <f>IFERROR(__xludf.DUMMYFUNCTION("counta(split(D76, "" ""))"),41.0)</f>
        <v>41</v>
      </c>
    </row>
    <row r="77" ht="15.75" customHeight="1">
      <c r="A77" s="4" t="s">
        <v>187</v>
      </c>
      <c r="B77" s="5" t="s">
        <v>193</v>
      </c>
      <c r="C77" s="4" t="s">
        <v>9</v>
      </c>
      <c r="D77" s="4" t="s">
        <v>194</v>
      </c>
      <c r="E77" s="6" t="s">
        <v>195</v>
      </c>
      <c r="F77" s="7"/>
      <c r="G77" s="8">
        <f>IFERROR(__xludf.DUMMYFUNCTION("counta(split(D77, "" ""))"),41.0)</f>
        <v>41</v>
      </c>
    </row>
    <row r="78" ht="15.75" customHeight="1">
      <c r="A78" s="4" t="s">
        <v>187</v>
      </c>
      <c r="B78" s="5" t="s">
        <v>196</v>
      </c>
      <c r="C78" s="4" t="s">
        <v>9</v>
      </c>
      <c r="D78" s="4" t="s">
        <v>197</v>
      </c>
      <c r="E78" s="6" t="s">
        <v>186</v>
      </c>
      <c r="F78" s="7"/>
      <c r="G78" s="8">
        <f>IFERROR(__xludf.DUMMYFUNCTION("counta(split(D78, "" ""))"),40.0)</f>
        <v>40</v>
      </c>
    </row>
    <row r="79" ht="15.75" customHeight="1">
      <c r="A79" s="4" t="s">
        <v>187</v>
      </c>
      <c r="B79" s="5" t="s">
        <v>198</v>
      </c>
      <c r="C79" s="25" t="s">
        <v>9</v>
      </c>
      <c r="D79" s="26" t="s">
        <v>199</v>
      </c>
      <c r="E79" s="27" t="s">
        <v>200</v>
      </c>
      <c r="F79" s="4"/>
      <c r="G79" s="8">
        <f>IFERROR(__xludf.DUMMYFUNCTION("counta(split(D79, "" ""))"),8.0)</f>
        <v>8</v>
      </c>
    </row>
    <row r="80" ht="15.75" customHeight="1">
      <c r="A80" s="4" t="s">
        <v>187</v>
      </c>
      <c r="B80" s="5" t="s">
        <v>201</v>
      </c>
      <c r="C80" s="4" t="s">
        <v>9</v>
      </c>
      <c r="D80" s="4" t="s">
        <v>202</v>
      </c>
      <c r="E80" s="6" t="s">
        <v>203</v>
      </c>
      <c r="F80" s="7"/>
      <c r="G80" s="8">
        <f>IFERROR(__xludf.DUMMYFUNCTION("counta(split(D80, "" ""))"),71.0)</f>
        <v>71</v>
      </c>
    </row>
    <row r="81" ht="15.75" customHeight="1">
      <c r="A81" s="4" t="s">
        <v>187</v>
      </c>
      <c r="B81" s="5" t="s">
        <v>204</v>
      </c>
      <c r="C81" s="4" t="s">
        <v>9</v>
      </c>
      <c r="D81" s="4" t="s">
        <v>205</v>
      </c>
      <c r="E81" s="6" t="s">
        <v>206</v>
      </c>
      <c r="F81" s="4" t="s">
        <v>38</v>
      </c>
      <c r="G81" s="8">
        <f>IFERROR(__xludf.DUMMYFUNCTION("counta(split(D81, "" ""))"),34.0)</f>
        <v>34</v>
      </c>
    </row>
    <row r="82" ht="15.75" customHeight="1">
      <c r="A82" s="4" t="s">
        <v>187</v>
      </c>
      <c r="B82" s="5" t="s">
        <v>207</v>
      </c>
      <c r="C82" s="4" t="s">
        <v>9</v>
      </c>
      <c r="D82" s="4" t="s">
        <v>208</v>
      </c>
      <c r="E82" s="6" t="s">
        <v>19</v>
      </c>
      <c r="F82" s="4" t="s">
        <v>38</v>
      </c>
      <c r="G82" s="8">
        <f>IFERROR(__xludf.DUMMYFUNCTION("counta(split(D82, "" ""))"),85.0)</f>
        <v>85</v>
      </c>
    </row>
    <row r="83" ht="15.75" customHeight="1">
      <c r="A83" s="4" t="s">
        <v>187</v>
      </c>
      <c r="B83" s="5" t="s">
        <v>209</v>
      </c>
      <c r="C83" s="4" t="s">
        <v>9</v>
      </c>
      <c r="D83" s="4" t="s">
        <v>210</v>
      </c>
      <c r="E83" s="6" t="s">
        <v>211</v>
      </c>
      <c r="F83" s="7"/>
      <c r="G83" s="8">
        <f>IFERROR(__xludf.DUMMYFUNCTION("counta(split(D83, "" ""))"),29.0)</f>
        <v>29</v>
      </c>
    </row>
    <row r="84" ht="15.75" customHeight="1">
      <c r="A84" s="4" t="s">
        <v>212</v>
      </c>
      <c r="B84" s="5" t="s">
        <v>213</v>
      </c>
      <c r="C84" s="4" t="s">
        <v>9</v>
      </c>
      <c r="D84" s="4" t="s">
        <v>214</v>
      </c>
      <c r="E84" s="6" t="s">
        <v>215</v>
      </c>
      <c r="F84" s="7"/>
      <c r="G84" s="8">
        <f>IFERROR(__xludf.DUMMYFUNCTION("counta(split(D84, "" ""))"),12.0)</f>
        <v>12</v>
      </c>
    </row>
    <row r="85" ht="15.75" customHeight="1">
      <c r="A85" s="4" t="s">
        <v>212</v>
      </c>
      <c r="B85" s="5" t="s">
        <v>216</v>
      </c>
      <c r="C85" s="4" t="s">
        <v>9</v>
      </c>
      <c r="D85" s="4" t="s">
        <v>217</v>
      </c>
      <c r="E85" s="6" t="s">
        <v>19</v>
      </c>
      <c r="F85" s="7"/>
      <c r="G85" s="8">
        <f>IFERROR(__xludf.DUMMYFUNCTION("counta(split(D85, "" ""))"),23.0)</f>
        <v>23</v>
      </c>
    </row>
    <row r="86" ht="15.75" customHeight="1">
      <c r="A86" s="4" t="s">
        <v>212</v>
      </c>
      <c r="B86" s="5" t="s">
        <v>218</v>
      </c>
      <c r="C86" s="4" t="s">
        <v>9</v>
      </c>
      <c r="D86" s="4" t="s">
        <v>219</v>
      </c>
      <c r="E86" s="6" t="s">
        <v>19</v>
      </c>
      <c r="F86" s="7"/>
      <c r="G86" s="8">
        <f>IFERROR(__xludf.DUMMYFUNCTION("counta(split(D86, "" ""))"),38.0)</f>
        <v>38</v>
      </c>
    </row>
    <row r="87" ht="15.75" customHeight="1">
      <c r="A87" s="4" t="s">
        <v>212</v>
      </c>
      <c r="B87" s="5" t="s">
        <v>220</v>
      </c>
      <c r="C87" s="4" t="s">
        <v>9</v>
      </c>
      <c r="D87" s="4" t="s">
        <v>221</v>
      </c>
      <c r="E87" s="6" t="s">
        <v>222</v>
      </c>
      <c r="F87" s="7"/>
      <c r="G87" s="8">
        <f>IFERROR(__xludf.DUMMYFUNCTION("counta(split(D87, "" ""))"),31.0)</f>
        <v>31</v>
      </c>
    </row>
    <row r="88" ht="15.75" customHeight="1">
      <c r="A88" s="4" t="s">
        <v>212</v>
      </c>
      <c r="B88" s="5" t="s">
        <v>223</v>
      </c>
      <c r="C88" s="4" t="s">
        <v>9</v>
      </c>
      <c r="D88" s="4" t="s">
        <v>224</v>
      </c>
      <c r="E88" s="6" t="s">
        <v>225</v>
      </c>
      <c r="F88" s="7"/>
      <c r="G88" s="8">
        <f>IFERROR(__xludf.DUMMYFUNCTION("counta(split(D88, "" ""))"),48.0)</f>
        <v>48</v>
      </c>
    </row>
    <row r="89" ht="15.75" customHeight="1">
      <c r="A89" s="4" t="s">
        <v>212</v>
      </c>
      <c r="B89" s="5" t="s">
        <v>226</v>
      </c>
      <c r="C89" s="4" t="s">
        <v>9</v>
      </c>
      <c r="D89" s="4" t="s">
        <v>227</v>
      </c>
      <c r="E89" s="6" t="s">
        <v>19</v>
      </c>
      <c r="F89" s="7"/>
      <c r="G89" s="8">
        <f>IFERROR(__xludf.DUMMYFUNCTION("counta(split(D89, "" ""))"),20.0)</f>
        <v>20</v>
      </c>
    </row>
    <row r="90" ht="15.75" customHeight="1">
      <c r="A90" s="4" t="s">
        <v>212</v>
      </c>
      <c r="B90" s="5" t="s">
        <v>226</v>
      </c>
      <c r="C90" s="4" t="s">
        <v>9</v>
      </c>
      <c r="D90" s="4" t="s">
        <v>227</v>
      </c>
      <c r="E90" s="6" t="s">
        <v>228</v>
      </c>
      <c r="F90" s="7"/>
      <c r="G90" s="8">
        <f>IFERROR(__xludf.DUMMYFUNCTION("counta(split(D90, "" ""))"),20.0)</f>
        <v>20</v>
      </c>
    </row>
    <row r="91" ht="15.75" customHeight="1">
      <c r="A91" s="4" t="s">
        <v>212</v>
      </c>
      <c r="B91" s="5" t="s">
        <v>229</v>
      </c>
      <c r="C91" s="4" t="s">
        <v>9</v>
      </c>
      <c r="D91" s="4" t="s">
        <v>230</v>
      </c>
      <c r="E91" s="6">
        <v>1.3</v>
      </c>
      <c r="F91" s="7"/>
      <c r="G91" s="8">
        <f>IFERROR(__xludf.DUMMYFUNCTION("counta(split(D91, "" ""))"),16.0)</f>
        <v>16</v>
      </c>
    </row>
    <row r="92" ht="15.75" customHeight="1">
      <c r="A92" s="4" t="s">
        <v>231</v>
      </c>
      <c r="B92" s="5" t="s">
        <v>232</v>
      </c>
      <c r="C92" s="4" t="s">
        <v>9</v>
      </c>
      <c r="D92" s="4" t="s">
        <v>233</v>
      </c>
      <c r="E92" s="6" t="s">
        <v>234</v>
      </c>
      <c r="F92" s="7"/>
      <c r="G92" s="8">
        <f>IFERROR(__xludf.DUMMYFUNCTION("counta(split(D92, "" ""))"),5.0)</f>
        <v>5</v>
      </c>
    </row>
    <row r="93" ht="15.75" customHeight="1">
      <c r="A93" s="4" t="s">
        <v>231</v>
      </c>
      <c r="B93" s="5" t="s">
        <v>235</v>
      </c>
      <c r="C93" s="4" t="s">
        <v>9</v>
      </c>
      <c r="D93" s="4" t="s">
        <v>236</v>
      </c>
      <c r="E93" s="6" t="s">
        <v>237</v>
      </c>
      <c r="F93" s="7"/>
      <c r="G93" s="8">
        <f>IFERROR(__xludf.DUMMYFUNCTION("counta(split(D93, "" ""))"),14.0)</f>
        <v>14</v>
      </c>
    </row>
    <row r="94" ht="15.75" customHeight="1">
      <c r="A94" s="4" t="s">
        <v>231</v>
      </c>
      <c r="B94" s="5" t="s">
        <v>238</v>
      </c>
      <c r="C94" s="4" t="s">
        <v>9</v>
      </c>
      <c r="D94" s="4" t="s">
        <v>239</v>
      </c>
      <c r="E94" s="6" t="s">
        <v>240</v>
      </c>
      <c r="F94" s="7"/>
      <c r="G94" s="8">
        <f>IFERROR(__xludf.DUMMYFUNCTION("counta(split(D94, "" ""))"),27.0)</f>
        <v>27</v>
      </c>
    </row>
    <row r="95" ht="15.75" customHeight="1">
      <c r="A95" s="4" t="s">
        <v>241</v>
      </c>
      <c r="B95" s="17" t="s">
        <v>242</v>
      </c>
      <c r="C95" s="4" t="s">
        <v>9</v>
      </c>
      <c r="D95" s="4" t="s">
        <v>243</v>
      </c>
      <c r="E95" s="6" t="s">
        <v>244</v>
      </c>
      <c r="F95" s="7"/>
      <c r="G95" s="8">
        <f>IFERROR(__xludf.DUMMYFUNCTION("counta(split(D95, "" ""))"),29.0)</f>
        <v>29</v>
      </c>
    </row>
    <row r="96" ht="15.75" customHeight="1">
      <c r="A96" s="4" t="s">
        <v>241</v>
      </c>
      <c r="B96" s="5" t="s">
        <v>245</v>
      </c>
      <c r="C96" s="4" t="s">
        <v>9</v>
      </c>
      <c r="D96" s="4" t="s">
        <v>246</v>
      </c>
      <c r="E96" s="6" t="s">
        <v>247</v>
      </c>
      <c r="F96" s="7"/>
      <c r="G96" s="8">
        <f>IFERROR(__xludf.DUMMYFUNCTION("counta(split(D96, "" ""))"),14.0)</f>
        <v>14</v>
      </c>
    </row>
    <row r="97" ht="15.75" customHeight="1">
      <c r="A97" s="4" t="s">
        <v>241</v>
      </c>
      <c r="B97" s="17" t="s">
        <v>248</v>
      </c>
      <c r="C97" s="4" t="s">
        <v>9</v>
      </c>
      <c r="D97" s="4" t="s">
        <v>249</v>
      </c>
      <c r="E97" s="6" t="s">
        <v>247</v>
      </c>
      <c r="F97" s="7"/>
      <c r="G97" s="8">
        <f>IFERROR(__xludf.DUMMYFUNCTION("counta(split(D97, "" ""))"),10.0)</f>
        <v>10</v>
      </c>
    </row>
    <row r="98" ht="15.75" customHeight="1">
      <c r="A98" s="28" t="s">
        <v>241</v>
      </c>
      <c r="B98" s="5" t="s">
        <v>250</v>
      </c>
      <c r="C98" s="4" t="s">
        <v>9</v>
      </c>
      <c r="D98" s="4" t="s">
        <v>251</v>
      </c>
      <c r="E98" s="6">
        <v>19.03</v>
      </c>
      <c r="F98" s="7"/>
      <c r="G98" s="8">
        <f>IFERROR(__xludf.DUMMYFUNCTION("counta(split(D98, "" ""))"),23.0)</f>
        <v>23</v>
      </c>
    </row>
    <row r="99" ht="15.75" customHeight="1">
      <c r="A99" s="4" t="s">
        <v>252</v>
      </c>
      <c r="B99" s="5" t="s">
        <v>253</v>
      </c>
      <c r="C99" s="4" t="s">
        <v>9</v>
      </c>
      <c r="D99" s="4" t="s">
        <v>254</v>
      </c>
      <c r="E99" s="6" t="s">
        <v>255</v>
      </c>
      <c r="F99" s="7"/>
      <c r="G99" s="8">
        <f>IFERROR(__xludf.DUMMYFUNCTION("counta(split(D99, "" ""))"),21.0)</f>
        <v>21</v>
      </c>
    </row>
    <row r="100" ht="15.75" customHeight="1">
      <c r="A100" s="4" t="s">
        <v>252</v>
      </c>
      <c r="B100" s="5" t="s">
        <v>256</v>
      </c>
      <c r="C100" s="4" t="s">
        <v>9</v>
      </c>
      <c r="D100" s="4" t="s">
        <v>257</v>
      </c>
      <c r="E100" s="29" t="s">
        <v>258</v>
      </c>
      <c r="F100" s="7"/>
      <c r="G100" s="8">
        <f>IFERROR(__xludf.DUMMYFUNCTION("counta(split(D100, "" ""))"),12.0)</f>
        <v>12</v>
      </c>
    </row>
    <row r="101" ht="15.75" customHeight="1">
      <c r="A101" s="4" t="s">
        <v>252</v>
      </c>
      <c r="B101" s="5" t="s">
        <v>259</v>
      </c>
      <c r="C101" s="4" t="s">
        <v>9</v>
      </c>
      <c r="D101" s="4" t="s">
        <v>260</v>
      </c>
      <c r="E101" s="6" t="s">
        <v>19</v>
      </c>
      <c r="F101" s="4" t="s">
        <v>261</v>
      </c>
      <c r="G101" s="8">
        <f>IFERROR(__xludf.DUMMYFUNCTION("counta(split(D101, "" ""))"),21.0)</f>
        <v>21</v>
      </c>
    </row>
    <row r="102" ht="15.75" customHeight="1">
      <c r="A102" s="4" t="s">
        <v>252</v>
      </c>
      <c r="B102" s="5" t="s">
        <v>262</v>
      </c>
      <c r="C102" s="4" t="s">
        <v>9</v>
      </c>
      <c r="D102" s="4" t="s">
        <v>263</v>
      </c>
      <c r="E102" s="6" t="s">
        <v>264</v>
      </c>
      <c r="F102" s="7"/>
      <c r="G102" s="8">
        <f>IFERROR(__xludf.DUMMYFUNCTION("counta(split(D102, "" ""))"),36.0)</f>
        <v>36</v>
      </c>
    </row>
    <row r="103" ht="15.75" customHeight="1">
      <c r="A103" s="4" t="s">
        <v>252</v>
      </c>
      <c r="B103" s="5" t="s">
        <v>265</v>
      </c>
      <c r="C103" s="4" t="s">
        <v>9</v>
      </c>
      <c r="D103" s="4" t="s">
        <v>266</v>
      </c>
      <c r="E103" s="6" t="s">
        <v>267</v>
      </c>
      <c r="F103" s="7"/>
      <c r="G103" s="8">
        <f>IFERROR(__xludf.DUMMYFUNCTION("counta(split(D103, "" ""))"),12.0)</f>
        <v>12</v>
      </c>
    </row>
    <row r="104" ht="15.75" customHeight="1">
      <c r="A104" s="4" t="s">
        <v>252</v>
      </c>
      <c r="B104" s="5" t="s">
        <v>268</v>
      </c>
      <c r="C104" s="4" t="s">
        <v>9</v>
      </c>
      <c r="D104" s="4" t="s">
        <v>269</v>
      </c>
      <c r="E104" s="6" t="s">
        <v>270</v>
      </c>
      <c r="F104" s="7"/>
      <c r="G104" s="8">
        <f>IFERROR(__xludf.DUMMYFUNCTION("counta(split(D104, "" ""))"),4.0)</f>
        <v>4</v>
      </c>
    </row>
    <row r="105" ht="15.75" customHeight="1">
      <c r="A105" s="4" t="s">
        <v>252</v>
      </c>
      <c r="B105" s="5" t="s">
        <v>271</v>
      </c>
      <c r="C105" s="4" t="s">
        <v>9</v>
      </c>
      <c r="D105" s="4" t="s">
        <v>272</v>
      </c>
      <c r="E105" s="6" t="s">
        <v>273</v>
      </c>
      <c r="F105" s="7"/>
      <c r="G105" s="8">
        <f>IFERROR(__xludf.DUMMYFUNCTION("counta(split(D105, "" ""))"),25.0)</f>
        <v>25</v>
      </c>
    </row>
    <row r="106" ht="15.75" customHeight="1">
      <c r="A106" s="4" t="s">
        <v>252</v>
      </c>
      <c r="B106" s="5" t="s">
        <v>271</v>
      </c>
      <c r="C106" s="4" t="s">
        <v>9</v>
      </c>
      <c r="D106" s="4" t="s">
        <v>272</v>
      </c>
      <c r="E106" s="6" t="s">
        <v>125</v>
      </c>
      <c r="F106" s="7"/>
      <c r="G106" s="8">
        <f>IFERROR(__xludf.DUMMYFUNCTION("counta(split(D106, "" ""))"),25.0)</f>
        <v>25</v>
      </c>
    </row>
    <row r="107" ht="15.75" customHeight="1">
      <c r="A107" s="4" t="s">
        <v>252</v>
      </c>
      <c r="B107" s="5" t="s">
        <v>271</v>
      </c>
      <c r="C107" s="4" t="s">
        <v>9</v>
      </c>
      <c r="D107" s="4" t="s">
        <v>274</v>
      </c>
      <c r="E107" s="6" t="s">
        <v>275</v>
      </c>
      <c r="F107" s="7"/>
      <c r="G107" s="8">
        <f>IFERROR(__xludf.DUMMYFUNCTION("counta(split(D107, "" ""))"),43.0)</f>
        <v>43</v>
      </c>
    </row>
    <row r="108" ht="15.75" customHeight="1">
      <c r="A108" s="4" t="s">
        <v>252</v>
      </c>
      <c r="B108" s="5" t="s">
        <v>276</v>
      </c>
      <c r="C108" s="4" t="s">
        <v>9</v>
      </c>
      <c r="D108" s="4" t="s">
        <v>277</v>
      </c>
      <c r="E108" s="6" t="s">
        <v>278</v>
      </c>
      <c r="F108" s="7"/>
      <c r="G108" s="8">
        <f>IFERROR(__xludf.DUMMYFUNCTION("counta(split(D108, "" ""))"),14.0)</f>
        <v>14</v>
      </c>
    </row>
    <row r="109" ht="15.75" customHeight="1">
      <c r="A109" s="4" t="s">
        <v>279</v>
      </c>
      <c r="B109" s="5" t="s">
        <v>280</v>
      </c>
      <c r="C109" s="4" t="s">
        <v>9</v>
      </c>
      <c r="D109" s="4" t="s">
        <v>281</v>
      </c>
      <c r="E109" s="6" t="s">
        <v>282</v>
      </c>
      <c r="F109" s="7"/>
      <c r="G109" s="8">
        <f>IFERROR(__xludf.DUMMYFUNCTION("counta(split(D109, "" ""))"),20.0)</f>
        <v>20</v>
      </c>
    </row>
    <row r="110" ht="15.75" customHeight="1">
      <c r="A110" s="4" t="s">
        <v>279</v>
      </c>
      <c r="B110" s="17" t="s">
        <v>283</v>
      </c>
      <c r="C110" s="4" t="s">
        <v>9</v>
      </c>
      <c r="D110" s="4" t="s">
        <v>284</v>
      </c>
      <c r="E110" s="30" t="s">
        <v>285</v>
      </c>
      <c r="F110" s="7"/>
      <c r="G110" s="8">
        <f>IFERROR(__xludf.DUMMYFUNCTION("counta(split(D110, "" ""))"),26.0)</f>
        <v>26</v>
      </c>
    </row>
    <row r="111" ht="15.75" customHeight="1">
      <c r="A111" s="4" t="s">
        <v>279</v>
      </c>
      <c r="B111" s="5" t="s">
        <v>286</v>
      </c>
      <c r="C111" s="4" t="s">
        <v>9</v>
      </c>
      <c r="D111" s="4" t="s">
        <v>287</v>
      </c>
      <c r="E111" s="6" t="s">
        <v>19</v>
      </c>
      <c r="F111" s="7"/>
      <c r="G111" s="8">
        <f>IFERROR(__xludf.DUMMYFUNCTION("counta(split(D111, "" ""))"),37.0)</f>
        <v>37</v>
      </c>
    </row>
    <row r="112" ht="15.75" customHeight="1">
      <c r="A112" s="4" t="s">
        <v>279</v>
      </c>
      <c r="B112" s="17" t="s">
        <v>288</v>
      </c>
      <c r="C112" s="4" t="s">
        <v>9</v>
      </c>
      <c r="D112" s="4" t="s">
        <v>289</v>
      </c>
      <c r="E112" s="6" t="s">
        <v>19</v>
      </c>
      <c r="F112" s="7"/>
      <c r="G112" s="8">
        <f>IFERROR(__xludf.DUMMYFUNCTION("counta(split(D112, "" ""))"),48.0)</f>
        <v>48</v>
      </c>
    </row>
    <row r="113" ht="15.75" customHeight="1">
      <c r="A113" s="4" t="s">
        <v>290</v>
      </c>
      <c r="B113" s="5" t="s">
        <v>291</v>
      </c>
      <c r="C113" s="4" t="s">
        <v>9</v>
      </c>
      <c r="D113" s="4" t="s">
        <v>292</v>
      </c>
      <c r="E113" s="6" t="s">
        <v>293</v>
      </c>
      <c r="F113" s="7"/>
      <c r="G113" s="8">
        <f>IFERROR(__xludf.DUMMYFUNCTION("counta(split(D113, "" ""))"),15.0)</f>
        <v>15</v>
      </c>
    </row>
    <row r="114" ht="15.75" customHeight="1">
      <c r="A114" s="4" t="s">
        <v>290</v>
      </c>
      <c r="B114" s="5" t="s">
        <v>294</v>
      </c>
      <c r="C114" s="4" t="s">
        <v>9</v>
      </c>
      <c r="D114" s="4" t="s">
        <v>295</v>
      </c>
      <c r="E114" s="6" t="s">
        <v>293</v>
      </c>
      <c r="F114" s="7"/>
      <c r="G114" s="8">
        <f>IFERROR(__xludf.DUMMYFUNCTION("counta(split(D114, "" ""))"),20.0)</f>
        <v>20</v>
      </c>
    </row>
    <row r="115" ht="15.75" customHeight="1">
      <c r="A115" s="4" t="s">
        <v>290</v>
      </c>
      <c r="B115" s="5" t="s">
        <v>294</v>
      </c>
      <c r="C115" s="4" t="s">
        <v>9</v>
      </c>
      <c r="D115" s="4" t="s">
        <v>295</v>
      </c>
      <c r="E115" s="6" t="s">
        <v>296</v>
      </c>
      <c r="F115" s="7"/>
      <c r="G115" s="8">
        <f>IFERROR(__xludf.DUMMYFUNCTION("counta(split(D115, "" ""))"),20.0)</f>
        <v>20</v>
      </c>
    </row>
    <row r="116" ht="15.75" customHeight="1">
      <c r="A116" s="4" t="s">
        <v>290</v>
      </c>
      <c r="B116" s="5" t="s">
        <v>297</v>
      </c>
      <c r="C116" s="4" t="s">
        <v>9</v>
      </c>
      <c r="D116" s="4" t="s">
        <v>298</v>
      </c>
      <c r="E116" s="6" t="s">
        <v>299</v>
      </c>
      <c r="F116" s="7"/>
      <c r="G116" s="8">
        <f>IFERROR(__xludf.DUMMYFUNCTION("counta(split(D116, "" ""))"),34.0)</f>
        <v>34</v>
      </c>
    </row>
    <row r="117" ht="15.75" customHeight="1">
      <c r="A117" s="4" t="s">
        <v>290</v>
      </c>
      <c r="B117" s="5" t="s">
        <v>300</v>
      </c>
      <c r="C117" s="4" t="s">
        <v>9</v>
      </c>
      <c r="D117" s="4" t="s">
        <v>301</v>
      </c>
      <c r="E117" s="31" t="s">
        <v>22</v>
      </c>
      <c r="F117" s="7"/>
      <c r="G117" s="8">
        <f>IFERROR(__xludf.DUMMYFUNCTION("counta(split(D117, "" ""))"),22.0)</f>
        <v>22</v>
      </c>
    </row>
    <row r="118" ht="15.75" customHeight="1">
      <c r="A118" s="4" t="s">
        <v>290</v>
      </c>
      <c r="B118" s="5" t="s">
        <v>302</v>
      </c>
      <c r="C118" s="4" t="s">
        <v>9</v>
      </c>
      <c r="D118" s="4" t="s">
        <v>303</v>
      </c>
      <c r="E118" s="6" t="s">
        <v>22</v>
      </c>
      <c r="F118" s="7"/>
      <c r="G118" s="8">
        <f>IFERROR(__xludf.DUMMYFUNCTION("counta(split(D118, "" ""))"),8.0)</f>
        <v>8</v>
      </c>
    </row>
    <row r="119" ht="15.75" customHeight="1">
      <c r="A119" s="4" t="s">
        <v>290</v>
      </c>
      <c r="B119" s="5" t="s">
        <v>304</v>
      </c>
      <c r="C119" s="4" t="s">
        <v>9</v>
      </c>
      <c r="D119" s="4" t="s">
        <v>305</v>
      </c>
      <c r="E119" s="6" t="s">
        <v>296</v>
      </c>
      <c r="F119" s="7"/>
      <c r="G119" s="8">
        <f>IFERROR(__xludf.DUMMYFUNCTION("counta(split(D119, "" ""))"),27.0)</f>
        <v>27</v>
      </c>
    </row>
    <row r="120" ht="15.75" customHeight="1">
      <c r="A120" s="4" t="s">
        <v>290</v>
      </c>
      <c r="B120" s="5" t="s">
        <v>306</v>
      </c>
      <c r="C120" s="4" t="s">
        <v>9</v>
      </c>
      <c r="D120" s="4" t="s">
        <v>307</v>
      </c>
      <c r="E120" s="6" t="s">
        <v>308</v>
      </c>
      <c r="F120" s="7"/>
      <c r="G120" s="8">
        <f>IFERROR(__xludf.DUMMYFUNCTION("counta(split(D120, "" ""))"),17.0)</f>
        <v>17</v>
      </c>
    </row>
    <row r="121" ht="15.75" customHeight="1">
      <c r="A121" s="4" t="s">
        <v>290</v>
      </c>
      <c r="B121" s="5" t="s">
        <v>309</v>
      </c>
      <c r="C121" s="4" t="s">
        <v>9</v>
      </c>
      <c r="D121" s="4" t="s">
        <v>310</v>
      </c>
      <c r="E121" s="6" t="s">
        <v>308</v>
      </c>
      <c r="F121" s="7"/>
      <c r="G121" s="8">
        <f>IFERROR(__xludf.DUMMYFUNCTION("counta(split(D121, "" ""))"),9.0)</f>
        <v>9</v>
      </c>
    </row>
    <row r="122" ht="15.75" customHeight="1">
      <c r="A122" s="4" t="s">
        <v>290</v>
      </c>
      <c r="B122" s="5" t="s">
        <v>311</v>
      </c>
      <c r="C122" s="4" t="s">
        <v>9</v>
      </c>
      <c r="D122" s="4" t="s">
        <v>312</v>
      </c>
      <c r="E122" s="6" t="s">
        <v>176</v>
      </c>
      <c r="F122" s="7"/>
      <c r="G122" s="8">
        <f>IFERROR(__xludf.DUMMYFUNCTION("counta(split(D122, "" ""))"),17.0)</f>
        <v>17</v>
      </c>
    </row>
    <row r="123" ht="15.75" customHeight="1">
      <c r="A123" s="4" t="s">
        <v>290</v>
      </c>
      <c r="B123" s="5" t="s">
        <v>313</v>
      </c>
      <c r="C123" s="4" t="s">
        <v>9</v>
      </c>
      <c r="D123" s="4" t="s">
        <v>314</v>
      </c>
      <c r="E123" s="6" t="s">
        <v>19</v>
      </c>
      <c r="F123" s="7"/>
      <c r="G123" s="8">
        <f>IFERROR(__xludf.DUMMYFUNCTION("counta(split(D123, "" ""))"),21.0)</f>
        <v>21</v>
      </c>
    </row>
    <row r="124" ht="15.75" customHeight="1">
      <c r="A124" s="4" t="s">
        <v>290</v>
      </c>
      <c r="B124" s="5" t="s">
        <v>313</v>
      </c>
      <c r="C124" s="4" t="s">
        <v>9</v>
      </c>
      <c r="D124" s="4" t="s">
        <v>315</v>
      </c>
      <c r="E124" s="29" t="s">
        <v>316</v>
      </c>
      <c r="F124" s="7"/>
      <c r="G124" s="8">
        <f>IFERROR(__xludf.DUMMYFUNCTION("counta(split(D124, "" ""))"),16.0)</f>
        <v>16</v>
      </c>
    </row>
    <row r="125" ht="15.75" customHeight="1">
      <c r="A125" s="4" t="s">
        <v>290</v>
      </c>
      <c r="B125" s="5" t="s">
        <v>317</v>
      </c>
      <c r="C125" s="4" t="s">
        <v>9</v>
      </c>
      <c r="D125" s="4" t="s">
        <v>318</v>
      </c>
      <c r="E125" s="6" t="s">
        <v>319</v>
      </c>
      <c r="F125" s="7"/>
      <c r="G125" s="8">
        <f>IFERROR(__xludf.DUMMYFUNCTION("counta(split(D125, "" ""))"),34.0)</f>
        <v>34</v>
      </c>
    </row>
    <row r="126" ht="15.75" customHeight="1">
      <c r="A126" s="4" t="s">
        <v>290</v>
      </c>
      <c r="B126" s="5" t="s">
        <v>320</v>
      </c>
      <c r="C126" s="4" t="s">
        <v>9</v>
      </c>
      <c r="D126" s="4" t="s">
        <v>321</v>
      </c>
      <c r="E126" s="29" t="s">
        <v>322</v>
      </c>
      <c r="F126" s="7"/>
      <c r="G126" s="8">
        <f>IFERROR(__xludf.DUMMYFUNCTION("counta(split(D126, "" ""))"),28.0)</f>
        <v>28</v>
      </c>
    </row>
    <row r="127" ht="15.75" customHeight="1">
      <c r="A127" s="4" t="s">
        <v>323</v>
      </c>
      <c r="B127" s="5" t="s">
        <v>324</v>
      </c>
      <c r="C127" s="4" t="s">
        <v>9</v>
      </c>
      <c r="D127" s="4" t="s">
        <v>325</v>
      </c>
      <c r="E127" s="29" t="s">
        <v>326</v>
      </c>
      <c r="F127" s="7"/>
      <c r="G127" s="8">
        <f>IFERROR(__xludf.DUMMYFUNCTION("counta(split(D127, "" ""))"),12.0)</f>
        <v>12</v>
      </c>
    </row>
    <row r="128" ht="15.75" customHeight="1">
      <c r="A128" s="4" t="s">
        <v>323</v>
      </c>
      <c r="B128" s="5" t="s">
        <v>327</v>
      </c>
      <c r="C128" s="4" t="s">
        <v>9</v>
      </c>
      <c r="D128" s="4" t="s">
        <v>328</v>
      </c>
      <c r="E128" s="29" t="s">
        <v>326</v>
      </c>
      <c r="F128" s="7"/>
      <c r="G128" s="8">
        <f>IFERROR(__xludf.DUMMYFUNCTION("counta(split(D128, "" ""))"),3.0)</f>
        <v>3</v>
      </c>
    </row>
    <row r="129" ht="15.75" customHeight="1">
      <c r="A129" s="4" t="s">
        <v>323</v>
      </c>
      <c r="B129" s="5" t="s">
        <v>329</v>
      </c>
      <c r="C129" s="4" t="s">
        <v>9</v>
      </c>
      <c r="D129" s="26" t="s">
        <v>330</v>
      </c>
      <c r="E129" s="32" t="s">
        <v>331</v>
      </c>
      <c r="F129" s="4" t="s">
        <v>38</v>
      </c>
      <c r="G129" s="8">
        <f>IFERROR(__xludf.DUMMYFUNCTION("counta(split(D129, "" ""))"),12.0)</f>
        <v>12</v>
      </c>
    </row>
    <row r="130" ht="15.75" customHeight="1">
      <c r="A130" s="4" t="s">
        <v>323</v>
      </c>
      <c r="B130" s="5" t="s">
        <v>332</v>
      </c>
      <c r="C130" s="4" t="s">
        <v>9</v>
      </c>
      <c r="D130" s="4" t="s">
        <v>333</v>
      </c>
      <c r="E130" s="6" t="s">
        <v>19</v>
      </c>
      <c r="F130" s="4" t="s">
        <v>38</v>
      </c>
      <c r="G130" s="8">
        <f>IFERROR(__xludf.DUMMYFUNCTION("counta(split(D130, "" ""))"),38.0)</f>
        <v>38</v>
      </c>
    </row>
    <row r="131" ht="15.75" customHeight="1">
      <c r="A131" s="4" t="s">
        <v>323</v>
      </c>
      <c r="B131" s="5" t="s">
        <v>334</v>
      </c>
      <c r="C131" s="4" t="s">
        <v>9</v>
      </c>
      <c r="D131" s="4" t="s">
        <v>335</v>
      </c>
      <c r="E131" s="6" t="s">
        <v>19</v>
      </c>
      <c r="F131" s="4" t="s">
        <v>38</v>
      </c>
      <c r="G131" s="8">
        <f>IFERROR(__xludf.DUMMYFUNCTION("counta(split(D131, "" ""))"),70.0)</f>
        <v>70</v>
      </c>
    </row>
    <row r="132" ht="15.75" customHeight="1">
      <c r="A132" s="4" t="s">
        <v>323</v>
      </c>
      <c r="B132" s="5" t="s">
        <v>334</v>
      </c>
      <c r="C132" s="4" t="s">
        <v>9</v>
      </c>
      <c r="D132" s="4" t="s">
        <v>336</v>
      </c>
      <c r="E132" s="6" t="s">
        <v>19</v>
      </c>
      <c r="F132" s="4" t="s">
        <v>38</v>
      </c>
      <c r="G132" s="8">
        <f>IFERROR(__xludf.DUMMYFUNCTION("counta(split(D132, "" ""))"),21.0)</f>
        <v>21</v>
      </c>
    </row>
    <row r="133" ht="15.75" customHeight="1">
      <c r="A133" s="4" t="s">
        <v>323</v>
      </c>
      <c r="B133" s="5" t="s">
        <v>337</v>
      </c>
      <c r="C133" s="4" t="s">
        <v>9</v>
      </c>
      <c r="D133" s="4" t="s">
        <v>338</v>
      </c>
      <c r="E133" s="6" t="s">
        <v>19</v>
      </c>
      <c r="F133" s="7"/>
      <c r="G133" s="8">
        <f>IFERROR(__xludf.DUMMYFUNCTION("counta(split(D133, "" ""))"),54.0)</f>
        <v>54</v>
      </c>
    </row>
    <row r="134" ht="15.75" customHeight="1">
      <c r="A134" s="4" t="s">
        <v>323</v>
      </c>
      <c r="B134" s="5" t="s">
        <v>339</v>
      </c>
      <c r="C134" s="4" t="s">
        <v>9</v>
      </c>
      <c r="D134" s="4" t="s">
        <v>340</v>
      </c>
      <c r="E134" s="6" t="s">
        <v>341</v>
      </c>
      <c r="F134" s="7"/>
      <c r="G134" s="8">
        <f>IFERROR(__xludf.DUMMYFUNCTION("counta(split(D134, "" ""))"),43.0)</f>
        <v>43</v>
      </c>
    </row>
    <row r="135" ht="15.75" customHeight="1">
      <c r="A135" s="4" t="s">
        <v>323</v>
      </c>
      <c r="B135" s="17" t="s">
        <v>342</v>
      </c>
      <c r="C135" s="4" t="s">
        <v>9</v>
      </c>
      <c r="D135" s="4" t="s">
        <v>343</v>
      </c>
      <c r="E135" s="6" t="s">
        <v>176</v>
      </c>
      <c r="F135" s="7"/>
      <c r="G135" s="8">
        <f>IFERROR(__xludf.DUMMYFUNCTION("counta(split(D135, "" ""))"),16.0)</f>
        <v>16</v>
      </c>
    </row>
    <row r="136" ht="15.75" customHeight="1">
      <c r="A136" s="4" t="s">
        <v>323</v>
      </c>
      <c r="B136" s="5" t="s">
        <v>344</v>
      </c>
      <c r="C136" s="4" t="s">
        <v>9</v>
      </c>
      <c r="D136" s="4" t="s">
        <v>345</v>
      </c>
      <c r="E136" s="6" t="s">
        <v>19</v>
      </c>
      <c r="F136" s="7"/>
      <c r="G136" s="8">
        <f>IFERROR(__xludf.DUMMYFUNCTION("counta(split(D136, "" ""))"),17.0)</f>
        <v>17</v>
      </c>
    </row>
    <row r="137" ht="15.75" customHeight="1">
      <c r="A137" s="4" t="s">
        <v>346</v>
      </c>
      <c r="B137" s="5" t="s">
        <v>347</v>
      </c>
      <c r="C137" s="4" t="s">
        <v>9</v>
      </c>
      <c r="D137" s="4" t="s">
        <v>348</v>
      </c>
      <c r="E137" s="6">
        <v>2.1</v>
      </c>
      <c r="F137" s="7"/>
      <c r="G137" s="8">
        <f>IFERROR(__xludf.DUMMYFUNCTION("counta(split(D137, "" ""))"),26.0)</f>
        <v>26</v>
      </c>
    </row>
    <row r="138" ht="15.75" customHeight="1">
      <c r="A138" s="4" t="s">
        <v>346</v>
      </c>
      <c r="B138" s="5" t="s">
        <v>347</v>
      </c>
      <c r="C138" s="4" t="s">
        <v>9</v>
      </c>
      <c r="D138" s="4" t="s">
        <v>348</v>
      </c>
      <c r="E138" s="6">
        <v>2.2</v>
      </c>
      <c r="F138" s="7"/>
      <c r="G138" s="8">
        <f>IFERROR(__xludf.DUMMYFUNCTION("counta(split(D138, "" ""))"),26.0)</f>
        <v>26</v>
      </c>
    </row>
    <row r="139" ht="15.75" customHeight="1">
      <c r="A139" s="4" t="s">
        <v>346</v>
      </c>
      <c r="B139" s="5" t="s">
        <v>349</v>
      </c>
      <c r="C139" s="4" t="s">
        <v>9</v>
      </c>
      <c r="D139" s="4" t="s">
        <v>350</v>
      </c>
      <c r="E139" s="6" t="s">
        <v>19</v>
      </c>
      <c r="F139" s="7"/>
      <c r="G139" s="8">
        <f>IFERROR(__xludf.DUMMYFUNCTION("counta(split(D139, "" ""))"),21.0)</f>
        <v>21</v>
      </c>
    </row>
    <row r="140" ht="15.75" customHeight="1">
      <c r="A140" s="4" t="s">
        <v>346</v>
      </c>
      <c r="B140" s="5" t="s">
        <v>351</v>
      </c>
      <c r="C140" s="4" t="s">
        <v>9</v>
      </c>
      <c r="D140" s="4" t="s">
        <v>352</v>
      </c>
      <c r="E140" s="32" t="s">
        <v>19</v>
      </c>
      <c r="F140" s="4" t="s">
        <v>38</v>
      </c>
      <c r="G140" s="8">
        <f>IFERROR(__xludf.DUMMYFUNCTION("counta(split(D140, "" ""))"),27.0)</f>
        <v>27</v>
      </c>
    </row>
    <row r="141" ht="15.75" customHeight="1">
      <c r="A141" s="4" t="s">
        <v>346</v>
      </c>
      <c r="B141" s="5" t="s">
        <v>351</v>
      </c>
      <c r="C141" s="4" t="s">
        <v>9</v>
      </c>
      <c r="D141" s="4" t="s">
        <v>352</v>
      </c>
      <c r="E141" s="6">
        <v>5.2</v>
      </c>
      <c r="F141" s="4" t="s">
        <v>38</v>
      </c>
      <c r="G141" s="8">
        <f>IFERROR(__xludf.DUMMYFUNCTION("counta(split(D141, "" ""))"),27.0)</f>
        <v>27</v>
      </c>
    </row>
    <row r="142" ht="15.75" customHeight="1">
      <c r="A142" s="4" t="s">
        <v>346</v>
      </c>
      <c r="B142" s="5" t="s">
        <v>351</v>
      </c>
      <c r="C142" s="4" t="s">
        <v>9</v>
      </c>
      <c r="D142" s="4" t="s">
        <v>353</v>
      </c>
      <c r="E142" s="6" t="s">
        <v>19</v>
      </c>
      <c r="F142" s="4" t="s">
        <v>38</v>
      </c>
      <c r="G142" s="8">
        <f>IFERROR(__xludf.DUMMYFUNCTION("counta(split(D142, "" ""))"),31.0)</f>
        <v>31</v>
      </c>
    </row>
    <row r="143" ht="15.75" customHeight="1">
      <c r="A143" s="4" t="s">
        <v>346</v>
      </c>
      <c r="B143" s="5" t="s">
        <v>351</v>
      </c>
      <c r="C143" s="4" t="s">
        <v>9</v>
      </c>
      <c r="D143" s="4" t="s">
        <v>353</v>
      </c>
      <c r="E143" s="6">
        <v>5.1</v>
      </c>
      <c r="F143" s="4" t="s">
        <v>38</v>
      </c>
      <c r="G143" s="8">
        <f>IFERROR(__xludf.DUMMYFUNCTION("counta(split(D143, "" ""))"),31.0)</f>
        <v>31</v>
      </c>
    </row>
    <row r="144" ht="15.75" customHeight="1">
      <c r="A144" s="4" t="s">
        <v>346</v>
      </c>
      <c r="B144" s="5" t="s">
        <v>351</v>
      </c>
      <c r="C144" s="4" t="s">
        <v>9</v>
      </c>
      <c r="D144" s="4" t="s">
        <v>353</v>
      </c>
      <c r="E144" s="6">
        <v>5.2</v>
      </c>
      <c r="F144" s="4" t="s">
        <v>38</v>
      </c>
      <c r="G144" s="8">
        <f>IFERROR(__xludf.DUMMYFUNCTION("counta(split(D144, "" ""))"),31.0)</f>
        <v>31</v>
      </c>
    </row>
    <row r="145" ht="15.75" customHeight="1">
      <c r="A145" s="4" t="s">
        <v>346</v>
      </c>
      <c r="B145" s="5" t="s">
        <v>351</v>
      </c>
      <c r="C145" s="4" t="s">
        <v>9</v>
      </c>
      <c r="D145" s="4" t="s">
        <v>354</v>
      </c>
      <c r="E145" s="6" t="s">
        <v>19</v>
      </c>
      <c r="F145" s="4" t="s">
        <v>38</v>
      </c>
      <c r="G145" s="8">
        <f>IFERROR(__xludf.DUMMYFUNCTION("counta(split(D145, "" ""))"),35.0)</f>
        <v>35</v>
      </c>
    </row>
    <row r="146" ht="15.75" customHeight="1">
      <c r="A146" s="4" t="s">
        <v>346</v>
      </c>
      <c r="B146" s="5" t="s">
        <v>351</v>
      </c>
      <c r="C146" s="4" t="s">
        <v>9</v>
      </c>
      <c r="D146" s="4" t="s">
        <v>354</v>
      </c>
      <c r="E146" s="6">
        <v>5.2</v>
      </c>
      <c r="F146" s="4" t="s">
        <v>38</v>
      </c>
      <c r="G146" s="8">
        <f>IFERROR(__xludf.DUMMYFUNCTION("counta(split(D146, "" ""))"),35.0)</f>
        <v>35</v>
      </c>
    </row>
    <row r="147" ht="15.75" customHeight="1">
      <c r="A147" s="4" t="s">
        <v>346</v>
      </c>
      <c r="B147" s="5" t="s">
        <v>351</v>
      </c>
      <c r="C147" s="4" t="s">
        <v>9</v>
      </c>
      <c r="D147" s="4" t="s">
        <v>354</v>
      </c>
      <c r="E147" s="33" t="s">
        <v>355</v>
      </c>
      <c r="F147" s="4" t="s">
        <v>38</v>
      </c>
      <c r="G147" s="8">
        <f>IFERROR(__xludf.DUMMYFUNCTION("counta(split(D147, "" ""))"),35.0)</f>
        <v>35</v>
      </c>
    </row>
    <row r="148" ht="15.75" customHeight="1">
      <c r="A148" s="4" t="s">
        <v>346</v>
      </c>
      <c r="B148" s="5" t="s">
        <v>356</v>
      </c>
      <c r="C148" s="4" t="s">
        <v>9</v>
      </c>
      <c r="D148" s="4" t="s">
        <v>357</v>
      </c>
      <c r="E148" s="29" t="s">
        <v>358</v>
      </c>
      <c r="F148" s="4" t="s">
        <v>38</v>
      </c>
      <c r="G148" s="8">
        <f>IFERROR(__xludf.DUMMYFUNCTION("counta(split(D148, "" ""))"),25.0)</f>
        <v>25</v>
      </c>
    </row>
    <row r="149" ht="15.75" customHeight="1">
      <c r="A149" s="4" t="s">
        <v>346</v>
      </c>
      <c r="B149" s="5" t="s">
        <v>356</v>
      </c>
      <c r="C149" s="4" t="s">
        <v>9</v>
      </c>
      <c r="D149" s="4" t="s">
        <v>357</v>
      </c>
      <c r="E149" s="6">
        <v>5.2</v>
      </c>
      <c r="F149" s="4" t="s">
        <v>38</v>
      </c>
      <c r="G149" s="8">
        <f>IFERROR(__xludf.DUMMYFUNCTION("counta(split(D149, "" ""))"),25.0)</f>
        <v>25</v>
      </c>
    </row>
    <row r="150" ht="15.75" customHeight="1">
      <c r="A150" s="4" t="s">
        <v>346</v>
      </c>
      <c r="B150" s="5" t="s">
        <v>359</v>
      </c>
      <c r="C150" s="4" t="s">
        <v>9</v>
      </c>
      <c r="D150" s="4" t="s">
        <v>360</v>
      </c>
      <c r="E150" s="6" t="s">
        <v>361</v>
      </c>
      <c r="F150" s="7"/>
      <c r="G150" s="8">
        <f>IFERROR(__xludf.DUMMYFUNCTION("counta(split(D150, "" ""))"),23.0)</f>
        <v>23</v>
      </c>
    </row>
    <row r="151" ht="15.75" customHeight="1">
      <c r="A151" s="4" t="s">
        <v>346</v>
      </c>
      <c r="B151" s="5" t="s">
        <v>359</v>
      </c>
      <c r="C151" s="4" t="s">
        <v>9</v>
      </c>
      <c r="D151" s="4" t="s">
        <v>360</v>
      </c>
      <c r="E151" s="6" t="s">
        <v>19</v>
      </c>
      <c r="F151" s="7"/>
      <c r="G151" s="8">
        <f>IFERROR(__xludf.DUMMYFUNCTION("counta(split(D151, "" ""))"),23.0)</f>
        <v>23</v>
      </c>
    </row>
    <row r="152" ht="15.75" customHeight="1">
      <c r="A152" s="4" t="s">
        <v>212</v>
      </c>
      <c r="B152" s="5" t="s">
        <v>362</v>
      </c>
      <c r="C152" s="4" t="s">
        <v>23</v>
      </c>
      <c r="D152" s="4" t="s">
        <v>363</v>
      </c>
      <c r="E152" s="24" t="s">
        <v>364</v>
      </c>
      <c r="F152" s="7"/>
      <c r="G152" s="8">
        <f>IFERROR(__xludf.DUMMYFUNCTION("counta(split(D152, "" ""))"),72.0)</f>
        <v>72</v>
      </c>
    </row>
    <row r="153" ht="15.75" customHeight="1">
      <c r="A153" s="4" t="s">
        <v>212</v>
      </c>
      <c r="B153" s="17" t="s">
        <v>365</v>
      </c>
      <c r="C153" s="4" t="s">
        <v>23</v>
      </c>
      <c r="D153" s="4" t="s">
        <v>366</v>
      </c>
      <c r="E153" s="34" t="s">
        <v>367</v>
      </c>
      <c r="F153" s="4" t="s">
        <v>368</v>
      </c>
      <c r="G153" s="8">
        <f>IFERROR(__xludf.DUMMYFUNCTION("counta(split(D153, "" ""))"),38.0)</f>
        <v>38</v>
      </c>
    </row>
    <row r="154" ht="15.75" customHeight="1">
      <c r="A154" s="4" t="s">
        <v>212</v>
      </c>
      <c r="B154" s="5" t="s">
        <v>369</v>
      </c>
      <c r="C154" s="4" t="s">
        <v>23</v>
      </c>
      <c r="D154" s="4" t="s">
        <v>370</v>
      </c>
      <c r="E154" s="20" t="s">
        <v>371</v>
      </c>
      <c r="F154" s="7"/>
      <c r="G154" s="8">
        <f>IFERROR(__xludf.DUMMYFUNCTION("counta(split(D154, "" ""))"),21.0)</f>
        <v>21</v>
      </c>
    </row>
    <row r="155" ht="15.75" customHeight="1">
      <c r="A155" s="4" t="s">
        <v>212</v>
      </c>
      <c r="B155" s="5" t="s">
        <v>372</v>
      </c>
      <c r="C155" s="4" t="s">
        <v>23</v>
      </c>
      <c r="D155" s="4" t="s">
        <v>373</v>
      </c>
      <c r="E155" s="6" t="s">
        <v>374</v>
      </c>
      <c r="F155" s="7"/>
      <c r="G155" s="8">
        <f>IFERROR(__xludf.DUMMYFUNCTION("counta(split(D155, "" ""))"),32.0)</f>
        <v>32</v>
      </c>
    </row>
    <row r="156" ht="15.75" customHeight="1">
      <c r="A156" s="4" t="s">
        <v>212</v>
      </c>
      <c r="B156" s="5" t="s">
        <v>375</v>
      </c>
      <c r="C156" s="4" t="s">
        <v>23</v>
      </c>
      <c r="D156" s="4" t="s">
        <v>376</v>
      </c>
      <c r="E156" s="6" t="s">
        <v>377</v>
      </c>
      <c r="F156" s="7"/>
      <c r="G156" s="8">
        <f>IFERROR(__xludf.DUMMYFUNCTION("counta(split(D156, "" ""))"),34.0)</f>
        <v>34</v>
      </c>
    </row>
    <row r="157" ht="15.75" customHeight="1">
      <c r="A157" s="4" t="s">
        <v>212</v>
      </c>
      <c r="B157" s="17" t="s">
        <v>375</v>
      </c>
      <c r="C157" s="4" t="s">
        <v>23</v>
      </c>
      <c r="D157" s="4" t="s">
        <v>376</v>
      </c>
      <c r="E157" s="6" t="s">
        <v>378</v>
      </c>
      <c r="F157" s="7"/>
      <c r="G157" s="8">
        <f>IFERROR(__xludf.DUMMYFUNCTION("counta(split(D157, "" ""))"),34.0)</f>
        <v>34</v>
      </c>
    </row>
    <row r="158" ht="15.75" customHeight="1">
      <c r="A158" s="4" t="s">
        <v>212</v>
      </c>
      <c r="B158" s="5" t="s">
        <v>379</v>
      </c>
      <c r="C158" s="4" t="s">
        <v>23</v>
      </c>
      <c r="D158" s="4" t="s">
        <v>380</v>
      </c>
      <c r="E158" s="6" t="s">
        <v>381</v>
      </c>
      <c r="F158" s="7"/>
      <c r="G158" s="8">
        <f>IFERROR(__xludf.DUMMYFUNCTION("counta(split(D158, "" ""))"),8.0)</f>
        <v>8</v>
      </c>
    </row>
    <row r="159" ht="15.75" customHeight="1">
      <c r="A159" s="4" t="s">
        <v>212</v>
      </c>
      <c r="B159" s="17" t="s">
        <v>382</v>
      </c>
      <c r="C159" s="4" t="s">
        <v>23</v>
      </c>
      <c r="D159" s="4" t="s">
        <v>383</v>
      </c>
      <c r="E159" s="6" t="s">
        <v>384</v>
      </c>
      <c r="F159" s="7"/>
      <c r="G159" s="8">
        <f>IFERROR(__xludf.DUMMYFUNCTION("counta(split(D159, "" ""))"),10.0)</f>
        <v>10</v>
      </c>
    </row>
    <row r="160" ht="15.75" customHeight="1">
      <c r="A160" s="4" t="s">
        <v>231</v>
      </c>
      <c r="B160" s="5" t="s">
        <v>385</v>
      </c>
      <c r="C160" s="4" t="s">
        <v>23</v>
      </c>
      <c r="D160" s="4" t="s">
        <v>386</v>
      </c>
      <c r="E160" s="6" t="s">
        <v>387</v>
      </c>
      <c r="F160" s="7"/>
      <c r="G160" s="8">
        <f>IFERROR(__xludf.DUMMYFUNCTION("counta(split(D160, "" ""))"),16.0)</f>
        <v>16</v>
      </c>
    </row>
    <row r="161" ht="15.75" customHeight="1">
      <c r="A161" s="4" t="s">
        <v>231</v>
      </c>
      <c r="B161" s="5" t="s">
        <v>388</v>
      </c>
      <c r="C161" s="4" t="s">
        <v>23</v>
      </c>
      <c r="D161" s="4" t="s">
        <v>389</v>
      </c>
      <c r="E161" s="6" t="s">
        <v>390</v>
      </c>
      <c r="F161" s="7"/>
      <c r="G161" s="8">
        <f>IFERROR(__xludf.DUMMYFUNCTION("counta(split(D161, "" ""))"),24.0)</f>
        <v>24</v>
      </c>
    </row>
    <row r="162" ht="15.75" customHeight="1">
      <c r="A162" s="4" t="s">
        <v>231</v>
      </c>
      <c r="B162" s="5" t="s">
        <v>391</v>
      </c>
      <c r="C162" s="4" t="s">
        <v>23</v>
      </c>
      <c r="D162" s="4" t="s">
        <v>392</v>
      </c>
      <c r="E162" s="30" t="s">
        <v>393</v>
      </c>
      <c r="F162" s="7"/>
      <c r="G162" s="8">
        <f>IFERROR(__xludf.DUMMYFUNCTION("counta(split(D162, "" ""))"),19.0)</f>
        <v>19</v>
      </c>
    </row>
    <row r="163" ht="15.75" customHeight="1">
      <c r="A163" s="4" t="s">
        <v>231</v>
      </c>
      <c r="B163" s="5" t="s">
        <v>394</v>
      </c>
      <c r="C163" s="4" t="s">
        <v>23</v>
      </c>
      <c r="D163" s="4" t="s">
        <v>395</v>
      </c>
      <c r="E163" s="35" t="s">
        <v>396</v>
      </c>
      <c r="F163" s="7"/>
      <c r="G163" s="8">
        <f>IFERROR(__xludf.DUMMYFUNCTION("counta(split(D163, "" ""))"),15.0)</f>
        <v>15</v>
      </c>
    </row>
    <row r="164" ht="15.75" customHeight="1">
      <c r="A164" s="4" t="s">
        <v>231</v>
      </c>
      <c r="B164" s="5" t="s">
        <v>397</v>
      </c>
      <c r="C164" s="4" t="s">
        <v>23</v>
      </c>
      <c r="D164" s="4" t="s">
        <v>398</v>
      </c>
      <c r="E164" s="36" t="s">
        <v>399</v>
      </c>
      <c r="F164" s="7"/>
      <c r="G164" s="8">
        <f>IFERROR(__xludf.DUMMYFUNCTION("counta(split(D164, "" ""))"),29.0)</f>
        <v>29</v>
      </c>
    </row>
    <row r="165" ht="15.75" customHeight="1">
      <c r="A165" s="4" t="s">
        <v>231</v>
      </c>
      <c r="B165" s="5" t="s">
        <v>400</v>
      </c>
      <c r="C165" s="4" t="s">
        <v>23</v>
      </c>
      <c r="D165" s="4" t="s">
        <v>401</v>
      </c>
      <c r="E165" s="36" t="s">
        <v>396</v>
      </c>
      <c r="F165" s="7"/>
      <c r="G165" s="8">
        <f>IFERROR(__xludf.DUMMYFUNCTION("counta(split(D165, "" ""))"),14.0)</f>
        <v>14</v>
      </c>
    </row>
    <row r="166" ht="15.75" customHeight="1">
      <c r="A166" s="4" t="s">
        <v>241</v>
      </c>
      <c r="B166" s="5" t="s">
        <v>402</v>
      </c>
      <c r="C166" s="4" t="s">
        <v>23</v>
      </c>
      <c r="D166" s="4" t="s">
        <v>403</v>
      </c>
      <c r="E166" s="29" t="s">
        <v>404</v>
      </c>
      <c r="F166" s="7"/>
      <c r="G166" s="8">
        <f>IFERROR(__xludf.DUMMYFUNCTION("counta(split(D166, "" ""))"),13.0)</f>
        <v>13</v>
      </c>
    </row>
    <row r="167" ht="15.75" customHeight="1">
      <c r="A167" s="4" t="s">
        <v>241</v>
      </c>
      <c r="B167" s="5" t="s">
        <v>405</v>
      </c>
      <c r="C167" s="4" t="s">
        <v>23</v>
      </c>
      <c r="D167" s="4" t="s">
        <v>406</v>
      </c>
      <c r="E167" s="6" t="s">
        <v>407</v>
      </c>
      <c r="F167" s="7"/>
      <c r="G167" s="8">
        <f>IFERROR(__xludf.DUMMYFUNCTION("counta(split(D167, "" ""))"),49.0)</f>
        <v>49</v>
      </c>
    </row>
    <row r="168" ht="15.75" customHeight="1">
      <c r="A168" s="4" t="s">
        <v>241</v>
      </c>
      <c r="B168" s="5" t="s">
        <v>408</v>
      </c>
      <c r="C168" s="4" t="s">
        <v>23</v>
      </c>
      <c r="D168" s="4" t="s">
        <v>409</v>
      </c>
      <c r="E168" s="30" t="s">
        <v>410</v>
      </c>
      <c r="F168" s="7"/>
      <c r="G168" s="8">
        <f>IFERROR(__xludf.DUMMYFUNCTION("counta(split(D168, "" ""))"),56.0)</f>
        <v>56</v>
      </c>
    </row>
    <row r="169" ht="15.75" customHeight="1">
      <c r="A169" s="4" t="s">
        <v>241</v>
      </c>
      <c r="B169" s="5" t="s">
        <v>411</v>
      </c>
      <c r="C169" s="4" t="s">
        <v>23</v>
      </c>
      <c r="D169" s="4" t="s">
        <v>412</v>
      </c>
      <c r="E169" s="6" t="s">
        <v>413</v>
      </c>
      <c r="F169" s="7"/>
      <c r="G169" s="8">
        <f>IFERROR(__xludf.DUMMYFUNCTION("counta(split(D169, "" ""))"),67.0)</f>
        <v>67</v>
      </c>
    </row>
    <row r="170" ht="15.75" customHeight="1">
      <c r="A170" s="4" t="s">
        <v>241</v>
      </c>
      <c r="B170" s="5" t="s">
        <v>414</v>
      </c>
      <c r="C170" s="4" t="s">
        <v>23</v>
      </c>
      <c r="D170" s="4" t="s">
        <v>415</v>
      </c>
      <c r="E170" s="6" t="s">
        <v>416</v>
      </c>
      <c r="F170" s="7"/>
      <c r="G170" s="8">
        <f>IFERROR(__xludf.DUMMYFUNCTION("counta(split(D170, "" ""))"),11.0)</f>
        <v>11</v>
      </c>
    </row>
    <row r="171" ht="15.75" customHeight="1">
      <c r="A171" s="4" t="s">
        <v>241</v>
      </c>
      <c r="B171" s="17" t="s">
        <v>417</v>
      </c>
      <c r="C171" s="4" t="s">
        <v>23</v>
      </c>
      <c r="D171" s="4" t="s">
        <v>418</v>
      </c>
      <c r="E171" s="29" t="s">
        <v>419</v>
      </c>
      <c r="F171" s="7"/>
      <c r="G171" s="8">
        <f>IFERROR(__xludf.DUMMYFUNCTION("counta(split(D171, "" ""))"),13.0)</f>
        <v>13</v>
      </c>
    </row>
    <row r="172" ht="15.75" customHeight="1">
      <c r="A172" s="4" t="s">
        <v>241</v>
      </c>
      <c r="B172" s="5" t="s">
        <v>420</v>
      </c>
      <c r="C172" s="4" t="s">
        <v>23</v>
      </c>
      <c r="D172" s="4" t="s">
        <v>421</v>
      </c>
      <c r="E172" s="36" t="s">
        <v>422</v>
      </c>
      <c r="F172" s="7"/>
      <c r="G172" s="8">
        <f>IFERROR(__xludf.DUMMYFUNCTION("counta(split(D172, "" ""))"),24.0)</f>
        <v>24</v>
      </c>
    </row>
    <row r="173" ht="15.75" customHeight="1">
      <c r="A173" s="4" t="s">
        <v>241</v>
      </c>
      <c r="B173" s="5" t="s">
        <v>420</v>
      </c>
      <c r="C173" s="4" t="s">
        <v>23</v>
      </c>
      <c r="D173" s="4" t="s">
        <v>421</v>
      </c>
      <c r="E173" s="29" t="s">
        <v>423</v>
      </c>
      <c r="F173" s="7"/>
      <c r="G173" s="8">
        <f>IFERROR(__xludf.DUMMYFUNCTION("counta(split(D173, "" ""))"),24.0)</f>
        <v>24</v>
      </c>
    </row>
    <row r="174" ht="15.75" customHeight="1">
      <c r="A174" s="28" t="s">
        <v>241</v>
      </c>
      <c r="B174" s="5" t="s">
        <v>424</v>
      </c>
      <c r="C174" s="4" t="s">
        <v>23</v>
      </c>
      <c r="D174" s="4" t="s">
        <v>425</v>
      </c>
      <c r="E174" s="6" t="s">
        <v>426</v>
      </c>
      <c r="F174" s="7"/>
      <c r="G174" s="8">
        <f>IFERROR(__xludf.DUMMYFUNCTION("counta(split(D174, "" ""))"),30.0)</f>
        <v>30</v>
      </c>
    </row>
    <row r="175" ht="15.75" customHeight="1">
      <c r="A175" s="28" t="s">
        <v>241</v>
      </c>
      <c r="B175" s="5" t="s">
        <v>427</v>
      </c>
      <c r="C175" s="4" t="s">
        <v>23</v>
      </c>
      <c r="D175" s="4" t="s">
        <v>428</v>
      </c>
      <c r="E175" s="6" t="s">
        <v>429</v>
      </c>
      <c r="F175" s="7"/>
      <c r="G175" s="8">
        <f>IFERROR(__xludf.DUMMYFUNCTION("counta(split(D175, "" ""))"),10.0)</f>
        <v>10</v>
      </c>
    </row>
    <row r="176" ht="15.75" customHeight="1">
      <c r="A176" s="28" t="s">
        <v>241</v>
      </c>
      <c r="B176" s="5" t="s">
        <v>427</v>
      </c>
      <c r="C176" s="4" t="s">
        <v>23</v>
      </c>
      <c r="D176" s="4" t="s">
        <v>428</v>
      </c>
      <c r="E176" s="6" t="s">
        <v>430</v>
      </c>
      <c r="F176" s="7"/>
      <c r="G176" s="8">
        <f>IFERROR(__xludf.DUMMYFUNCTION("counta(split(D176, "" ""))"),10.0)</f>
        <v>10</v>
      </c>
    </row>
    <row r="177" ht="15.75" customHeight="1">
      <c r="A177" s="4" t="s">
        <v>252</v>
      </c>
      <c r="B177" s="5" t="s">
        <v>265</v>
      </c>
      <c r="C177" s="4" t="s">
        <v>23</v>
      </c>
      <c r="D177" s="4" t="s">
        <v>266</v>
      </c>
      <c r="E177" s="6" t="s">
        <v>431</v>
      </c>
      <c r="F177" s="7"/>
      <c r="G177" s="8">
        <f>IFERROR(__xludf.DUMMYFUNCTION("counta(split(D177, "" ""))"),12.0)</f>
        <v>12</v>
      </c>
    </row>
    <row r="178" ht="15.75" customHeight="1">
      <c r="A178" s="4" t="s">
        <v>252</v>
      </c>
      <c r="B178" s="5" t="s">
        <v>265</v>
      </c>
      <c r="C178" s="4" t="s">
        <v>23</v>
      </c>
      <c r="D178" s="4" t="s">
        <v>432</v>
      </c>
      <c r="E178" s="6" t="s">
        <v>433</v>
      </c>
      <c r="F178" s="7"/>
      <c r="G178" s="8">
        <f>IFERROR(__xludf.DUMMYFUNCTION("counta(split(D178, "" ""))"),6.0)</f>
        <v>6</v>
      </c>
    </row>
    <row r="179" ht="15.75" customHeight="1">
      <c r="A179" s="4" t="s">
        <v>279</v>
      </c>
      <c r="B179" s="5" t="s">
        <v>434</v>
      </c>
      <c r="C179" s="4" t="s">
        <v>23</v>
      </c>
      <c r="D179" s="4" t="s">
        <v>435</v>
      </c>
      <c r="E179" s="6" t="s">
        <v>436</v>
      </c>
      <c r="F179" s="7"/>
      <c r="G179" s="8">
        <f>IFERROR(__xludf.DUMMYFUNCTION("counta(split(D179, "" ""))"),22.0)</f>
        <v>22</v>
      </c>
    </row>
    <row r="180" ht="15.75" customHeight="1">
      <c r="A180" s="4" t="s">
        <v>279</v>
      </c>
      <c r="B180" s="5" t="s">
        <v>283</v>
      </c>
      <c r="C180" s="4" t="s">
        <v>23</v>
      </c>
      <c r="D180" s="4" t="s">
        <v>437</v>
      </c>
      <c r="E180" s="6" t="s">
        <v>438</v>
      </c>
      <c r="F180" s="7"/>
      <c r="G180" s="8">
        <f>IFERROR(__xludf.DUMMYFUNCTION("counta(split(D180, "" ""))"),22.0)</f>
        <v>22</v>
      </c>
    </row>
    <row r="181" ht="15.75" customHeight="1">
      <c r="A181" s="4" t="s">
        <v>279</v>
      </c>
      <c r="B181" s="5" t="s">
        <v>283</v>
      </c>
      <c r="C181" s="4" t="s">
        <v>23</v>
      </c>
      <c r="D181" s="4" t="s">
        <v>439</v>
      </c>
      <c r="E181" s="6" t="s">
        <v>438</v>
      </c>
      <c r="F181" s="7"/>
      <c r="G181" s="8">
        <f>IFERROR(__xludf.DUMMYFUNCTION("counta(split(D181, "" ""))"),71.0)</f>
        <v>71</v>
      </c>
    </row>
    <row r="182" ht="15.75" customHeight="1">
      <c r="A182" s="4" t="s">
        <v>279</v>
      </c>
      <c r="B182" s="5" t="s">
        <v>440</v>
      </c>
      <c r="C182" s="4" t="s">
        <v>23</v>
      </c>
      <c r="D182" s="4" t="s">
        <v>441</v>
      </c>
      <c r="E182" s="36" t="s">
        <v>442</v>
      </c>
      <c r="F182" s="7"/>
      <c r="G182" s="8">
        <f>IFERROR(__xludf.DUMMYFUNCTION("counta(split(D182, "" ""))"),13.0)</f>
        <v>13</v>
      </c>
    </row>
    <row r="183" ht="15.75" customHeight="1">
      <c r="A183" s="4" t="s">
        <v>279</v>
      </c>
      <c r="B183" s="5" t="s">
        <v>443</v>
      </c>
      <c r="C183" s="4" t="s">
        <v>23</v>
      </c>
      <c r="D183" s="4" t="s">
        <v>444</v>
      </c>
      <c r="E183" s="29" t="s">
        <v>445</v>
      </c>
      <c r="F183" s="7"/>
      <c r="G183" s="8">
        <f>IFERROR(__xludf.DUMMYFUNCTION("counta(split(D183, "" ""))"),13.0)</f>
        <v>13</v>
      </c>
    </row>
    <row r="184" ht="15.75" customHeight="1">
      <c r="A184" s="4" t="s">
        <v>279</v>
      </c>
      <c r="B184" s="5" t="s">
        <v>446</v>
      </c>
      <c r="C184" s="4" t="s">
        <v>23</v>
      </c>
      <c r="D184" s="4" t="s">
        <v>447</v>
      </c>
      <c r="E184" s="6" t="s">
        <v>448</v>
      </c>
      <c r="F184" s="7"/>
      <c r="G184" s="8">
        <f>IFERROR(__xludf.DUMMYFUNCTION("counta(split(D184, "" ""))"),26.0)</f>
        <v>26</v>
      </c>
    </row>
    <row r="185" ht="15.75" customHeight="1">
      <c r="A185" s="4" t="s">
        <v>279</v>
      </c>
      <c r="B185" s="5" t="s">
        <v>449</v>
      </c>
      <c r="C185" s="4" t="s">
        <v>23</v>
      </c>
      <c r="D185" s="4" t="s">
        <v>450</v>
      </c>
      <c r="E185" s="36" t="s">
        <v>451</v>
      </c>
      <c r="F185" s="7"/>
      <c r="G185" s="8">
        <f>IFERROR(__xludf.DUMMYFUNCTION("counta(split(D185, "" ""))"),11.0)</f>
        <v>11</v>
      </c>
    </row>
    <row r="186" ht="15.75" customHeight="1">
      <c r="A186" s="4" t="s">
        <v>279</v>
      </c>
      <c r="B186" s="5" t="s">
        <v>452</v>
      </c>
      <c r="C186" s="4" t="s">
        <v>23</v>
      </c>
      <c r="D186" s="4" t="s">
        <v>453</v>
      </c>
      <c r="E186" s="6" t="s">
        <v>454</v>
      </c>
      <c r="F186" s="7"/>
      <c r="G186" s="8">
        <f>IFERROR(__xludf.DUMMYFUNCTION("counta(split(D186, "" ""))"),30.0)</f>
        <v>30</v>
      </c>
    </row>
    <row r="187" ht="15.75" customHeight="1">
      <c r="A187" s="4" t="s">
        <v>279</v>
      </c>
      <c r="B187" s="5" t="s">
        <v>452</v>
      </c>
      <c r="C187" s="4" t="s">
        <v>23</v>
      </c>
      <c r="D187" s="4" t="s">
        <v>453</v>
      </c>
      <c r="E187" s="6" t="s">
        <v>455</v>
      </c>
      <c r="F187" s="7"/>
      <c r="G187" s="8">
        <f>IFERROR(__xludf.DUMMYFUNCTION("counta(split(D187, "" ""))"),30.0)</f>
        <v>30</v>
      </c>
    </row>
    <row r="188" ht="15.75" customHeight="1">
      <c r="A188" s="4" t="s">
        <v>279</v>
      </c>
      <c r="B188" s="5" t="s">
        <v>456</v>
      </c>
      <c r="C188" s="4" t="s">
        <v>23</v>
      </c>
      <c r="D188" s="4" t="s">
        <v>457</v>
      </c>
      <c r="E188" s="6" t="s">
        <v>458</v>
      </c>
      <c r="F188" s="7"/>
      <c r="G188" s="8">
        <f>IFERROR(__xludf.DUMMYFUNCTION("counta(split(D188, "" ""))"),18.0)</f>
        <v>18</v>
      </c>
    </row>
    <row r="189" ht="15.75" customHeight="1">
      <c r="A189" s="4" t="s">
        <v>279</v>
      </c>
      <c r="B189" s="5" t="s">
        <v>459</v>
      </c>
      <c r="C189" s="4" t="s">
        <v>23</v>
      </c>
      <c r="D189" s="4" t="s">
        <v>460</v>
      </c>
      <c r="E189" s="6" t="s">
        <v>458</v>
      </c>
      <c r="F189" s="7"/>
      <c r="G189" s="8">
        <f>IFERROR(__xludf.DUMMYFUNCTION("counta(split(D189, "" ""))"),9.0)</f>
        <v>9</v>
      </c>
    </row>
    <row r="190" ht="15.75" customHeight="1">
      <c r="A190" s="4" t="s">
        <v>290</v>
      </c>
      <c r="B190" s="5" t="s">
        <v>297</v>
      </c>
      <c r="C190" s="4" t="s">
        <v>23</v>
      </c>
      <c r="D190" s="4" t="s">
        <v>298</v>
      </c>
      <c r="E190" s="6" t="s">
        <v>461</v>
      </c>
      <c r="F190" s="7"/>
      <c r="G190" s="8">
        <f>IFERROR(__xludf.DUMMYFUNCTION("counta(split(D190, "" ""))"),34.0)</f>
        <v>34</v>
      </c>
    </row>
    <row r="191" ht="15.75" customHeight="1">
      <c r="A191" s="4" t="s">
        <v>290</v>
      </c>
      <c r="B191" s="5" t="s">
        <v>462</v>
      </c>
      <c r="C191" s="4" t="s">
        <v>23</v>
      </c>
      <c r="D191" s="4" t="s">
        <v>463</v>
      </c>
      <c r="E191" s="6" t="s">
        <v>464</v>
      </c>
      <c r="F191" s="7"/>
      <c r="G191" s="8">
        <f>IFERROR(__xludf.DUMMYFUNCTION("counta(split(D191, "" ""))"),21.0)</f>
        <v>21</v>
      </c>
    </row>
    <row r="192" ht="15.75" customHeight="1">
      <c r="A192" s="4" t="s">
        <v>290</v>
      </c>
      <c r="B192" s="5" t="s">
        <v>311</v>
      </c>
      <c r="C192" s="4" t="s">
        <v>23</v>
      </c>
      <c r="D192" s="4" t="s">
        <v>312</v>
      </c>
      <c r="E192" s="6" t="s">
        <v>465</v>
      </c>
      <c r="F192" s="7"/>
      <c r="G192" s="8">
        <f>IFERROR(__xludf.DUMMYFUNCTION("counta(split(D192, "" ""))"),17.0)</f>
        <v>17</v>
      </c>
    </row>
    <row r="193" ht="15.75" customHeight="1">
      <c r="A193" s="4" t="s">
        <v>290</v>
      </c>
      <c r="B193" s="5" t="s">
        <v>313</v>
      </c>
      <c r="C193" s="4" t="s">
        <v>23</v>
      </c>
      <c r="D193" s="4" t="s">
        <v>466</v>
      </c>
      <c r="E193" s="29" t="s">
        <v>467</v>
      </c>
      <c r="F193" s="7"/>
      <c r="G193" s="8">
        <f>IFERROR(__xludf.DUMMYFUNCTION("counta(split(D193, "" ""))"),19.0)</f>
        <v>19</v>
      </c>
    </row>
    <row r="194" ht="15.75" customHeight="1">
      <c r="A194" s="4" t="s">
        <v>290</v>
      </c>
      <c r="B194" s="5" t="s">
        <v>313</v>
      </c>
      <c r="C194" s="4" t="s">
        <v>23</v>
      </c>
      <c r="D194" s="4" t="s">
        <v>468</v>
      </c>
      <c r="E194" s="29" t="s">
        <v>469</v>
      </c>
      <c r="F194" s="7"/>
      <c r="G194" s="8">
        <f>IFERROR(__xludf.DUMMYFUNCTION("counta(split(D194, "" ""))"),10.0)</f>
        <v>10</v>
      </c>
    </row>
    <row r="195" ht="15.75" customHeight="1">
      <c r="A195" s="4" t="s">
        <v>290</v>
      </c>
      <c r="B195" s="5" t="s">
        <v>320</v>
      </c>
      <c r="C195" s="4" t="s">
        <v>23</v>
      </c>
      <c r="D195" s="4" t="s">
        <v>470</v>
      </c>
      <c r="E195" s="6" t="s">
        <v>471</v>
      </c>
      <c r="F195" s="7"/>
      <c r="G195" s="8">
        <f>IFERROR(__xludf.DUMMYFUNCTION("counta(split(D195, "" ""))"),7.0)</f>
        <v>7</v>
      </c>
    </row>
    <row r="196" ht="15.75" customHeight="1">
      <c r="A196" s="4" t="s">
        <v>7</v>
      </c>
      <c r="B196" s="17" t="s">
        <v>472</v>
      </c>
      <c r="C196" s="4" t="s">
        <v>23</v>
      </c>
      <c r="D196" s="4" t="s">
        <v>473</v>
      </c>
      <c r="E196" s="6" t="s">
        <v>474</v>
      </c>
      <c r="F196" s="4" t="s">
        <v>475</v>
      </c>
      <c r="G196" s="8">
        <f>IFERROR(__xludf.DUMMYFUNCTION("counta(split(D196, "" ""))"),63.0)</f>
        <v>63</v>
      </c>
    </row>
    <row r="197" ht="15.75" customHeight="1">
      <c r="A197" s="4" t="s">
        <v>7</v>
      </c>
      <c r="B197" s="5" t="s">
        <v>476</v>
      </c>
      <c r="C197" s="4" t="s">
        <v>23</v>
      </c>
      <c r="D197" s="4" t="s">
        <v>477</v>
      </c>
      <c r="E197" s="6" t="s">
        <v>374</v>
      </c>
      <c r="F197" s="4" t="s">
        <v>478</v>
      </c>
      <c r="G197" s="8">
        <f>IFERROR(__xludf.DUMMYFUNCTION("counta(split(D197, "" ""))"),33.0)</f>
        <v>33</v>
      </c>
    </row>
    <row r="198" ht="15.75" customHeight="1">
      <c r="A198" s="9" t="s">
        <v>7</v>
      </c>
      <c r="B198" s="10" t="s">
        <v>17</v>
      </c>
      <c r="C198" s="9" t="s">
        <v>23</v>
      </c>
      <c r="D198" s="9" t="s">
        <v>18</v>
      </c>
      <c r="E198" s="37" t="s">
        <v>479</v>
      </c>
      <c r="F198" s="12"/>
      <c r="G198" s="8">
        <f>IFERROR(__xludf.DUMMYFUNCTION("counta(split(D198, "" ""))"),106.0)</f>
        <v>106</v>
      </c>
    </row>
    <row r="199" ht="15.75" customHeight="1">
      <c r="A199" s="9" t="s">
        <v>7</v>
      </c>
      <c r="B199" s="16" t="s">
        <v>20</v>
      </c>
      <c r="C199" s="9" t="s">
        <v>23</v>
      </c>
      <c r="D199" s="9" t="s">
        <v>21</v>
      </c>
      <c r="E199" s="38" t="s">
        <v>479</v>
      </c>
      <c r="F199" s="12"/>
      <c r="G199" s="8">
        <f>IFERROR(__xludf.DUMMYFUNCTION("counta(split(D199, "" ""))"),39.0)</f>
        <v>39</v>
      </c>
    </row>
    <row r="200" ht="15.75" customHeight="1">
      <c r="A200" s="9" t="s">
        <v>7</v>
      </c>
      <c r="B200" s="16" t="s">
        <v>480</v>
      </c>
      <c r="C200" s="9" t="s">
        <v>23</v>
      </c>
      <c r="D200" s="9" t="s">
        <v>481</v>
      </c>
      <c r="E200" s="39" t="s">
        <v>482</v>
      </c>
      <c r="F200" s="12"/>
      <c r="G200" s="8">
        <f>IFERROR(__xludf.DUMMYFUNCTION("counta(split(D200, "" ""))"),17.0)</f>
        <v>17</v>
      </c>
    </row>
    <row r="201" ht="15.75" customHeight="1">
      <c r="A201" s="9" t="s">
        <v>7</v>
      </c>
      <c r="B201" s="16" t="s">
        <v>483</v>
      </c>
      <c r="C201" s="9" t="s">
        <v>23</v>
      </c>
      <c r="D201" s="9" t="s">
        <v>484</v>
      </c>
      <c r="E201" s="38" t="s">
        <v>485</v>
      </c>
      <c r="F201" s="9"/>
      <c r="G201" s="8">
        <f>IFERROR(__xludf.DUMMYFUNCTION("counta(split(D201, "" ""))"),16.0)</f>
        <v>16</v>
      </c>
    </row>
    <row r="202" ht="15.75" customHeight="1">
      <c r="A202" s="9" t="s">
        <v>7</v>
      </c>
      <c r="B202" s="16" t="s">
        <v>486</v>
      </c>
      <c r="C202" s="9" t="s">
        <v>23</v>
      </c>
      <c r="D202" s="9" t="s">
        <v>487</v>
      </c>
      <c r="E202" s="11" t="s">
        <v>488</v>
      </c>
      <c r="F202" s="12"/>
      <c r="G202" s="8">
        <f>IFERROR(__xludf.DUMMYFUNCTION("counta(split(D202, "" ""))"),25.0)</f>
        <v>25</v>
      </c>
    </row>
    <row r="203" ht="15.75" customHeight="1">
      <c r="A203" s="9" t="s">
        <v>7</v>
      </c>
      <c r="B203" s="16" t="s">
        <v>486</v>
      </c>
      <c r="C203" s="9" t="s">
        <v>23</v>
      </c>
      <c r="D203" s="9" t="s">
        <v>487</v>
      </c>
      <c r="E203" s="11" t="s">
        <v>489</v>
      </c>
      <c r="F203" s="12"/>
      <c r="G203" s="8">
        <f>IFERROR(__xludf.DUMMYFUNCTION("counta(split(D203, "" ""))"),25.0)</f>
        <v>25</v>
      </c>
    </row>
    <row r="204" ht="15.75" customHeight="1">
      <c r="A204" s="9" t="s">
        <v>7</v>
      </c>
      <c r="B204" s="16" t="s">
        <v>486</v>
      </c>
      <c r="C204" s="9" t="s">
        <v>23</v>
      </c>
      <c r="D204" s="9" t="s">
        <v>487</v>
      </c>
      <c r="E204" s="11" t="s">
        <v>490</v>
      </c>
      <c r="F204" s="12"/>
      <c r="G204" s="8">
        <f>IFERROR(__xludf.DUMMYFUNCTION("counta(split(D204, "" ""))"),25.0)</f>
        <v>25</v>
      </c>
    </row>
    <row r="205" ht="15.75" customHeight="1">
      <c r="A205" s="9" t="s">
        <v>7</v>
      </c>
      <c r="B205" s="16" t="s">
        <v>486</v>
      </c>
      <c r="C205" s="9" t="s">
        <v>23</v>
      </c>
      <c r="D205" s="9" t="s">
        <v>487</v>
      </c>
      <c r="E205" s="11" t="s">
        <v>491</v>
      </c>
      <c r="F205" s="12"/>
      <c r="G205" s="8">
        <f>IFERROR(__xludf.DUMMYFUNCTION("counta(split(D205, "" ""))"),25.0)</f>
        <v>25</v>
      </c>
    </row>
    <row r="206" ht="15.75" customHeight="1">
      <c r="A206" s="9" t="s">
        <v>7</v>
      </c>
      <c r="B206" s="16" t="s">
        <v>486</v>
      </c>
      <c r="C206" s="9" t="s">
        <v>23</v>
      </c>
      <c r="D206" s="9" t="s">
        <v>487</v>
      </c>
      <c r="E206" s="11" t="s">
        <v>492</v>
      </c>
      <c r="F206" s="12"/>
      <c r="G206" s="8">
        <f>IFERROR(__xludf.DUMMYFUNCTION("counta(split(D206, "" ""))"),25.0)</f>
        <v>25</v>
      </c>
    </row>
    <row r="207" ht="15.75" customHeight="1">
      <c r="A207" s="9" t="s">
        <v>7</v>
      </c>
      <c r="B207" s="16" t="s">
        <v>486</v>
      </c>
      <c r="C207" s="9" t="s">
        <v>23</v>
      </c>
      <c r="D207" s="9" t="s">
        <v>487</v>
      </c>
      <c r="E207" s="20" t="s">
        <v>493</v>
      </c>
      <c r="F207" s="12"/>
      <c r="G207" s="8">
        <f>IFERROR(__xludf.DUMMYFUNCTION("counta(split(D207, "" ""))"),25.0)</f>
        <v>25</v>
      </c>
    </row>
    <row r="208" ht="15.75" customHeight="1">
      <c r="A208" s="9" t="s">
        <v>7</v>
      </c>
      <c r="B208" s="16" t="s">
        <v>486</v>
      </c>
      <c r="C208" s="9" t="s">
        <v>23</v>
      </c>
      <c r="D208" s="9" t="s">
        <v>487</v>
      </c>
      <c r="E208" s="11" t="s">
        <v>494</v>
      </c>
      <c r="F208" s="12"/>
      <c r="G208" s="8">
        <f>IFERROR(__xludf.DUMMYFUNCTION("counta(split(D208, "" ""))"),25.0)</f>
        <v>25</v>
      </c>
    </row>
    <row r="209" ht="15.75" customHeight="1">
      <c r="A209" s="4" t="s">
        <v>7</v>
      </c>
      <c r="B209" s="5" t="s">
        <v>495</v>
      </c>
      <c r="C209" s="4" t="s">
        <v>23</v>
      </c>
      <c r="D209" s="4" t="s">
        <v>496</v>
      </c>
      <c r="E209" s="20" t="s">
        <v>497</v>
      </c>
      <c r="F209" s="7"/>
      <c r="G209" s="8">
        <f>IFERROR(__xludf.DUMMYFUNCTION("counta(split(D209, "" ""))"),26.0)</f>
        <v>26</v>
      </c>
    </row>
    <row r="210" ht="15.75" customHeight="1">
      <c r="A210" s="4" t="s">
        <v>7</v>
      </c>
      <c r="B210" s="5" t="s">
        <v>20</v>
      </c>
      <c r="C210" s="4" t="s">
        <v>23</v>
      </c>
      <c r="D210" s="4" t="s">
        <v>21</v>
      </c>
      <c r="E210" s="27" t="s">
        <v>479</v>
      </c>
      <c r="F210" s="7"/>
      <c r="G210" s="8">
        <f>IFERROR(__xludf.DUMMYFUNCTION("counta(split(D210, "" ""))"),39.0)</f>
        <v>39</v>
      </c>
    </row>
    <row r="211" ht="15.75" customHeight="1">
      <c r="A211" s="4" t="s">
        <v>40</v>
      </c>
      <c r="B211" s="5" t="s">
        <v>498</v>
      </c>
      <c r="C211" s="4" t="s">
        <v>23</v>
      </c>
      <c r="D211" s="4" t="s">
        <v>499</v>
      </c>
      <c r="E211" s="36" t="s">
        <v>500</v>
      </c>
      <c r="F211" s="7"/>
      <c r="G211" s="8">
        <f>IFERROR(__xludf.DUMMYFUNCTION("counta(split(D211, "" ""))"),40.0)</f>
        <v>40</v>
      </c>
    </row>
    <row r="212" ht="15.75" customHeight="1">
      <c r="A212" s="4" t="s">
        <v>40</v>
      </c>
      <c r="B212" s="5" t="s">
        <v>501</v>
      </c>
      <c r="C212" s="4" t="s">
        <v>23</v>
      </c>
      <c r="D212" s="4" t="s">
        <v>502</v>
      </c>
      <c r="E212" s="6" t="s">
        <v>503</v>
      </c>
      <c r="F212" s="7"/>
      <c r="G212" s="8">
        <f>IFERROR(__xludf.DUMMYFUNCTION("counta(split(D212, "" ""))"),68.0)</f>
        <v>68</v>
      </c>
    </row>
    <row r="213" ht="15.75" customHeight="1">
      <c r="A213" s="4" t="s">
        <v>40</v>
      </c>
      <c r="B213" s="5" t="s">
        <v>504</v>
      </c>
      <c r="C213" s="4" t="s">
        <v>23</v>
      </c>
      <c r="D213" s="4" t="s">
        <v>505</v>
      </c>
      <c r="E213" s="6" t="s">
        <v>506</v>
      </c>
      <c r="F213" s="7"/>
      <c r="G213" s="8">
        <f>IFERROR(__xludf.DUMMYFUNCTION("counta(split(D213, "" ""))"),33.0)</f>
        <v>33</v>
      </c>
    </row>
    <row r="214" ht="15.75" customHeight="1">
      <c r="A214" s="4" t="s">
        <v>40</v>
      </c>
      <c r="B214" s="5" t="s">
        <v>504</v>
      </c>
      <c r="C214" s="4" t="s">
        <v>23</v>
      </c>
      <c r="D214" s="23" t="s">
        <v>507</v>
      </c>
      <c r="E214" s="6" t="s">
        <v>508</v>
      </c>
      <c r="F214" s="7"/>
      <c r="G214" s="8">
        <f>IFERROR(__xludf.DUMMYFUNCTION("counta(split(D214, "" ""))"),35.0)</f>
        <v>35</v>
      </c>
    </row>
    <row r="215" ht="15.75" customHeight="1">
      <c r="A215" s="4" t="s">
        <v>40</v>
      </c>
      <c r="B215" s="5" t="s">
        <v>509</v>
      </c>
      <c r="C215" s="4" t="s">
        <v>23</v>
      </c>
      <c r="D215" s="4" t="s">
        <v>510</v>
      </c>
      <c r="E215" s="6" t="s">
        <v>511</v>
      </c>
      <c r="F215" s="4"/>
      <c r="G215" s="8">
        <f>IFERROR(__xludf.DUMMYFUNCTION("counta(split(D215, "" ""))"),19.0)</f>
        <v>19</v>
      </c>
    </row>
    <row r="216" ht="15.75" customHeight="1">
      <c r="A216" s="4" t="s">
        <v>40</v>
      </c>
      <c r="B216" s="5" t="s">
        <v>512</v>
      </c>
      <c r="C216" s="4" t="s">
        <v>23</v>
      </c>
      <c r="D216" s="4" t="s">
        <v>513</v>
      </c>
      <c r="E216" s="6" t="s">
        <v>514</v>
      </c>
      <c r="F216" s="4"/>
      <c r="G216" s="8">
        <f>IFERROR(__xludf.DUMMYFUNCTION("counta(split(D216, "" ""))"),57.0)</f>
        <v>57</v>
      </c>
    </row>
    <row r="217" ht="15.75" customHeight="1">
      <c r="A217" s="4" t="s">
        <v>40</v>
      </c>
      <c r="B217" s="5" t="s">
        <v>515</v>
      </c>
      <c r="C217" s="4" t="s">
        <v>23</v>
      </c>
      <c r="D217" s="4" t="s">
        <v>516</v>
      </c>
      <c r="E217" s="36" t="s">
        <v>517</v>
      </c>
      <c r="F217" s="7"/>
      <c r="G217" s="8">
        <f>IFERROR(__xludf.DUMMYFUNCTION("counta(split(D217, "" ""))"),50.0)</f>
        <v>50</v>
      </c>
    </row>
    <row r="218" ht="15.75" customHeight="1">
      <c r="A218" s="4" t="s">
        <v>40</v>
      </c>
      <c r="B218" s="5" t="s">
        <v>518</v>
      </c>
      <c r="C218" s="4" t="s">
        <v>23</v>
      </c>
      <c r="D218" s="4" t="s">
        <v>519</v>
      </c>
      <c r="E218" s="6" t="s">
        <v>520</v>
      </c>
      <c r="F218" s="7"/>
      <c r="G218" s="8">
        <f>IFERROR(__xludf.DUMMYFUNCTION("counta(split(D218, "" ""))"),152.0)</f>
        <v>152</v>
      </c>
    </row>
    <row r="219" ht="15.75" customHeight="1">
      <c r="A219" s="4" t="s">
        <v>40</v>
      </c>
      <c r="B219" s="5" t="s">
        <v>518</v>
      </c>
      <c r="C219" s="4" t="s">
        <v>23</v>
      </c>
      <c r="D219" s="4" t="s">
        <v>519</v>
      </c>
      <c r="E219" s="6" t="s">
        <v>521</v>
      </c>
      <c r="F219" s="7"/>
      <c r="G219" s="8">
        <f>IFERROR(__xludf.DUMMYFUNCTION("counta(split(D219, "" ""))"),152.0)</f>
        <v>152</v>
      </c>
    </row>
    <row r="220" ht="15.75" customHeight="1">
      <c r="A220" s="4" t="s">
        <v>40</v>
      </c>
      <c r="B220" s="5" t="s">
        <v>522</v>
      </c>
      <c r="C220" s="4" t="s">
        <v>23</v>
      </c>
      <c r="D220" s="4" t="s">
        <v>523</v>
      </c>
      <c r="E220" s="36" t="s">
        <v>524</v>
      </c>
      <c r="F220" s="4" t="s">
        <v>525</v>
      </c>
      <c r="G220" s="8">
        <f>IFERROR(__xludf.DUMMYFUNCTION("counta(split(D220, "" ""))"),9.0)</f>
        <v>9</v>
      </c>
    </row>
    <row r="221" ht="15.75" customHeight="1">
      <c r="A221" s="4" t="s">
        <v>70</v>
      </c>
      <c r="B221" s="5" t="s">
        <v>526</v>
      </c>
      <c r="C221" s="4" t="s">
        <v>23</v>
      </c>
      <c r="D221" s="4" t="s">
        <v>527</v>
      </c>
      <c r="E221" s="20" t="s">
        <v>528</v>
      </c>
      <c r="F221" s="7"/>
      <c r="G221" s="8">
        <f>IFERROR(__xludf.DUMMYFUNCTION("counta(split(D221, "" ""))"),58.0)</f>
        <v>58</v>
      </c>
    </row>
    <row r="222" ht="15.75" customHeight="1">
      <c r="A222" s="4" t="s">
        <v>70</v>
      </c>
      <c r="B222" s="5" t="s">
        <v>529</v>
      </c>
      <c r="C222" s="4" t="s">
        <v>23</v>
      </c>
      <c r="D222" s="4" t="s">
        <v>530</v>
      </c>
      <c r="E222" s="27" t="s">
        <v>531</v>
      </c>
      <c r="F222" s="4" t="s">
        <v>38</v>
      </c>
      <c r="G222" s="8">
        <f>IFERROR(__xludf.DUMMYFUNCTION("counta(split(D222, "" ""))"),39.0)</f>
        <v>39</v>
      </c>
    </row>
    <row r="223" ht="15.75" customHeight="1">
      <c r="A223" s="4" t="s">
        <v>70</v>
      </c>
      <c r="B223" s="5" t="s">
        <v>532</v>
      </c>
      <c r="C223" s="4" t="s">
        <v>23</v>
      </c>
      <c r="D223" s="4" t="s">
        <v>533</v>
      </c>
      <c r="E223" s="6" t="s">
        <v>534</v>
      </c>
      <c r="F223" s="4" t="s">
        <v>38</v>
      </c>
      <c r="G223" s="8">
        <f>IFERROR(__xludf.DUMMYFUNCTION("counta(split(D223, "" ""))"),43.0)</f>
        <v>43</v>
      </c>
    </row>
    <row r="224" ht="15.75" customHeight="1">
      <c r="A224" s="4" t="s">
        <v>70</v>
      </c>
      <c r="B224" s="5" t="s">
        <v>535</v>
      </c>
      <c r="C224" s="4" t="s">
        <v>23</v>
      </c>
      <c r="D224" s="4" t="s">
        <v>536</v>
      </c>
      <c r="E224" s="6" t="s">
        <v>537</v>
      </c>
      <c r="F224" s="7"/>
      <c r="G224" s="8">
        <f>IFERROR(__xludf.DUMMYFUNCTION("counta(split(D224, "" ""))"),16.0)</f>
        <v>16</v>
      </c>
    </row>
    <row r="225" ht="15.75" customHeight="1">
      <c r="A225" s="4" t="s">
        <v>70</v>
      </c>
      <c r="B225" s="5" t="s">
        <v>538</v>
      </c>
      <c r="C225" s="4" t="s">
        <v>23</v>
      </c>
      <c r="D225" s="4" t="s">
        <v>539</v>
      </c>
      <c r="E225" s="36" t="s">
        <v>540</v>
      </c>
      <c r="F225" s="4" t="s">
        <v>38</v>
      </c>
      <c r="G225" s="8">
        <f>IFERROR(__xludf.DUMMYFUNCTION("counta(split(D225, "" ""))"),41.0)</f>
        <v>41</v>
      </c>
    </row>
    <row r="226" ht="15.75" customHeight="1">
      <c r="A226" s="4" t="s">
        <v>70</v>
      </c>
      <c r="B226" s="5" t="s">
        <v>541</v>
      </c>
      <c r="C226" s="4" t="s">
        <v>23</v>
      </c>
      <c r="D226" s="4" t="s">
        <v>542</v>
      </c>
      <c r="E226" s="6" t="s">
        <v>543</v>
      </c>
      <c r="F226" s="7"/>
      <c r="G226" s="8">
        <f>IFERROR(__xludf.DUMMYFUNCTION("counta(split(D226, "" ""))"),101.0)</f>
        <v>101</v>
      </c>
    </row>
    <row r="227" ht="15.75" customHeight="1">
      <c r="A227" s="4" t="s">
        <v>70</v>
      </c>
      <c r="B227" s="5" t="s">
        <v>544</v>
      </c>
      <c r="C227" s="4" t="s">
        <v>23</v>
      </c>
      <c r="D227" s="4" t="s">
        <v>545</v>
      </c>
      <c r="E227" s="20" t="s">
        <v>546</v>
      </c>
      <c r="F227" s="7"/>
      <c r="G227" s="8">
        <f>IFERROR(__xludf.DUMMYFUNCTION("counta(split(D227, "" ""))"),37.0)</f>
        <v>37</v>
      </c>
    </row>
    <row r="228" ht="15.75" customHeight="1">
      <c r="A228" s="4" t="s">
        <v>70</v>
      </c>
      <c r="B228" s="5" t="s">
        <v>547</v>
      </c>
      <c r="C228" s="4" t="s">
        <v>23</v>
      </c>
      <c r="D228" s="4" t="s">
        <v>548</v>
      </c>
      <c r="E228" s="6" t="s">
        <v>549</v>
      </c>
      <c r="F228" s="7"/>
      <c r="G228" s="8">
        <f>IFERROR(__xludf.DUMMYFUNCTION("counta(split(D228, "" ""))"),75.0)</f>
        <v>75</v>
      </c>
    </row>
    <row r="229" ht="15.75" customHeight="1">
      <c r="A229" s="4" t="s">
        <v>70</v>
      </c>
      <c r="B229" s="5" t="s">
        <v>550</v>
      </c>
      <c r="C229" s="4" t="s">
        <v>23</v>
      </c>
      <c r="D229" s="4" t="s">
        <v>551</v>
      </c>
      <c r="E229" s="20" t="s">
        <v>552</v>
      </c>
      <c r="F229" s="7"/>
      <c r="G229" s="8">
        <f>IFERROR(__xludf.DUMMYFUNCTION("counta(split(D229, "" ""))"),46.0)</f>
        <v>46</v>
      </c>
    </row>
    <row r="230" ht="15.75" customHeight="1">
      <c r="A230" s="4" t="s">
        <v>70</v>
      </c>
      <c r="B230" s="5" t="s">
        <v>550</v>
      </c>
      <c r="C230" s="4" t="s">
        <v>23</v>
      </c>
      <c r="D230" s="4" t="s">
        <v>551</v>
      </c>
      <c r="E230" s="20" t="s">
        <v>553</v>
      </c>
      <c r="F230" s="7"/>
      <c r="G230" s="8">
        <f>IFERROR(__xludf.DUMMYFUNCTION("counta(split(D230, "" ""))"),46.0)</f>
        <v>46</v>
      </c>
    </row>
    <row r="231" ht="15.75" customHeight="1">
      <c r="A231" s="4" t="s">
        <v>96</v>
      </c>
      <c r="B231" s="5" t="s">
        <v>554</v>
      </c>
      <c r="C231" s="4" t="s">
        <v>23</v>
      </c>
      <c r="D231" s="4" t="s">
        <v>555</v>
      </c>
      <c r="E231" s="6" t="s">
        <v>374</v>
      </c>
      <c r="F231" s="4" t="s">
        <v>38</v>
      </c>
      <c r="G231" s="8">
        <f>IFERROR(__xludf.DUMMYFUNCTION("counta(split(D231, "" ""))"),59.0)</f>
        <v>59</v>
      </c>
    </row>
    <row r="232" ht="15.75" customHeight="1">
      <c r="A232" s="4" t="s">
        <v>96</v>
      </c>
      <c r="B232" s="5" t="s">
        <v>556</v>
      </c>
      <c r="C232" s="4" t="s">
        <v>23</v>
      </c>
      <c r="D232" s="4" t="s">
        <v>557</v>
      </c>
      <c r="E232" s="6" t="s">
        <v>558</v>
      </c>
      <c r="F232" s="7"/>
      <c r="G232" s="8">
        <f>IFERROR(__xludf.DUMMYFUNCTION("counta(split(D232, "" ""))"),60.0)</f>
        <v>60</v>
      </c>
    </row>
    <row r="233" ht="15.75" customHeight="1">
      <c r="A233" s="4" t="s">
        <v>96</v>
      </c>
      <c r="B233" s="5" t="s">
        <v>556</v>
      </c>
      <c r="C233" s="4" t="s">
        <v>23</v>
      </c>
      <c r="D233" s="4" t="s">
        <v>557</v>
      </c>
      <c r="E233" s="6" t="s">
        <v>559</v>
      </c>
      <c r="F233" s="7"/>
      <c r="G233" s="8">
        <f>IFERROR(__xludf.DUMMYFUNCTION("counta(split(D233, "" ""))"),60.0)</f>
        <v>60</v>
      </c>
    </row>
    <row r="234" ht="15.75" customHeight="1">
      <c r="A234" s="4" t="s">
        <v>96</v>
      </c>
      <c r="B234" s="5" t="s">
        <v>556</v>
      </c>
      <c r="C234" s="4" t="s">
        <v>23</v>
      </c>
      <c r="D234" s="4" t="s">
        <v>557</v>
      </c>
      <c r="E234" s="6" t="s">
        <v>560</v>
      </c>
      <c r="F234" s="7"/>
      <c r="G234" s="8">
        <f>IFERROR(__xludf.DUMMYFUNCTION("counta(split(D234, "" ""))"),60.0)</f>
        <v>60</v>
      </c>
    </row>
    <row r="235" ht="15.75" customHeight="1">
      <c r="A235" s="4" t="s">
        <v>96</v>
      </c>
      <c r="B235" s="5" t="s">
        <v>561</v>
      </c>
      <c r="C235" s="4" t="s">
        <v>23</v>
      </c>
      <c r="D235" s="4" t="s">
        <v>562</v>
      </c>
      <c r="E235" s="20" t="s">
        <v>558</v>
      </c>
      <c r="F235" s="7"/>
      <c r="G235" s="8">
        <f>IFERROR(__xludf.DUMMYFUNCTION("counta(split(D235, "" ""))"),109.0)</f>
        <v>109</v>
      </c>
    </row>
    <row r="236" ht="15.75" customHeight="1">
      <c r="A236" s="4" t="s">
        <v>96</v>
      </c>
      <c r="B236" s="5" t="s">
        <v>561</v>
      </c>
      <c r="C236" s="4" t="s">
        <v>23</v>
      </c>
      <c r="D236" s="4" t="s">
        <v>562</v>
      </c>
      <c r="E236" s="20" t="s">
        <v>563</v>
      </c>
      <c r="F236" s="7"/>
      <c r="G236" s="8">
        <f>IFERROR(__xludf.DUMMYFUNCTION("counta(split(D236, "" ""))"),109.0)</f>
        <v>109</v>
      </c>
    </row>
    <row r="237" ht="15.75" customHeight="1">
      <c r="A237" s="4" t="s">
        <v>96</v>
      </c>
      <c r="B237" s="5" t="s">
        <v>561</v>
      </c>
      <c r="C237" s="4" t="s">
        <v>23</v>
      </c>
      <c r="D237" s="4" t="s">
        <v>562</v>
      </c>
      <c r="E237" s="20" t="s">
        <v>564</v>
      </c>
      <c r="F237" s="7"/>
      <c r="G237" s="8">
        <f>IFERROR(__xludf.DUMMYFUNCTION("counta(split(D237, "" ""))"),109.0)</f>
        <v>109</v>
      </c>
    </row>
    <row r="238" ht="15.75" customHeight="1">
      <c r="A238" s="4" t="s">
        <v>96</v>
      </c>
      <c r="B238" s="5" t="s">
        <v>565</v>
      </c>
      <c r="C238" s="4" t="s">
        <v>23</v>
      </c>
      <c r="D238" s="4" t="s">
        <v>566</v>
      </c>
      <c r="E238" s="36" t="s">
        <v>567</v>
      </c>
      <c r="F238" s="7"/>
      <c r="G238" s="8">
        <f>IFERROR(__xludf.DUMMYFUNCTION("counta(split(D238, "" ""))"),22.0)</f>
        <v>22</v>
      </c>
    </row>
    <row r="239" ht="15.75" customHeight="1">
      <c r="A239" s="4" t="s">
        <v>96</v>
      </c>
      <c r="B239" s="5" t="s">
        <v>565</v>
      </c>
      <c r="C239" s="4" t="s">
        <v>23</v>
      </c>
      <c r="D239" s="4" t="s">
        <v>566</v>
      </c>
      <c r="E239" s="20" t="s">
        <v>568</v>
      </c>
      <c r="F239" s="7"/>
      <c r="G239" s="8">
        <f>IFERROR(__xludf.DUMMYFUNCTION("counta(split(D239, "" ""))"),22.0)</f>
        <v>22</v>
      </c>
    </row>
    <row r="240" ht="15.75" customHeight="1">
      <c r="A240" s="4" t="s">
        <v>96</v>
      </c>
      <c r="B240" s="5" t="s">
        <v>569</v>
      </c>
      <c r="C240" s="4" t="s">
        <v>23</v>
      </c>
      <c r="D240" s="26" t="s">
        <v>570</v>
      </c>
      <c r="E240" s="36" t="s">
        <v>571</v>
      </c>
      <c r="F240" s="4"/>
      <c r="G240" s="8">
        <f>IFERROR(__xludf.DUMMYFUNCTION("counta(split(D240, "" ""))"),39.0)</f>
        <v>39</v>
      </c>
    </row>
    <row r="241" ht="15.75" customHeight="1">
      <c r="A241" s="4" t="s">
        <v>122</v>
      </c>
      <c r="B241" s="5" t="s">
        <v>572</v>
      </c>
      <c r="C241" s="4" t="s">
        <v>23</v>
      </c>
      <c r="D241" s="4" t="s">
        <v>573</v>
      </c>
      <c r="E241" s="20" t="s">
        <v>374</v>
      </c>
      <c r="F241" s="4" t="s">
        <v>38</v>
      </c>
      <c r="G241" s="8">
        <f>IFERROR(__xludf.DUMMYFUNCTION("counta(split(D241, "" ""))"),64.0)</f>
        <v>64</v>
      </c>
    </row>
    <row r="242" ht="15.75" customHeight="1">
      <c r="A242" s="4" t="s">
        <v>122</v>
      </c>
      <c r="B242" s="5" t="s">
        <v>572</v>
      </c>
      <c r="C242" s="4" t="s">
        <v>23</v>
      </c>
      <c r="D242" s="4" t="s">
        <v>573</v>
      </c>
      <c r="E242" s="20" t="s">
        <v>574</v>
      </c>
      <c r="F242" s="4" t="s">
        <v>38</v>
      </c>
      <c r="G242" s="8">
        <f>IFERROR(__xludf.DUMMYFUNCTION("counta(split(D242, "" ""))"),64.0)</f>
        <v>64</v>
      </c>
    </row>
    <row r="243" ht="15.75" customHeight="1">
      <c r="A243" s="4" t="s">
        <v>122</v>
      </c>
      <c r="B243" s="5" t="s">
        <v>575</v>
      </c>
      <c r="C243" s="4" t="s">
        <v>23</v>
      </c>
      <c r="D243" s="4" t="s">
        <v>576</v>
      </c>
      <c r="E243" s="24" t="s">
        <v>577</v>
      </c>
      <c r="F243" s="7"/>
      <c r="G243" s="8">
        <f>IFERROR(__xludf.DUMMYFUNCTION("counta(split(D243, "" ""))"),37.0)</f>
        <v>37</v>
      </c>
    </row>
    <row r="244" ht="15.75" customHeight="1">
      <c r="A244" s="4" t="s">
        <v>122</v>
      </c>
      <c r="B244" s="17" t="s">
        <v>578</v>
      </c>
      <c r="C244" s="4" t="s">
        <v>23</v>
      </c>
      <c r="D244" s="4" t="s">
        <v>579</v>
      </c>
      <c r="E244" s="20" t="s">
        <v>580</v>
      </c>
      <c r="F244" s="4" t="s">
        <v>38</v>
      </c>
      <c r="G244" s="8">
        <f>IFERROR(__xludf.DUMMYFUNCTION("counta(split(D244, "" ""))"),49.0)</f>
        <v>49</v>
      </c>
    </row>
    <row r="245" ht="15.75" customHeight="1">
      <c r="A245" s="4" t="s">
        <v>122</v>
      </c>
      <c r="B245" s="5" t="s">
        <v>581</v>
      </c>
      <c r="C245" s="4" t="s">
        <v>23</v>
      </c>
      <c r="D245" s="4" t="s">
        <v>582</v>
      </c>
      <c r="E245" s="6" t="s">
        <v>583</v>
      </c>
      <c r="F245" s="4" t="s">
        <v>38</v>
      </c>
      <c r="G245" s="8">
        <f>IFERROR(__xludf.DUMMYFUNCTION("counta(split(D245, "" ""))"),64.0)</f>
        <v>64</v>
      </c>
    </row>
    <row r="246" ht="15.75" customHeight="1">
      <c r="A246" s="4" t="s">
        <v>122</v>
      </c>
      <c r="B246" s="5" t="s">
        <v>584</v>
      </c>
      <c r="C246" s="4" t="s">
        <v>23</v>
      </c>
      <c r="D246" s="4" t="s">
        <v>585</v>
      </c>
      <c r="E246" s="6" t="s">
        <v>558</v>
      </c>
      <c r="F246" s="7"/>
      <c r="G246" s="8">
        <f>IFERROR(__xludf.DUMMYFUNCTION("counta(split(D246, "" ""))"),43.0)</f>
        <v>43</v>
      </c>
    </row>
    <row r="247" ht="15.75" customHeight="1">
      <c r="A247" s="4" t="s">
        <v>122</v>
      </c>
      <c r="B247" s="5" t="s">
        <v>586</v>
      </c>
      <c r="C247" s="4" t="s">
        <v>23</v>
      </c>
      <c r="D247" s="4" t="s">
        <v>587</v>
      </c>
      <c r="E247" s="20" t="s">
        <v>588</v>
      </c>
      <c r="F247" s="4" t="s">
        <v>38</v>
      </c>
      <c r="G247" s="8">
        <f>IFERROR(__xludf.DUMMYFUNCTION("counta(split(D247, "" ""))"),50.0)</f>
        <v>50</v>
      </c>
    </row>
    <row r="248" ht="15.75" customHeight="1">
      <c r="A248" s="4" t="s">
        <v>122</v>
      </c>
      <c r="B248" s="5" t="s">
        <v>586</v>
      </c>
      <c r="C248" s="4" t="s">
        <v>23</v>
      </c>
      <c r="D248" s="4" t="s">
        <v>587</v>
      </c>
      <c r="E248" s="20" t="s">
        <v>589</v>
      </c>
      <c r="F248" s="4" t="s">
        <v>38</v>
      </c>
      <c r="G248" s="8">
        <f>IFERROR(__xludf.DUMMYFUNCTION("counta(split(D248, "" ""))"),50.0)</f>
        <v>50</v>
      </c>
    </row>
    <row r="249" ht="15.75" customHeight="1">
      <c r="A249" s="4" t="s">
        <v>122</v>
      </c>
      <c r="B249" s="5" t="s">
        <v>586</v>
      </c>
      <c r="C249" s="4" t="s">
        <v>23</v>
      </c>
      <c r="D249" s="4" t="s">
        <v>587</v>
      </c>
      <c r="E249" s="20" t="s">
        <v>590</v>
      </c>
      <c r="F249" s="4" t="s">
        <v>38</v>
      </c>
      <c r="G249" s="8">
        <f>IFERROR(__xludf.DUMMYFUNCTION("counta(split(D249, "" ""))"),50.0)</f>
        <v>50</v>
      </c>
    </row>
    <row r="250" ht="15.75" customHeight="1">
      <c r="A250" s="4" t="s">
        <v>122</v>
      </c>
      <c r="B250" s="5" t="s">
        <v>591</v>
      </c>
      <c r="C250" s="4" t="s">
        <v>23</v>
      </c>
      <c r="D250" s="4" t="s">
        <v>592</v>
      </c>
      <c r="E250" s="6" t="s">
        <v>593</v>
      </c>
      <c r="F250" s="7"/>
      <c r="G250" s="8">
        <f>IFERROR(__xludf.DUMMYFUNCTION("counta(split(D250, "" ""))"),13.0)</f>
        <v>13</v>
      </c>
    </row>
    <row r="251" ht="15.75" customHeight="1">
      <c r="A251" s="4" t="s">
        <v>122</v>
      </c>
      <c r="B251" s="5" t="s">
        <v>591</v>
      </c>
      <c r="C251" s="4" t="s">
        <v>23</v>
      </c>
      <c r="D251" s="4" t="s">
        <v>592</v>
      </c>
      <c r="E251" s="6" t="s">
        <v>594</v>
      </c>
      <c r="F251" s="7"/>
      <c r="G251" s="8">
        <f>IFERROR(__xludf.DUMMYFUNCTION("counta(split(D251, "" ""))"),13.0)</f>
        <v>13</v>
      </c>
    </row>
    <row r="252" ht="15.75" customHeight="1">
      <c r="A252" s="4" t="s">
        <v>145</v>
      </c>
      <c r="B252" s="5" t="s">
        <v>595</v>
      </c>
      <c r="C252" s="4" t="s">
        <v>23</v>
      </c>
      <c r="D252" s="4" t="s">
        <v>596</v>
      </c>
      <c r="E252" s="6" t="s">
        <v>597</v>
      </c>
      <c r="F252" s="7"/>
      <c r="G252" s="8">
        <f>IFERROR(__xludf.DUMMYFUNCTION("counta(split(D252, "" ""))"),71.0)</f>
        <v>71</v>
      </c>
    </row>
    <row r="253" ht="15.75" customHeight="1">
      <c r="A253" s="4" t="s">
        <v>145</v>
      </c>
      <c r="B253" s="17" t="s">
        <v>598</v>
      </c>
      <c r="C253" s="4" t="s">
        <v>23</v>
      </c>
      <c r="D253" s="4" t="s">
        <v>599</v>
      </c>
      <c r="E253" s="6" t="s">
        <v>600</v>
      </c>
      <c r="F253" s="4" t="s">
        <v>38</v>
      </c>
      <c r="G253" s="8">
        <f>IFERROR(__xludf.DUMMYFUNCTION("counta(split(D253, "" ""))"),95.0)</f>
        <v>95</v>
      </c>
    </row>
    <row r="254" ht="15.75" customHeight="1">
      <c r="A254" s="4" t="s">
        <v>145</v>
      </c>
      <c r="B254" s="17" t="s">
        <v>598</v>
      </c>
      <c r="C254" s="4" t="s">
        <v>23</v>
      </c>
      <c r="D254" s="4" t="s">
        <v>599</v>
      </c>
      <c r="E254" s="6" t="s">
        <v>601</v>
      </c>
      <c r="F254" s="4" t="s">
        <v>38</v>
      </c>
      <c r="G254" s="8">
        <f>IFERROR(__xludf.DUMMYFUNCTION("counta(split(D254, "" ""))"),95.0)</f>
        <v>95</v>
      </c>
    </row>
    <row r="255" ht="15.75" customHeight="1">
      <c r="A255" s="4" t="s">
        <v>145</v>
      </c>
      <c r="B255" s="17" t="s">
        <v>598</v>
      </c>
      <c r="C255" s="4" t="s">
        <v>23</v>
      </c>
      <c r="D255" s="4" t="s">
        <v>599</v>
      </c>
      <c r="E255" s="6" t="s">
        <v>602</v>
      </c>
      <c r="F255" s="4" t="s">
        <v>38</v>
      </c>
      <c r="G255" s="8">
        <f>IFERROR(__xludf.DUMMYFUNCTION("counta(split(D255, "" ""))"),95.0)</f>
        <v>95</v>
      </c>
    </row>
    <row r="256" ht="15.75" customHeight="1">
      <c r="A256" s="4" t="s">
        <v>145</v>
      </c>
      <c r="B256" s="17" t="s">
        <v>598</v>
      </c>
      <c r="C256" s="4" t="s">
        <v>23</v>
      </c>
      <c r="D256" s="4" t="s">
        <v>599</v>
      </c>
      <c r="E256" s="6" t="s">
        <v>603</v>
      </c>
      <c r="F256" s="4" t="s">
        <v>38</v>
      </c>
      <c r="G256" s="8">
        <f>IFERROR(__xludf.DUMMYFUNCTION("counta(split(D256, "" ""))"),95.0)</f>
        <v>95</v>
      </c>
    </row>
    <row r="257" ht="15.75" customHeight="1">
      <c r="A257" s="4" t="s">
        <v>145</v>
      </c>
      <c r="B257" s="17" t="s">
        <v>598</v>
      </c>
      <c r="C257" s="4" t="s">
        <v>23</v>
      </c>
      <c r="D257" s="4" t="s">
        <v>604</v>
      </c>
      <c r="E257" s="6" t="s">
        <v>605</v>
      </c>
      <c r="F257" s="4" t="s">
        <v>38</v>
      </c>
      <c r="G257" s="8">
        <f>IFERROR(__xludf.DUMMYFUNCTION("counta(split(D257, "" ""))"),46.0)</f>
        <v>46</v>
      </c>
    </row>
    <row r="258" ht="15.75" customHeight="1">
      <c r="A258" s="4" t="s">
        <v>145</v>
      </c>
      <c r="B258" s="5" t="s">
        <v>606</v>
      </c>
      <c r="C258" s="4" t="s">
        <v>23</v>
      </c>
      <c r="D258" s="4" t="s">
        <v>607</v>
      </c>
      <c r="E258" s="6" t="s">
        <v>608</v>
      </c>
      <c r="F258" s="4" t="s">
        <v>38</v>
      </c>
      <c r="G258" s="8">
        <f>IFERROR(__xludf.DUMMYFUNCTION("counta(split(D258, "" ""))"),102.0)</f>
        <v>102</v>
      </c>
    </row>
    <row r="259" ht="15.75" customHeight="1">
      <c r="A259" s="4" t="s">
        <v>145</v>
      </c>
      <c r="B259" s="5" t="s">
        <v>609</v>
      </c>
      <c r="C259" s="4" t="s">
        <v>23</v>
      </c>
      <c r="D259" s="4" t="s">
        <v>610</v>
      </c>
      <c r="E259" s="6" t="s">
        <v>611</v>
      </c>
      <c r="F259" s="4" t="s">
        <v>38</v>
      </c>
      <c r="G259" s="8">
        <f>IFERROR(__xludf.DUMMYFUNCTION("counta(split(D259, "" ""))"),43.0)</f>
        <v>43</v>
      </c>
    </row>
    <row r="260" ht="15.75" customHeight="1">
      <c r="A260" s="4" t="s">
        <v>145</v>
      </c>
      <c r="B260" s="5" t="s">
        <v>612</v>
      </c>
      <c r="C260" s="4" t="s">
        <v>23</v>
      </c>
      <c r="D260" s="4" t="s">
        <v>613</v>
      </c>
      <c r="E260" s="6" t="s">
        <v>614</v>
      </c>
      <c r="F260" s="4" t="s">
        <v>38</v>
      </c>
      <c r="G260" s="8">
        <f>IFERROR(__xludf.DUMMYFUNCTION("counta(split(D260, "" ""))"),45.0)</f>
        <v>45</v>
      </c>
    </row>
    <row r="261" ht="15.75" customHeight="1">
      <c r="A261" s="4" t="s">
        <v>145</v>
      </c>
      <c r="B261" s="5" t="s">
        <v>612</v>
      </c>
      <c r="C261" s="4" t="s">
        <v>23</v>
      </c>
      <c r="D261" s="4" t="s">
        <v>613</v>
      </c>
      <c r="E261" s="6" t="s">
        <v>615</v>
      </c>
      <c r="F261" s="4" t="s">
        <v>38</v>
      </c>
      <c r="G261" s="8">
        <f>IFERROR(__xludf.DUMMYFUNCTION("counta(split(D261, "" ""))"),45.0)</f>
        <v>45</v>
      </c>
    </row>
    <row r="262" ht="15.75" customHeight="1">
      <c r="A262" s="4" t="s">
        <v>169</v>
      </c>
      <c r="B262" s="5" t="s">
        <v>616</v>
      </c>
      <c r="C262" s="4" t="s">
        <v>23</v>
      </c>
      <c r="D262" s="4" t="s">
        <v>617</v>
      </c>
      <c r="E262" s="6" t="s">
        <v>618</v>
      </c>
      <c r="F262" s="4" t="s">
        <v>38</v>
      </c>
      <c r="G262" s="8">
        <f>IFERROR(__xludf.DUMMYFUNCTION("counta(split(D262, "" ""))"),45.0)</f>
        <v>45</v>
      </c>
    </row>
    <row r="263" ht="15.75" customHeight="1">
      <c r="A263" s="4" t="s">
        <v>169</v>
      </c>
      <c r="B263" s="5" t="s">
        <v>619</v>
      </c>
      <c r="C263" s="4" t="s">
        <v>23</v>
      </c>
      <c r="D263" s="4" t="s">
        <v>620</v>
      </c>
      <c r="E263" s="6" t="s">
        <v>621</v>
      </c>
      <c r="F263" s="7"/>
      <c r="G263" s="8">
        <f>IFERROR(__xludf.DUMMYFUNCTION("counta(split(D263, "" ""))"),81.0)</f>
        <v>81</v>
      </c>
    </row>
    <row r="264" ht="15.75" customHeight="1">
      <c r="A264" s="4" t="s">
        <v>169</v>
      </c>
      <c r="B264" s="5" t="s">
        <v>622</v>
      </c>
      <c r="C264" s="4" t="s">
        <v>23</v>
      </c>
      <c r="D264" s="4" t="s">
        <v>623</v>
      </c>
      <c r="E264" s="36" t="s">
        <v>624</v>
      </c>
      <c r="F264" s="7"/>
      <c r="G264" s="8">
        <f>IFERROR(__xludf.DUMMYFUNCTION("counta(split(D264, "" ""))"),26.0)</f>
        <v>26</v>
      </c>
    </row>
    <row r="265" ht="15.75" customHeight="1">
      <c r="A265" s="4" t="s">
        <v>169</v>
      </c>
      <c r="B265" s="5" t="s">
        <v>625</v>
      </c>
      <c r="C265" s="4" t="s">
        <v>23</v>
      </c>
      <c r="D265" s="4" t="s">
        <v>626</v>
      </c>
      <c r="E265" s="36" t="s">
        <v>627</v>
      </c>
      <c r="F265" s="4" t="s">
        <v>38</v>
      </c>
      <c r="G265" s="8">
        <f>IFERROR(__xludf.DUMMYFUNCTION("counta(split(D265, "" ""))"),11.0)</f>
        <v>11</v>
      </c>
    </row>
    <row r="266" ht="15.75" customHeight="1">
      <c r="A266" s="4" t="s">
        <v>169</v>
      </c>
      <c r="B266" s="5" t="s">
        <v>625</v>
      </c>
      <c r="C266" s="4" t="s">
        <v>23</v>
      </c>
      <c r="D266" s="4" t="s">
        <v>626</v>
      </c>
      <c r="E266" s="6" t="s">
        <v>628</v>
      </c>
      <c r="F266" s="4" t="s">
        <v>38</v>
      </c>
      <c r="G266" s="8">
        <f>IFERROR(__xludf.DUMMYFUNCTION("counta(split(D266, "" ""))"),11.0)</f>
        <v>11</v>
      </c>
    </row>
    <row r="267" ht="15.75" customHeight="1">
      <c r="A267" s="4" t="s">
        <v>169</v>
      </c>
      <c r="B267" s="5" t="s">
        <v>625</v>
      </c>
      <c r="C267" s="4" t="s">
        <v>23</v>
      </c>
      <c r="D267" s="4" t="s">
        <v>626</v>
      </c>
      <c r="E267" s="36" t="s">
        <v>629</v>
      </c>
      <c r="F267" s="4" t="s">
        <v>38</v>
      </c>
      <c r="G267" s="8">
        <f>IFERROR(__xludf.DUMMYFUNCTION("counta(split(D267, "" ""))"),11.0)</f>
        <v>11</v>
      </c>
    </row>
    <row r="268" ht="15.75" customHeight="1">
      <c r="A268" s="4" t="s">
        <v>169</v>
      </c>
      <c r="B268" s="5" t="s">
        <v>625</v>
      </c>
      <c r="C268" s="4" t="s">
        <v>23</v>
      </c>
      <c r="D268" s="4" t="s">
        <v>626</v>
      </c>
      <c r="E268" s="6" t="s">
        <v>630</v>
      </c>
      <c r="F268" s="4" t="s">
        <v>38</v>
      </c>
      <c r="G268" s="8">
        <f>IFERROR(__xludf.DUMMYFUNCTION("counta(split(D268, "" ""))"),11.0)</f>
        <v>11</v>
      </c>
    </row>
    <row r="269" ht="15.75" customHeight="1">
      <c r="A269" s="4" t="s">
        <v>169</v>
      </c>
      <c r="B269" s="5" t="s">
        <v>631</v>
      </c>
      <c r="C269" s="4" t="s">
        <v>23</v>
      </c>
      <c r="D269" s="4" t="s">
        <v>632</v>
      </c>
      <c r="E269" s="6" t="s">
        <v>633</v>
      </c>
      <c r="F269" s="4" t="s">
        <v>38</v>
      </c>
      <c r="G269" s="8">
        <f>IFERROR(__xludf.DUMMYFUNCTION("counta(split(D269, "" ""))"),78.0)</f>
        <v>78</v>
      </c>
    </row>
    <row r="270" ht="15.75" customHeight="1">
      <c r="A270" s="4" t="s">
        <v>169</v>
      </c>
      <c r="B270" s="5" t="s">
        <v>631</v>
      </c>
      <c r="C270" s="4" t="s">
        <v>23</v>
      </c>
      <c r="D270" s="4" t="s">
        <v>632</v>
      </c>
      <c r="E270" s="6" t="s">
        <v>618</v>
      </c>
      <c r="F270" s="4" t="s">
        <v>38</v>
      </c>
      <c r="G270" s="8">
        <f>IFERROR(__xludf.DUMMYFUNCTION("counta(split(D270, "" ""))"),78.0)</f>
        <v>78</v>
      </c>
    </row>
    <row r="271" ht="15.75" customHeight="1">
      <c r="A271" s="4" t="s">
        <v>169</v>
      </c>
      <c r="B271" s="5" t="s">
        <v>634</v>
      </c>
      <c r="C271" s="4" t="s">
        <v>23</v>
      </c>
      <c r="D271" s="4" t="s">
        <v>635</v>
      </c>
      <c r="E271" s="6" t="s">
        <v>636</v>
      </c>
      <c r="F271" s="7"/>
      <c r="G271" s="8">
        <f>IFERROR(__xludf.DUMMYFUNCTION("counta(split(D271, "" ""))"),14.0)</f>
        <v>14</v>
      </c>
    </row>
    <row r="272" ht="15.75" customHeight="1">
      <c r="A272" s="4" t="s">
        <v>169</v>
      </c>
      <c r="B272" s="5" t="s">
        <v>637</v>
      </c>
      <c r="C272" s="4" t="s">
        <v>23</v>
      </c>
      <c r="D272" s="4" t="s">
        <v>638</v>
      </c>
      <c r="E272" s="20" t="s">
        <v>639</v>
      </c>
      <c r="F272" s="7"/>
      <c r="G272" s="8">
        <f>IFERROR(__xludf.DUMMYFUNCTION("counta(split(D272, "" ""))"),72.0)</f>
        <v>72</v>
      </c>
    </row>
    <row r="273" ht="15.75" customHeight="1">
      <c r="A273" s="4" t="s">
        <v>169</v>
      </c>
      <c r="B273" s="5" t="s">
        <v>640</v>
      </c>
      <c r="C273" s="4" t="s">
        <v>23</v>
      </c>
      <c r="D273" s="26" t="s">
        <v>641</v>
      </c>
      <c r="E273" s="36" t="s">
        <v>642</v>
      </c>
      <c r="F273" s="7"/>
      <c r="G273" s="8">
        <f>IFERROR(__xludf.DUMMYFUNCTION("counta(split(D273, "" ""))"),16.0)</f>
        <v>16</v>
      </c>
    </row>
    <row r="274" ht="15.75" customHeight="1">
      <c r="A274" s="4" t="s">
        <v>187</v>
      </c>
      <c r="B274" s="5" t="s">
        <v>643</v>
      </c>
      <c r="C274" s="4" t="s">
        <v>23</v>
      </c>
      <c r="D274" s="4" t="s">
        <v>644</v>
      </c>
      <c r="E274" s="6" t="s">
        <v>645</v>
      </c>
      <c r="F274" s="7"/>
      <c r="G274" s="8">
        <f>IFERROR(__xludf.DUMMYFUNCTION("counta(split(D274, "" ""))"),15.0)</f>
        <v>15</v>
      </c>
    </row>
    <row r="275" ht="15.75" customHeight="1">
      <c r="A275" s="4" t="s">
        <v>187</v>
      </c>
      <c r="B275" s="5" t="s">
        <v>646</v>
      </c>
      <c r="C275" s="4" t="s">
        <v>23</v>
      </c>
      <c r="D275" s="4" t="s">
        <v>647</v>
      </c>
      <c r="E275" s="6" t="s">
        <v>648</v>
      </c>
      <c r="F275" s="4" t="s">
        <v>38</v>
      </c>
      <c r="G275" s="8">
        <f>IFERROR(__xludf.DUMMYFUNCTION("counta(split(D275, "" ""))"),33.0)</f>
        <v>33</v>
      </c>
    </row>
    <row r="276" ht="15.75" customHeight="1">
      <c r="A276" s="4" t="s">
        <v>187</v>
      </c>
      <c r="B276" s="5" t="s">
        <v>649</v>
      </c>
      <c r="C276" s="4" t="s">
        <v>23</v>
      </c>
      <c r="D276" s="4" t="s">
        <v>650</v>
      </c>
      <c r="E276" s="6" t="s">
        <v>651</v>
      </c>
      <c r="F276" s="7"/>
      <c r="G276" s="8">
        <f>IFERROR(__xludf.DUMMYFUNCTION("counta(split(D276, "" ""))"),56.0)</f>
        <v>56</v>
      </c>
    </row>
    <row r="277" ht="15.75" customHeight="1">
      <c r="A277" s="4" t="s">
        <v>187</v>
      </c>
      <c r="B277" s="5" t="s">
        <v>649</v>
      </c>
      <c r="C277" s="4" t="s">
        <v>23</v>
      </c>
      <c r="D277" s="4" t="s">
        <v>650</v>
      </c>
      <c r="E277" s="6" t="s">
        <v>465</v>
      </c>
      <c r="F277" s="4"/>
      <c r="G277" s="8">
        <f>IFERROR(__xludf.DUMMYFUNCTION("counta(split(D277, "" ""))"),56.0)</f>
        <v>56</v>
      </c>
    </row>
    <row r="278" ht="15.75" customHeight="1">
      <c r="A278" s="4" t="s">
        <v>187</v>
      </c>
      <c r="B278" s="5" t="s">
        <v>649</v>
      </c>
      <c r="C278" s="4" t="s">
        <v>23</v>
      </c>
      <c r="D278" s="4" t="s">
        <v>650</v>
      </c>
      <c r="E278" s="6" t="s">
        <v>652</v>
      </c>
      <c r="F278" s="4"/>
      <c r="G278" s="8">
        <f>IFERROR(__xludf.DUMMYFUNCTION("counta(split(D278, "" ""))"),56.0)</f>
        <v>56</v>
      </c>
    </row>
    <row r="279" ht="15.75" customHeight="1">
      <c r="A279" s="4" t="s">
        <v>187</v>
      </c>
      <c r="B279" s="5" t="s">
        <v>653</v>
      </c>
      <c r="C279" s="4" t="s">
        <v>23</v>
      </c>
      <c r="D279" s="4" t="s">
        <v>654</v>
      </c>
      <c r="E279" s="6" t="s">
        <v>655</v>
      </c>
      <c r="F279" s="7"/>
      <c r="G279" s="8">
        <f>IFERROR(__xludf.DUMMYFUNCTION("counta(split(D279, "" ""))"),14.0)</f>
        <v>14</v>
      </c>
    </row>
    <row r="280" ht="15.75" customHeight="1">
      <c r="A280" s="4" t="s">
        <v>187</v>
      </c>
      <c r="B280" s="5" t="s">
        <v>656</v>
      </c>
      <c r="C280" s="4" t="s">
        <v>23</v>
      </c>
      <c r="D280" s="4" t="s">
        <v>657</v>
      </c>
      <c r="E280" s="6" t="s">
        <v>658</v>
      </c>
      <c r="F280" s="7"/>
      <c r="G280" s="8">
        <f>IFERROR(__xludf.DUMMYFUNCTION("counta(split(D280, "" ""))"),74.0)</f>
        <v>74</v>
      </c>
    </row>
    <row r="281" ht="15.75" customHeight="1">
      <c r="A281" s="4" t="s">
        <v>187</v>
      </c>
      <c r="B281" s="5" t="s">
        <v>659</v>
      </c>
      <c r="C281" s="4" t="s">
        <v>23</v>
      </c>
      <c r="D281" s="4" t="s">
        <v>660</v>
      </c>
      <c r="E281" s="6" t="s">
        <v>661</v>
      </c>
      <c r="F281" s="4" t="s">
        <v>38</v>
      </c>
      <c r="G281" s="8">
        <f>IFERROR(__xludf.DUMMYFUNCTION("counta(split(D281, "" ""))"),34.0)</f>
        <v>34</v>
      </c>
    </row>
    <row r="282" ht="15.75" customHeight="1">
      <c r="A282" s="4" t="s">
        <v>187</v>
      </c>
      <c r="B282" s="5" t="s">
        <v>659</v>
      </c>
      <c r="C282" s="4" t="s">
        <v>23</v>
      </c>
      <c r="D282" s="4" t="s">
        <v>662</v>
      </c>
      <c r="E282" s="6" t="s">
        <v>663</v>
      </c>
      <c r="F282" s="4" t="s">
        <v>38</v>
      </c>
      <c r="G282" s="8">
        <f>IFERROR(__xludf.DUMMYFUNCTION("counta(split(D282, "" ""))"),67.0)</f>
        <v>67</v>
      </c>
    </row>
    <row r="283" ht="15.75" customHeight="1">
      <c r="A283" s="4" t="s">
        <v>187</v>
      </c>
      <c r="B283" s="5" t="s">
        <v>659</v>
      </c>
      <c r="C283" s="4" t="s">
        <v>23</v>
      </c>
      <c r="D283" s="4" t="s">
        <v>662</v>
      </c>
      <c r="E283" s="6" t="s">
        <v>664</v>
      </c>
      <c r="F283" s="4" t="s">
        <v>38</v>
      </c>
      <c r="G283" s="8">
        <f>IFERROR(__xludf.DUMMYFUNCTION("counta(split(D283, "" ""))"),67.0)</f>
        <v>67</v>
      </c>
    </row>
    <row r="284" ht="15.75" customHeight="1">
      <c r="A284" s="4" t="s">
        <v>187</v>
      </c>
      <c r="B284" s="5" t="s">
        <v>659</v>
      </c>
      <c r="C284" s="4" t="s">
        <v>23</v>
      </c>
      <c r="D284" s="4" t="s">
        <v>662</v>
      </c>
      <c r="E284" s="6" t="s">
        <v>665</v>
      </c>
      <c r="F284" s="4" t="s">
        <v>38</v>
      </c>
      <c r="G284" s="8">
        <f>IFERROR(__xludf.DUMMYFUNCTION("counta(split(D284, "" ""))"),67.0)</f>
        <v>67</v>
      </c>
    </row>
    <row r="285" ht="15.75" customHeight="1">
      <c r="A285" s="4" t="s">
        <v>187</v>
      </c>
      <c r="B285" s="5" t="s">
        <v>659</v>
      </c>
      <c r="C285" s="4" t="s">
        <v>23</v>
      </c>
      <c r="D285" s="4" t="s">
        <v>662</v>
      </c>
      <c r="E285" s="6" t="s">
        <v>594</v>
      </c>
      <c r="F285" s="4" t="s">
        <v>38</v>
      </c>
      <c r="G285" s="8">
        <f>IFERROR(__xludf.DUMMYFUNCTION("counta(split(D285, "" ""))"),67.0)</f>
        <v>67</v>
      </c>
    </row>
    <row r="286" ht="15.75" customHeight="1">
      <c r="A286" s="4" t="s">
        <v>187</v>
      </c>
      <c r="B286" s="5" t="s">
        <v>659</v>
      </c>
      <c r="C286" s="4" t="s">
        <v>23</v>
      </c>
      <c r="D286" s="4" t="s">
        <v>662</v>
      </c>
      <c r="E286" s="6" t="s">
        <v>661</v>
      </c>
      <c r="F286" s="4" t="s">
        <v>38</v>
      </c>
      <c r="G286" s="8">
        <f>IFERROR(__xludf.DUMMYFUNCTION("counta(split(D286, "" ""))"),67.0)</f>
        <v>67</v>
      </c>
    </row>
    <row r="287" ht="15.75" customHeight="1">
      <c r="A287" s="4" t="s">
        <v>187</v>
      </c>
      <c r="B287" s="5" t="s">
        <v>659</v>
      </c>
      <c r="C287" s="4" t="s">
        <v>23</v>
      </c>
      <c r="D287" s="4" t="s">
        <v>662</v>
      </c>
      <c r="E287" s="6" t="s">
        <v>374</v>
      </c>
      <c r="F287" s="4" t="s">
        <v>38</v>
      </c>
      <c r="G287" s="8">
        <f>IFERROR(__xludf.DUMMYFUNCTION("counta(split(D287, "" ""))"),67.0)</f>
        <v>67</v>
      </c>
    </row>
    <row r="288" ht="15.75" customHeight="1">
      <c r="A288" s="4" t="s">
        <v>666</v>
      </c>
      <c r="B288" s="5" t="s">
        <v>667</v>
      </c>
      <c r="C288" s="4" t="s">
        <v>23</v>
      </c>
      <c r="D288" s="4" t="s">
        <v>668</v>
      </c>
      <c r="E288" s="4" t="s">
        <v>669</v>
      </c>
      <c r="F288" s="7"/>
      <c r="G288" s="8">
        <f>IFERROR(__xludf.DUMMYFUNCTION("counta(split(D288, "" ""))"),37.0)</f>
        <v>37</v>
      </c>
      <c r="H288" s="7"/>
      <c r="I288" s="7"/>
      <c r="J288" s="7"/>
      <c r="K288" s="7"/>
      <c r="L288" s="7"/>
      <c r="M288" s="7"/>
      <c r="N288" s="7"/>
      <c r="O288" s="7"/>
      <c r="P288" s="7"/>
      <c r="Q288" s="7"/>
      <c r="R288" s="7"/>
      <c r="S288" s="7"/>
      <c r="T288" s="7"/>
      <c r="U288" s="7"/>
      <c r="V288" s="7"/>
      <c r="W288" s="7"/>
      <c r="X288" s="7"/>
      <c r="Y288" s="7"/>
      <c r="Z288" s="7"/>
      <c r="AA288" s="7"/>
      <c r="AB288" s="7"/>
      <c r="AC288" s="7"/>
    </row>
    <row r="289" ht="15.75" customHeight="1">
      <c r="A289" s="4" t="s">
        <v>666</v>
      </c>
      <c r="B289" s="17" t="s">
        <v>670</v>
      </c>
      <c r="C289" s="4" t="s">
        <v>23</v>
      </c>
      <c r="D289" s="4" t="s">
        <v>671</v>
      </c>
      <c r="E289" s="4" t="s">
        <v>672</v>
      </c>
      <c r="F289" s="7"/>
      <c r="G289" s="8">
        <f>IFERROR(__xludf.DUMMYFUNCTION("counta(split(D289, "" ""))"),13.0)</f>
        <v>13</v>
      </c>
      <c r="H289" s="7"/>
      <c r="I289" s="7"/>
      <c r="J289" s="7"/>
      <c r="K289" s="7"/>
      <c r="L289" s="7"/>
      <c r="M289" s="7"/>
      <c r="N289" s="7"/>
      <c r="O289" s="7"/>
      <c r="P289" s="7"/>
      <c r="Q289" s="7"/>
      <c r="R289" s="7"/>
      <c r="S289" s="7"/>
      <c r="T289" s="7"/>
      <c r="U289" s="7"/>
      <c r="V289" s="7"/>
      <c r="W289" s="7"/>
      <c r="X289" s="7"/>
      <c r="Y289" s="7"/>
      <c r="Z289" s="7"/>
      <c r="AA289" s="7"/>
      <c r="AB289" s="7"/>
      <c r="AC289" s="7"/>
    </row>
    <row r="290" ht="15.75" customHeight="1">
      <c r="A290" s="4" t="s">
        <v>666</v>
      </c>
      <c r="B290" s="5" t="s">
        <v>673</v>
      </c>
      <c r="C290" s="4" t="s">
        <v>23</v>
      </c>
      <c r="D290" s="4" t="s">
        <v>674</v>
      </c>
      <c r="E290" s="4" t="s">
        <v>675</v>
      </c>
      <c r="F290" s="7"/>
      <c r="G290" s="8">
        <f>IFERROR(__xludf.DUMMYFUNCTION("counta(split(D290, "" ""))"),16.0)</f>
        <v>16</v>
      </c>
      <c r="H290" s="7"/>
      <c r="I290" s="7"/>
      <c r="J290" s="7"/>
      <c r="K290" s="7"/>
      <c r="L290" s="7"/>
      <c r="M290" s="7"/>
      <c r="N290" s="7"/>
      <c r="O290" s="7"/>
      <c r="P290" s="7"/>
      <c r="Q290" s="7"/>
      <c r="R290" s="7"/>
      <c r="S290" s="7"/>
      <c r="T290" s="7"/>
      <c r="U290" s="7"/>
      <c r="V290" s="7"/>
      <c r="W290" s="7"/>
      <c r="X290" s="7"/>
      <c r="Y290" s="7"/>
      <c r="Z290" s="7"/>
      <c r="AA290" s="7"/>
      <c r="AB290" s="7"/>
      <c r="AC290" s="7"/>
    </row>
    <row r="291" ht="15.75" customHeight="1">
      <c r="A291" s="4" t="s">
        <v>666</v>
      </c>
      <c r="B291" s="5" t="s">
        <v>676</v>
      </c>
      <c r="C291" s="4" t="s">
        <v>23</v>
      </c>
      <c r="D291" s="4" t="s">
        <v>677</v>
      </c>
      <c r="E291" s="4" t="s">
        <v>678</v>
      </c>
      <c r="F291" s="7"/>
      <c r="G291" s="8">
        <f>IFERROR(__xludf.DUMMYFUNCTION("counta(split(D291, "" ""))"),5.0)</f>
        <v>5</v>
      </c>
      <c r="H291" s="7"/>
      <c r="I291" s="7"/>
      <c r="J291" s="7"/>
      <c r="K291" s="7"/>
      <c r="L291" s="7"/>
      <c r="M291" s="7"/>
      <c r="N291" s="7"/>
      <c r="O291" s="7"/>
      <c r="P291" s="7"/>
      <c r="Q291" s="7"/>
      <c r="R291" s="7"/>
      <c r="S291" s="7"/>
      <c r="T291" s="7"/>
      <c r="U291" s="7"/>
      <c r="V291" s="7"/>
      <c r="W291" s="7"/>
      <c r="X291" s="7"/>
      <c r="Y291" s="7"/>
      <c r="Z291" s="7"/>
      <c r="AA291" s="7"/>
      <c r="AB291" s="7"/>
      <c r="AC291" s="7"/>
    </row>
    <row r="292" ht="15.75" customHeight="1">
      <c r="A292" s="4" t="s">
        <v>666</v>
      </c>
      <c r="B292" s="5" t="s">
        <v>679</v>
      </c>
      <c r="C292" s="4" t="s">
        <v>23</v>
      </c>
      <c r="D292" s="4" t="s">
        <v>680</v>
      </c>
      <c r="E292" s="4" t="s">
        <v>681</v>
      </c>
      <c r="F292" s="7"/>
      <c r="G292" s="8">
        <f>IFERROR(__xludf.DUMMYFUNCTION("counta(split(D292, "" ""))"),18.0)</f>
        <v>18</v>
      </c>
      <c r="H292" s="7"/>
      <c r="I292" s="7"/>
      <c r="J292" s="7"/>
      <c r="K292" s="7"/>
      <c r="L292" s="7"/>
      <c r="M292" s="7"/>
      <c r="N292" s="7"/>
      <c r="O292" s="7"/>
      <c r="P292" s="7"/>
      <c r="Q292" s="7"/>
      <c r="R292" s="7"/>
      <c r="S292" s="7"/>
      <c r="T292" s="7"/>
      <c r="U292" s="7"/>
      <c r="V292" s="7"/>
      <c r="W292" s="7"/>
      <c r="X292" s="7"/>
      <c r="Y292" s="7"/>
      <c r="Z292" s="7"/>
      <c r="AA292" s="7"/>
      <c r="AB292" s="7"/>
      <c r="AC292" s="7"/>
    </row>
    <row r="293" ht="15.75" customHeight="1">
      <c r="A293" s="4" t="s">
        <v>323</v>
      </c>
      <c r="B293" s="5" t="s">
        <v>682</v>
      </c>
      <c r="C293" s="4" t="s">
        <v>23</v>
      </c>
      <c r="D293" s="4" t="s">
        <v>683</v>
      </c>
      <c r="E293" s="36" t="s">
        <v>684</v>
      </c>
      <c r="F293" s="4" t="s">
        <v>38</v>
      </c>
      <c r="G293" s="8">
        <f>IFERROR(__xludf.DUMMYFUNCTION("counta(split(D293, "" ""))"),31.0)</f>
        <v>31</v>
      </c>
    </row>
    <row r="294" ht="15.75" customHeight="1">
      <c r="A294" s="4" t="s">
        <v>323</v>
      </c>
      <c r="B294" s="5" t="s">
        <v>329</v>
      </c>
      <c r="C294" s="4" t="s">
        <v>23</v>
      </c>
      <c r="D294" s="26" t="s">
        <v>685</v>
      </c>
      <c r="E294" s="29" t="s">
        <v>686</v>
      </c>
      <c r="F294" s="4" t="s">
        <v>38</v>
      </c>
      <c r="G294" s="8">
        <f>IFERROR(__xludf.DUMMYFUNCTION("counta(split(D294, "" ""))"),12.0)</f>
        <v>12</v>
      </c>
    </row>
    <row r="295" ht="15.75" customHeight="1">
      <c r="A295" s="4" t="s">
        <v>323</v>
      </c>
      <c r="B295" s="5" t="s">
        <v>687</v>
      </c>
      <c r="C295" s="4" t="s">
        <v>23</v>
      </c>
      <c r="D295" s="4" t="s">
        <v>688</v>
      </c>
      <c r="E295" s="6" t="s">
        <v>689</v>
      </c>
      <c r="F295" s="4" t="s">
        <v>38</v>
      </c>
      <c r="G295" s="8">
        <f>IFERROR(__xludf.DUMMYFUNCTION("counta(split(D295, "" ""))"),46.0)</f>
        <v>46</v>
      </c>
    </row>
    <row r="296" ht="15.75" customHeight="1">
      <c r="A296" s="4" t="s">
        <v>323</v>
      </c>
      <c r="B296" s="5" t="s">
        <v>690</v>
      </c>
      <c r="C296" s="4" t="s">
        <v>23</v>
      </c>
      <c r="D296" s="4" t="s">
        <v>691</v>
      </c>
      <c r="E296" s="6" t="s">
        <v>692</v>
      </c>
      <c r="F296" s="7"/>
      <c r="G296" s="8">
        <f>IFERROR(__xludf.DUMMYFUNCTION("counta(split(D296, "" ""))"),40.0)</f>
        <v>40</v>
      </c>
    </row>
    <row r="297" ht="15.75" customHeight="1">
      <c r="A297" s="4" t="s">
        <v>323</v>
      </c>
      <c r="B297" s="5" t="s">
        <v>690</v>
      </c>
      <c r="C297" s="4" t="s">
        <v>23</v>
      </c>
      <c r="D297" s="4" t="s">
        <v>691</v>
      </c>
      <c r="E297" s="36" t="s">
        <v>693</v>
      </c>
      <c r="F297" s="7"/>
      <c r="G297" s="8">
        <f>IFERROR(__xludf.DUMMYFUNCTION("counta(split(D297, "" ""))"),40.0)</f>
        <v>40</v>
      </c>
    </row>
    <row r="298" ht="15.75" customHeight="1">
      <c r="A298" s="4" t="s">
        <v>323</v>
      </c>
      <c r="B298" s="5" t="s">
        <v>694</v>
      </c>
      <c r="C298" s="4" t="s">
        <v>23</v>
      </c>
      <c r="D298" s="4" t="s">
        <v>695</v>
      </c>
      <c r="E298" s="6" t="s">
        <v>696</v>
      </c>
      <c r="F298" s="4" t="s">
        <v>38</v>
      </c>
      <c r="G298" s="8">
        <f>IFERROR(__xludf.DUMMYFUNCTION("counta(split(D298, "" ""))"),52.0)</f>
        <v>52</v>
      </c>
    </row>
    <row r="299" ht="15.75" customHeight="1">
      <c r="A299" s="4" t="s">
        <v>323</v>
      </c>
      <c r="B299" s="5" t="s">
        <v>697</v>
      </c>
      <c r="C299" s="4" t="s">
        <v>23</v>
      </c>
      <c r="D299" s="4" t="s">
        <v>698</v>
      </c>
      <c r="E299" s="6" t="s">
        <v>699</v>
      </c>
      <c r="F299" s="7"/>
      <c r="G299" s="8">
        <f>IFERROR(__xludf.DUMMYFUNCTION("counta(split(D299, "" ""))"),39.0)</f>
        <v>39</v>
      </c>
    </row>
    <row r="300" ht="15.75" customHeight="1">
      <c r="A300" s="4" t="s">
        <v>323</v>
      </c>
      <c r="B300" s="5" t="s">
        <v>697</v>
      </c>
      <c r="C300" s="4" t="s">
        <v>23</v>
      </c>
      <c r="D300" s="4" t="s">
        <v>698</v>
      </c>
      <c r="E300" s="6" t="s">
        <v>700</v>
      </c>
      <c r="F300" s="7"/>
      <c r="G300" s="8">
        <f>IFERROR(__xludf.DUMMYFUNCTION("counta(split(D300, "" ""))"),39.0)</f>
        <v>39</v>
      </c>
    </row>
    <row r="301" ht="15.75" customHeight="1">
      <c r="A301" s="4" t="s">
        <v>323</v>
      </c>
      <c r="B301" s="5" t="s">
        <v>701</v>
      </c>
      <c r="C301" s="4" t="s">
        <v>23</v>
      </c>
      <c r="D301" s="4" t="s">
        <v>702</v>
      </c>
      <c r="E301" s="6" t="s">
        <v>696</v>
      </c>
      <c r="F301" s="4" t="s">
        <v>38</v>
      </c>
      <c r="G301" s="8">
        <f>IFERROR(__xludf.DUMMYFUNCTION("counta(split(D301, "" ""))"),34.0)</f>
        <v>34</v>
      </c>
    </row>
    <row r="302" ht="15.75" customHeight="1">
      <c r="A302" s="4" t="s">
        <v>212</v>
      </c>
      <c r="B302" s="17" t="s">
        <v>703</v>
      </c>
      <c r="C302" s="4" t="s">
        <v>26</v>
      </c>
      <c r="D302" s="4" t="s">
        <v>704</v>
      </c>
      <c r="E302" s="24" t="s">
        <v>705</v>
      </c>
      <c r="F302" s="7"/>
      <c r="G302" s="8">
        <f>IFERROR(__xludf.DUMMYFUNCTION("counta(split(D302, "" ""))"),18.0)</f>
        <v>18</v>
      </c>
    </row>
    <row r="303" ht="15.75" customHeight="1">
      <c r="A303" s="4" t="s">
        <v>212</v>
      </c>
      <c r="B303" s="5" t="s">
        <v>706</v>
      </c>
      <c r="C303" s="4" t="s">
        <v>26</v>
      </c>
      <c r="D303" s="4" t="s">
        <v>707</v>
      </c>
      <c r="E303" s="20" t="s">
        <v>708</v>
      </c>
      <c r="F303" s="7"/>
      <c r="G303" s="8">
        <f>IFERROR(__xludf.DUMMYFUNCTION("counta(split(D303, "" ""))"),30.0)</f>
        <v>30</v>
      </c>
    </row>
    <row r="304" ht="15.75" customHeight="1">
      <c r="A304" s="4" t="s">
        <v>212</v>
      </c>
      <c r="B304" s="5" t="s">
        <v>709</v>
      </c>
      <c r="C304" s="4" t="s">
        <v>26</v>
      </c>
      <c r="D304" s="4" t="s">
        <v>710</v>
      </c>
      <c r="E304" s="30" t="s">
        <v>711</v>
      </c>
      <c r="F304" s="4" t="s">
        <v>712</v>
      </c>
      <c r="G304" s="8">
        <f>IFERROR(__xludf.DUMMYFUNCTION("counta(split(D304, "" ""))"),16.0)</f>
        <v>16</v>
      </c>
    </row>
    <row r="305" ht="15.75" customHeight="1">
      <c r="A305" s="4" t="s">
        <v>212</v>
      </c>
      <c r="B305" s="5" t="s">
        <v>713</v>
      </c>
      <c r="C305" s="4" t="s">
        <v>26</v>
      </c>
      <c r="D305" s="4" t="s">
        <v>714</v>
      </c>
      <c r="E305" s="6" t="s">
        <v>715</v>
      </c>
      <c r="F305" s="7"/>
      <c r="G305" s="8">
        <f>IFERROR(__xludf.DUMMYFUNCTION("counta(split(D305, "" ""))"),46.0)</f>
        <v>46</v>
      </c>
    </row>
    <row r="306" ht="15.75" customHeight="1">
      <c r="A306" s="4" t="s">
        <v>212</v>
      </c>
      <c r="B306" s="5" t="s">
        <v>716</v>
      </c>
      <c r="C306" s="4" t="s">
        <v>26</v>
      </c>
      <c r="D306" s="4" t="s">
        <v>717</v>
      </c>
      <c r="E306" s="6" t="s">
        <v>715</v>
      </c>
      <c r="F306" s="7"/>
      <c r="G306" s="8">
        <f>IFERROR(__xludf.DUMMYFUNCTION("counta(split(D306, "" ""))"),26.0)</f>
        <v>26</v>
      </c>
    </row>
    <row r="307" ht="15.75" customHeight="1">
      <c r="A307" s="4" t="s">
        <v>212</v>
      </c>
      <c r="B307" s="5" t="s">
        <v>718</v>
      </c>
      <c r="C307" s="4" t="s">
        <v>26</v>
      </c>
      <c r="D307" s="4" t="s">
        <v>719</v>
      </c>
      <c r="E307" s="6" t="s">
        <v>720</v>
      </c>
      <c r="F307" s="7"/>
      <c r="G307" s="8">
        <f>IFERROR(__xludf.DUMMYFUNCTION("counta(split(D307, "" ""))"),37.0)</f>
        <v>37</v>
      </c>
    </row>
    <row r="308" ht="15.75" customHeight="1">
      <c r="A308" s="4" t="s">
        <v>212</v>
      </c>
      <c r="B308" s="5" t="s">
        <v>218</v>
      </c>
      <c r="C308" s="4" t="s">
        <v>26</v>
      </c>
      <c r="D308" s="4" t="s">
        <v>721</v>
      </c>
      <c r="E308" s="6" t="s">
        <v>722</v>
      </c>
      <c r="F308" s="7"/>
      <c r="G308" s="8">
        <f>IFERROR(__xludf.DUMMYFUNCTION("counta(split(D308, "" ""))"),60.0)</f>
        <v>60</v>
      </c>
    </row>
    <row r="309" ht="15.75" customHeight="1">
      <c r="A309" s="4" t="s">
        <v>212</v>
      </c>
      <c r="B309" s="5" t="s">
        <v>723</v>
      </c>
      <c r="C309" s="28" t="s">
        <v>26</v>
      </c>
      <c r="D309" s="4" t="s">
        <v>724</v>
      </c>
      <c r="E309" s="6" t="s">
        <v>725</v>
      </c>
      <c r="F309" s="7"/>
      <c r="G309" s="8">
        <f>IFERROR(__xludf.DUMMYFUNCTION("counta(split(D309, "" ""))"),30.0)</f>
        <v>30</v>
      </c>
    </row>
    <row r="310" ht="15.75" customHeight="1">
      <c r="A310" s="4" t="s">
        <v>212</v>
      </c>
      <c r="B310" s="5" t="s">
        <v>379</v>
      </c>
      <c r="C310" s="4" t="s">
        <v>26</v>
      </c>
      <c r="D310" s="4" t="s">
        <v>380</v>
      </c>
      <c r="E310" s="6" t="s">
        <v>726</v>
      </c>
      <c r="F310" s="7"/>
      <c r="G310" s="8">
        <f>IFERROR(__xludf.DUMMYFUNCTION("counta(split(D310, "" ""))"),8.0)</f>
        <v>8</v>
      </c>
    </row>
    <row r="311" ht="15.75" customHeight="1">
      <c r="A311" s="4" t="s">
        <v>231</v>
      </c>
      <c r="B311" s="5" t="s">
        <v>727</v>
      </c>
      <c r="C311" s="4" t="s">
        <v>26</v>
      </c>
      <c r="D311" s="4" t="s">
        <v>728</v>
      </c>
      <c r="E311" s="6" t="s">
        <v>729</v>
      </c>
      <c r="F311" s="7"/>
      <c r="G311" s="8">
        <f>IFERROR(__xludf.DUMMYFUNCTION("counta(split(D311, "" ""))"),16.0)</f>
        <v>16</v>
      </c>
    </row>
    <row r="312" ht="15.75" customHeight="1">
      <c r="A312" s="4" t="s">
        <v>231</v>
      </c>
      <c r="B312" s="5" t="s">
        <v>730</v>
      </c>
      <c r="C312" s="4" t="s">
        <v>26</v>
      </c>
      <c r="D312" s="4" t="s">
        <v>731</v>
      </c>
      <c r="E312" s="6" t="s">
        <v>732</v>
      </c>
      <c r="F312" s="7"/>
      <c r="G312" s="8">
        <f>IFERROR(__xludf.DUMMYFUNCTION("counta(split(D312, "" ""))"),8.0)</f>
        <v>8</v>
      </c>
    </row>
    <row r="313" ht="15.75" customHeight="1">
      <c r="A313" s="4" t="s">
        <v>231</v>
      </c>
      <c r="B313" s="5" t="s">
        <v>733</v>
      </c>
      <c r="C313" s="4" t="s">
        <v>26</v>
      </c>
      <c r="D313" s="4" t="s">
        <v>734</v>
      </c>
      <c r="E313" s="6" t="s">
        <v>735</v>
      </c>
      <c r="F313" s="7"/>
      <c r="G313" s="8">
        <f>IFERROR(__xludf.DUMMYFUNCTION("counta(split(D313, "" ""))"),23.0)</f>
        <v>23</v>
      </c>
    </row>
    <row r="314" ht="15.75" customHeight="1">
      <c r="A314" s="4" t="s">
        <v>241</v>
      </c>
      <c r="B314" s="5" t="s">
        <v>736</v>
      </c>
      <c r="C314" s="28" t="s">
        <v>26</v>
      </c>
      <c r="D314" s="4" t="s">
        <v>737</v>
      </c>
      <c r="E314" s="6" t="s">
        <v>738</v>
      </c>
      <c r="F314" s="7"/>
      <c r="G314" s="8">
        <f>IFERROR(__xludf.DUMMYFUNCTION("counta(split(D314, "" ""))"),77.0)</f>
        <v>77</v>
      </c>
    </row>
    <row r="315" ht="15.75" customHeight="1">
      <c r="A315" s="4" t="s">
        <v>241</v>
      </c>
      <c r="B315" s="5" t="s">
        <v>739</v>
      </c>
      <c r="C315" s="28" t="s">
        <v>26</v>
      </c>
      <c r="D315" s="4" t="s">
        <v>740</v>
      </c>
      <c r="E315" s="40" t="s">
        <v>738</v>
      </c>
      <c r="F315" s="7"/>
      <c r="G315" s="8">
        <f>IFERROR(__xludf.DUMMYFUNCTION("counta(split(D315, "" ""))"),27.0)</f>
        <v>27</v>
      </c>
    </row>
    <row r="316" ht="15.75" customHeight="1">
      <c r="A316" s="4" t="s">
        <v>241</v>
      </c>
      <c r="B316" s="5" t="s">
        <v>741</v>
      </c>
      <c r="C316" s="28" t="s">
        <v>26</v>
      </c>
      <c r="D316" s="4" t="s">
        <v>742</v>
      </c>
      <c r="E316" s="6" t="s">
        <v>743</v>
      </c>
      <c r="F316" s="7"/>
      <c r="G316" s="8">
        <f>IFERROR(__xludf.DUMMYFUNCTION("counta(split(D316, "" ""))"),6.0)</f>
        <v>6</v>
      </c>
    </row>
    <row r="317" ht="15.75" customHeight="1">
      <c r="A317" s="4" t="s">
        <v>241</v>
      </c>
      <c r="B317" s="5" t="s">
        <v>744</v>
      </c>
      <c r="C317" s="28" t="s">
        <v>26</v>
      </c>
      <c r="D317" s="4" t="s">
        <v>745</v>
      </c>
      <c r="E317" s="6" t="s">
        <v>746</v>
      </c>
      <c r="F317" s="7"/>
      <c r="G317" s="8">
        <f>IFERROR(__xludf.DUMMYFUNCTION("counta(split(D317, "" ""))"),58.0)</f>
        <v>58</v>
      </c>
    </row>
    <row r="318" ht="15.75" customHeight="1">
      <c r="A318" s="4" t="s">
        <v>241</v>
      </c>
      <c r="B318" s="5" t="s">
        <v>744</v>
      </c>
      <c r="C318" s="28" t="s">
        <v>26</v>
      </c>
      <c r="D318" s="4" t="s">
        <v>745</v>
      </c>
      <c r="E318" s="6" t="s">
        <v>747</v>
      </c>
      <c r="F318" s="7"/>
      <c r="G318" s="8">
        <f>IFERROR(__xludf.DUMMYFUNCTION("counta(split(D318, "" ""))"),58.0)</f>
        <v>58</v>
      </c>
    </row>
    <row r="319" ht="15.75" customHeight="1">
      <c r="A319" s="4" t="s">
        <v>241</v>
      </c>
      <c r="B319" s="5" t="s">
        <v>748</v>
      </c>
      <c r="C319" s="28" t="s">
        <v>26</v>
      </c>
      <c r="D319" s="4" t="s">
        <v>749</v>
      </c>
      <c r="E319" s="6" t="s">
        <v>750</v>
      </c>
      <c r="F319" s="7"/>
      <c r="G319" s="8">
        <f>IFERROR(__xludf.DUMMYFUNCTION("counta(split(D319, "" ""))"),16.0)</f>
        <v>16</v>
      </c>
    </row>
    <row r="320" ht="15.75" customHeight="1">
      <c r="A320" s="4" t="s">
        <v>241</v>
      </c>
      <c r="B320" s="5" t="s">
        <v>748</v>
      </c>
      <c r="C320" s="28" t="s">
        <v>26</v>
      </c>
      <c r="D320" s="4" t="s">
        <v>749</v>
      </c>
      <c r="E320" s="6" t="s">
        <v>751</v>
      </c>
      <c r="F320" s="7"/>
      <c r="G320" s="8">
        <f>IFERROR(__xludf.DUMMYFUNCTION("counta(split(D320, "" ""))"),16.0)</f>
        <v>16</v>
      </c>
    </row>
    <row r="321" ht="15.75" customHeight="1">
      <c r="A321" s="4" t="s">
        <v>241</v>
      </c>
      <c r="B321" s="17" t="s">
        <v>248</v>
      </c>
      <c r="C321" s="28" t="s">
        <v>26</v>
      </c>
      <c r="D321" s="4" t="s">
        <v>752</v>
      </c>
      <c r="E321" s="6" t="s">
        <v>753</v>
      </c>
      <c r="F321" s="7"/>
      <c r="G321" s="8">
        <f>IFERROR(__xludf.DUMMYFUNCTION("counta(split(D321, "" ""))"),120.0)</f>
        <v>120</v>
      </c>
    </row>
    <row r="322" ht="15.75" customHeight="1">
      <c r="A322" s="28" t="s">
        <v>241</v>
      </c>
      <c r="B322" s="5" t="s">
        <v>424</v>
      </c>
      <c r="C322" s="28" t="s">
        <v>26</v>
      </c>
      <c r="D322" s="4" t="s">
        <v>425</v>
      </c>
      <c r="E322" s="6" t="s">
        <v>754</v>
      </c>
      <c r="F322" s="7"/>
      <c r="G322" s="8">
        <f>IFERROR(__xludf.DUMMYFUNCTION("counta(split(D322, "" ""))"),30.0)</f>
        <v>30</v>
      </c>
    </row>
    <row r="323" ht="15.75" customHeight="1">
      <c r="A323" s="28" t="s">
        <v>241</v>
      </c>
      <c r="B323" s="17" t="s">
        <v>250</v>
      </c>
      <c r="C323" s="4" t="s">
        <v>26</v>
      </c>
      <c r="D323" s="28" t="s">
        <v>251</v>
      </c>
      <c r="E323" s="6" t="s">
        <v>755</v>
      </c>
      <c r="F323" s="7"/>
      <c r="G323" s="8">
        <f>IFERROR(__xludf.DUMMYFUNCTION("counta(split(D323, "" ""))"),23.0)</f>
        <v>23</v>
      </c>
    </row>
    <row r="324" ht="15.75" customHeight="1">
      <c r="A324" s="4" t="s">
        <v>252</v>
      </c>
      <c r="B324" s="5" t="s">
        <v>756</v>
      </c>
      <c r="C324" s="4" t="s">
        <v>26</v>
      </c>
      <c r="D324" s="4" t="s">
        <v>757</v>
      </c>
      <c r="E324" s="6" t="s">
        <v>758</v>
      </c>
      <c r="F324" s="7"/>
      <c r="G324" s="8">
        <f>IFERROR(__xludf.DUMMYFUNCTION("counta(split(D324, "" ""))"),40.0)</f>
        <v>40</v>
      </c>
    </row>
    <row r="325" ht="15.75" customHeight="1">
      <c r="A325" s="4" t="s">
        <v>252</v>
      </c>
      <c r="B325" s="5" t="s">
        <v>759</v>
      </c>
      <c r="C325" s="4" t="s">
        <v>26</v>
      </c>
      <c r="D325" s="4" t="s">
        <v>760</v>
      </c>
      <c r="E325" s="6" t="s">
        <v>761</v>
      </c>
      <c r="F325" s="7"/>
      <c r="G325" s="8">
        <f>IFERROR(__xludf.DUMMYFUNCTION("counta(split(D325, "" ""))"),33.0)</f>
        <v>33</v>
      </c>
    </row>
    <row r="326" ht="15.75" customHeight="1">
      <c r="A326" s="4" t="s">
        <v>252</v>
      </c>
      <c r="B326" s="17" t="s">
        <v>762</v>
      </c>
      <c r="C326" s="4" t="s">
        <v>26</v>
      </c>
      <c r="D326" s="4" t="s">
        <v>763</v>
      </c>
      <c r="E326" s="6" t="s">
        <v>761</v>
      </c>
      <c r="F326" s="7"/>
      <c r="G326" s="8">
        <f>IFERROR(__xludf.DUMMYFUNCTION("counta(split(D326, "" ""))"),18.0)</f>
        <v>18</v>
      </c>
    </row>
    <row r="327" ht="15.75" customHeight="1">
      <c r="A327" s="4" t="s">
        <v>252</v>
      </c>
      <c r="B327" s="5" t="s">
        <v>762</v>
      </c>
      <c r="C327" s="4" t="s">
        <v>26</v>
      </c>
      <c r="D327" s="4" t="s">
        <v>763</v>
      </c>
      <c r="E327" s="6" t="s">
        <v>764</v>
      </c>
      <c r="F327" s="7"/>
      <c r="G327" s="8">
        <f>IFERROR(__xludf.DUMMYFUNCTION("counta(split(D327, "" ""))"),18.0)</f>
        <v>18</v>
      </c>
    </row>
    <row r="328" ht="15.75" customHeight="1">
      <c r="A328" s="4" t="s">
        <v>252</v>
      </c>
      <c r="B328" s="5" t="s">
        <v>765</v>
      </c>
      <c r="C328" s="4" t="s">
        <v>26</v>
      </c>
      <c r="D328" s="4" t="s">
        <v>766</v>
      </c>
      <c r="E328" s="6" t="s">
        <v>767</v>
      </c>
      <c r="F328" s="7"/>
      <c r="G328" s="8">
        <f>IFERROR(__xludf.DUMMYFUNCTION("counta(split(D328, "" ""))"),11.0)</f>
        <v>11</v>
      </c>
    </row>
    <row r="329" ht="15.75" customHeight="1">
      <c r="A329" s="4" t="s">
        <v>252</v>
      </c>
      <c r="B329" s="5" t="s">
        <v>768</v>
      </c>
      <c r="C329" s="4" t="s">
        <v>26</v>
      </c>
      <c r="D329" s="4" t="s">
        <v>769</v>
      </c>
      <c r="E329" s="24" t="s">
        <v>770</v>
      </c>
      <c r="F329" s="7"/>
      <c r="G329" s="8">
        <f>IFERROR(__xludf.DUMMYFUNCTION("counta(split(D329, "" ""))"),18.0)</f>
        <v>18</v>
      </c>
    </row>
    <row r="330" ht="15.75" customHeight="1">
      <c r="A330" s="4" t="s">
        <v>252</v>
      </c>
      <c r="B330" s="5" t="s">
        <v>771</v>
      </c>
      <c r="C330" s="4" t="s">
        <v>26</v>
      </c>
      <c r="D330" s="4" t="s">
        <v>772</v>
      </c>
      <c r="E330" s="6" t="s">
        <v>773</v>
      </c>
      <c r="F330" s="7"/>
      <c r="G330" s="8">
        <f>IFERROR(__xludf.DUMMYFUNCTION("counta(split(D330, "" ""))"),13.0)</f>
        <v>13</v>
      </c>
    </row>
    <row r="331" ht="15.75" customHeight="1">
      <c r="A331" s="4" t="s">
        <v>252</v>
      </c>
      <c r="B331" s="5" t="s">
        <v>774</v>
      </c>
      <c r="C331" s="4" t="s">
        <v>26</v>
      </c>
      <c r="D331" s="4" t="s">
        <v>775</v>
      </c>
      <c r="E331" s="6" t="s">
        <v>776</v>
      </c>
      <c r="F331" s="7"/>
      <c r="G331" s="8">
        <f>IFERROR(__xludf.DUMMYFUNCTION("counta(split(D331, "" ""))"),14.0)</f>
        <v>14</v>
      </c>
    </row>
    <row r="332" ht="15.75" customHeight="1">
      <c r="A332" s="4" t="s">
        <v>252</v>
      </c>
      <c r="B332" s="5" t="s">
        <v>777</v>
      </c>
      <c r="C332" s="4" t="s">
        <v>26</v>
      </c>
      <c r="D332" s="4" t="s">
        <v>778</v>
      </c>
      <c r="E332" s="6" t="s">
        <v>767</v>
      </c>
      <c r="F332" s="7"/>
      <c r="G332" s="8">
        <f>IFERROR(__xludf.DUMMYFUNCTION("counta(split(D332, "" ""))"),2.0)</f>
        <v>2</v>
      </c>
    </row>
    <row r="333" ht="15.75" customHeight="1">
      <c r="A333" s="4" t="s">
        <v>279</v>
      </c>
      <c r="B333" s="5" t="s">
        <v>280</v>
      </c>
      <c r="C333" s="4" t="s">
        <v>26</v>
      </c>
      <c r="D333" s="4" t="s">
        <v>281</v>
      </c>
      <c r="E333" s="6" t="s">
        <v>779</v>
      </c>
      <c r="F333" s="7"/>
      <c r="G333" s="8">
        <f>IFERROR(__xludf.DUMMYFUNCTION("counta(split(D333, "" ""))"),20.0)</f>
        <v>20</v>
      </c>
    </row>
    <row r="334" ht="15.75" customHeight="1">
      <c r="A334" s="4" t="s">
        <v>279</v>
      </c>
      <c r="B334" s="17" t="s">
        <v>288</v>
      </c>
      <c r="C334" s="4" t="s">
        <v>26</v>
      </c>
      <c r="D334" s="4" t="s">
        <v>289</v>
      </c>
      <c r="E334" s="6" t="s">
        <v>780</v>
      </c>
      <c r="F334" s="7"/>
      <c r="G334" s="8">
        <f>IFERROR(__xludf.DUMMYFUNCTION("counta(split(D334, "" ""))"),48.0)</f>
        <v>48</v>
      </c>
    </row>
    <row r="335" ht="15.75" customHeight="1">
      <c r="A335" s="4" t="s">
        <v>279</v>
      </c>
      <c r="B335" s="5" t="s">
        <v>781</v>
      </c>
      <c r="C335" s="4" t="s">
        <v>26</v>
      </c>
      <c r="D335" s="4" t="s">
        <v>782</v>
      </c>
      <c r="E335" s="6" t="s">
        <v>783</v>
      </c>
      <c r="F335" s="7"/>
      <c r="G335" s="8">
        <f>IFERROR(__xludf.DUMMYFUNCTION("counta(split(D335, "" ""))"),8.0)</f>
        <v>8</v>
      </c>
    </row>
    <row r="336" ht="15.75" customHeight="1">
      <c r="A336" s="4" t="s">
        <v>279</v>
      </c>
      <c r="B336" s="5" t="s">
        <v>784</v>
      </c>
      <c r="C336" s="4" t="s">
        <v>26</v>
      </c>
      <c r="D336" s="4" t="s">
        <v>785</v>
      </c>
      <c r="E336" s="6" t="s">
        <v>786</v>
      </c>
      <c r="F336" s="7"/>
      <c r="G336" s="8">
        <f>IFERROR(__xludf.DUMMYFUNCTION("counta(split(D336, "" ""))"),9.0)</f>
        <v>9</v>
      </c>
    </row>
    <row r="337" ht="15.75" customHeight="1">
      <c r="A337" s="4" t="s">
        <v>279</v>
      </c>
      <c r="B337" s="5" t="s">
        <v>784</v>
      </c>
      <c r="C337" s="4" t="s">
        <v>26</v>
      </c>
      <c r="D337" s="4" t="s">
        <v>787</v>
      </c>
      <c r="E337" s="6" t="s">
        <v>788</v>
      </c>
      <c r="F337" s="7"/>
      <c r="G337" s="8">
        <f>IFERROR(__xludf.DUMMYFUNCTION("counta(split(D337, "" ""))"),20.0)</f>
        <v>20</v>
      </c>
    </row>
    <row r="338" ht="15.75" customHeight="1">
      <c r="A338" s="4" t="s">
        <v>279</v>
      </c>
      <c r="B338" s="5" t="s">
        <v>789</v>
      </c>
      <c r="C338" s="4" t="s">
        <v>26</v>
      </c>
      <c r="D338" s="4" t="s">
        <v>790</v>
      </c>
      <c r="E338" s="6" t="s">
        <v>791</v>
      </c>
      <c r="F338" s="7"/>
      <c r="G338" s="8">
        <f>IFERROR(__xludf.DUMMYFUNCTION("counta(split(D338, "" ""))"),23.0)</f>
        <v>23</v>
      </c>
    </row>
    <row r="339" ht="15.75" customHeight="1">
      <c r="A339" s="4" t="s">
        <v>279</v>
      </c>
      <c r="B339" s="5" t="s">
        <v>789</v>
      </c>
      <c r="C339" s="4" t="s">
        <v>26</v>
      </c>
      <c r="D339" s="4" t="s">
        <v>792</v>
      </c>
      <c r="E339" s="6" t="s">
        <v>793</v>
      </c>
      <c r="F339" s="7"/>
      <c r="G339" s="8">
        <f>IFERROR(__xludf.DUMMYFUNCTION("counta(split(D339, "" ""))"),56.0)</f>
        <v>56</v>
      </c>
    </row>
    <row r="340" ht="15.75" customHeight="1">
      <c r="A340" s="4" t="s">
        <v>279</v>
      </c>
      <c r="B340" s="5" t="s">
        <v>789</v>
      </c>
      <c r="C340" s="4" t="s">
        <v>26</v>
      </c>
      <c r="D340" s="4" t="s">
        <v>794</v>
      </c>
      <c r="E340" s="6" t="s">
        <v>795</v>
      </c>
      <c r="F340" s="7"/>
      <c r="G340" s="8">
        <f>IFERROR(__xludf.DUMMYFUNCTION("counta(split(D340, "" ""))"),29.0)</f>
        <v>29</v>
      </c>
    </row>
    <row r="341" ht="15.75" customHeight="1">
      <c r="A341" s="4" t="s">
        <v>279</v>
      </c>
      <c r="B341" s="5" t="s">
        <v>796</v>
      </c>
      <c r="C341" s="4" t="s">
        <v>26</v>
      </c>
      <c r="D341" s="4" t="s">
        <v>797</v>
      </c>
      <c r="E341" s="6" t="s">
        <v>798</v>
      </c>
      <c r="F341" s="7"/>
      <c r="G341" s="8">
        <f>IFERROR(__xludf.DUMMYFUNCTION("counta(split(D341, "" ""))"),31.0)</f>
        <v>31</v>
      </c>
    </row>
    <row r="342" ht="15.75" customHeight="1">
      <c r="A342" s="4" t="s">
        <v>279</v>
      </c>
      <c r="B342" s="5" t="s">
        <v>796</v>
      </c>
      <c r="C342" s="4" t="s">
        <v>26</v>
      </c>
      <c r="D342" s="4" t="s">
        <v>797</v>
      </c>
      <c r="E342" s="6" t="s">
        <v>799</v>
      </c>
      <c r="F342" s="7"/>
      <c r="G342" s="8">
        <f>IFERROR(__xludf.DUMMYFUNCTION("counta(split(D342, "" ""))"),31.0)</f>
        <v>31</v>
      </c>
    </row>
    <row r="343" ht="15.75" customHeight="1">
      <c r="A343" s="4" t="s">
        <v>279</v>
      </c>
      <c r="B343" s="5" t="s">
        <v>800</v>
      </c>
      <c r="C343" s="4" t="s">
        <v>26</v>
      </c>
      <c r="D343" s="4" t="s">
        <v>801</v>
      </c>
      <c r="E343" s="6" t="s">
        <v>802</v>
      </c>
      <c r="F343" s="7"/>
      <c r="G343" s="8">
        <f>IFERROR(__xludf.DUMMYFUNCTION("counta(split(D343, "" ""))"),9.0)</f>
        <v>9</v>
      </c>
    </row>
    <row r="344" ht="15.75" customHeight="1">
      <c r="A344" s="4" t="s">
        <v>279</v>
      </c>
      <c r="B344" s="5" t="s">
        <v>803</v>
      </c>
      <c r="C344" s="4" t="s">
        <v>26</v>
      </c>
      <c r="D344" s="4" t="s">
        <v>804</v>
      </c>
      <c r="E344" s="6" t="s">
        <v>805</v>
      </c>
      <c r="F344" s="7"/>
      <c r="G344" s="8">
        <f>IFERROR(__xludf.DUMMYFUNCTION("counta(split(D344, "" ""))"),26.0)</f>
        <v>26</v>
      </c>
    </row>
    <row r="345" ht="15.75" customHeight="1">
      <c r="A345" s="4" t="s">
        <v>290</v>
      </c>
      <c r="B345" s="5" t="s">
        <v>806</v>
      </c>
      <c r="C345" s="4" t="s">
        <v>26</v>
      </c>
      <c r="D345" s="4" t="s">
        <v>807</v>
      </c>
      <c r="E345" s="6" t="s">
        <v>808</v>
      </c>
      <c r="F345" s="7"/>
      <c r="G345" s="8">
        <f>IFERROR(__xludf.DUMMYFUNCTION("counta(split(D345, "" ""))"),14.0)</f>
        <v>14</v>
      </c>
    </row>
    <row r="346" ht="15.75" customHeight="1">
      <c r="A346" s="4" t="s">
        <v>290</v>
      </c>
      <c r="B346" s="5" t="s">
        <v>809</v>
      </c>
      <c r="C346" s="4" t="s">
        <v>26</v>
      </c>
      <c r="D346" s="4" t="s">
        <v>810</v>
      </c>
      <c r="E346" s="6" t="s">
        <v>811</v>
      </c>
      <c r="F346" s="7"/>
      <c r="G346" s="8">
        <f>IFERROR(__xludf.DUMMYFUNCTION("counta(split(D346, "" ""))"),11.0)</f>
        <v>11</v>
      </c>
    </row>
    <row r="347" ht="15.75" customHeight="1">
      <c r="A347" s="4" t="s">
        <v>290</v>
      </c>
      <c r="B347" s="5" t="s">
        <v>297</v>
      </c>
      <c r="C347" s="4" t="s">
        <v>26</v>
      </c>
      <c r="D347" s="4" t="s">
        <v>298</v>
      </c>
      <c r="E347" s="6" t="s">
        <v>812</v>
      </c>
      <c r="F347" s="7"/>
      <c r="G347" s="8">
        <f>IFERROR(__xludf.DUMMYFUNCTION("counta(split(D347, "" ""))"),34.0)</f>
        <v>34</v>
      </c>
    </row>
    <row r="348" ht="15.75" customHeight="1">
      <c r="A348" s="4" t="s">
        <v>290</v>
      </c>
      <c r="B348" s="5" t="s">
        <v>462</v>
      </c>
      <c r="C348" s="4" t="s">
        <v>26</v>
      </c>
      <c r="D348" s="4" t="s">
        <v>813</v>
      </c>
      <c r="E348" s="6" t="s">
        <v>814</v>
      </c>
      <c r="F348" s="7"/>
      <c r="G348" s="8">
        <f>IFERROR(__xludf.DUMMYFUNCTION("counta(split(D348, "" ""))"),61.0)</f>
        <v>61</v>
      </c>
    </row>
    <row r="349" ht="15.75" customHeight="1">
      <c r="A349" s="4" t="s">
        <v>290</v>
      </c>
      <c r="B349" s="5" t="s">
        <v>462</v>
      </c>
      <c r="C349" s="4" t="s">
        <v>26</v>
      </c>
      <c r="D349" s="28" t="s">
        <v>813</v>
      </c>
      <c r="E349" s="6" t="s">
        <v>815</v>
      </c>
      <c r="F349" s="7"/>
      <c r="G349" s="8">
        <f>IFERROR(__xludf.DUMMYFUNCTION("counta(split(D349, "" ""))"),61.0)</f>
        <v>61</v>
      </c>
    </row>
    <row r="350" ht="15.75" customHeight="1">
      <c r="A350" s="4" t="s">
        <v>290</v>
      </c>
      <c r="B350" s="5" t="s">
        <v>320</v>
      </c>
      <c r="C350" s="4" t="s">
        <v>26</v>
      </c>
      <c r="D350" s="4" t="s">
        <v>816</v>
      </c>
      <c r="E350" s="6" t="s">
        <v>817</v>
      </c>
      <c r="F350" s="7"/>
      <c r="G350" s="8">
        <f>IFERROR(__xludf.DUMMYFUNCTION("counta(split(D350, "" ""))"),20.0)</f>
        <v>20</v>
      </c>
    </row>
    <row r="351" ht="15.75" customHeight="1">
      <c r="A351" s="9" t="s">
        <v>7</v>
      </c>
      <c r="B351" s="16" t="s">
        <v>472</v>
      </c>
      <c r="C351" s="9" t="s">
        <v>26</v>
      </c>
      <c r="D351" s="9" t="s">
        <v>818</v>
      </c>
      <c r="E351" s="11" t="s">
        <v>819</v>
      </c>
      <c r="F351" s="12"/>
      <c r="G351" s="8">
        <f>IFERROR(__xludf.DUMMYFUNCTION("counta(split(D351, "" ""))"),79.0)</f>
        <v>79</v>
      </c>
    </row>
    <row r="352" ht="15.75" customHeight="1">
      <c r="A352" s="9" t="s">
        <v>7</v>
      </c>
      <c r="B352" s="16" t="s">
        <v>820</v>
      </c>
      <c r="C352" s="9" t="s">
        <v>26</v>
      </c>
      <c r="D352" s="9" t="s">
        <v>821</v>
      </c>
      <c r="E352" s="11" t="s">
        <v>822</v>
      </c>
      <c r="F352" s="12"/>
      <c r="G352" s="8">
        <f>IFERROR(__xludf.DUMMYFUNCTION("counta(split(D352, "" ""))"),24.0)</f>
        <v>24</v>
      </c>
    </row>
    <row r="353" ht="15.75" customHeight="1">
      <c r="A353" s="9" t="s">
        <v>7</v>
      </c>
      <c r="B353" s="16" t="s">
        <v>823</v>
      </c>
      <c r="C353" s="9" t="s">
        <v>26</v>
      </c>
      <c r="D353" s="9" t="s">
        <v>824</v>
      </c>
      <c r="E353" s="39" t="s">
        <v>825</v>
      </c>
      <c r="F353" s="12"/>
      <c r="G353" s="8">
        <f>IFERROR(__xludf.DUMMYFUNCTION("counta(split(D353, "" ""))"),36.0)</f>
        <v>36</v>
      </c>
    </row>
    <row r="354" ht="15.75" customHeight="1">
      <c r="A354" s="9" t="s">
        <v>7</v>
      </c>
      <c r="B354" s="16" t="s">
        <v>20</v>
      </c>
      <c r="C354" s="9" t="s">
        <v>26</v>
      </c>
      <c r="D354" s="9" t="s">
        <v>21</v>
      </c>
      <c r="E354" s="38" t="s">
        <v>826</v>
      </c>
      <c r="F354" s="12"/>
      <c r="G354" s="8">
        <f>IFERROR(__xludf.DUMMYFUNCTION("counta(split(D354, "" ""))"),39.0)</f>
        <v>39</v>
      </c>
    </row>
    <row r="355" ht="15.75" customHeight="1">
      <c r="A355" s="9" t="s">
        <v>7</v>
      </c>
      <c r="B355" s="16" t="s">
        <v>827</v>
      </c>
      <c r="C355" s="9" t="s">
        <v>26</v>
      </c>
      <c r="D355" s="9" t="s">
        <v>828</v>
      </c>
      <c r="E355" s="11" t="s">
        <v>829</v>
      </c>
      <c r="F355" s="12"/>
      <c r="G355" s="8">
        <f>IFERROR(__xludf.DUMMYFUNCTION("counta(split(D355, "" ""))"),89.0)</f>
        <v>89</v>
      </c>
    </row>
    <row r="356" ht="15.75" customHeight="1">
      <c r="A356" s="4" t="s">
        <v>7</v>
      </c>
      <c r="B356" s="5" t="s">
        <v>830</v>
      </c>
      <c r="C356" s="4" t="s">
        <v>26</v>
      </c>
      <c r="D356" s="4" t="s">
        <v>831</v>
      </c>
      <c r="E356" s="6" t="s">
        <v>832</v>
      </c>
      <c r="F356" s="4" t="s">
        <v>478</v>
      </c>
      <c r="G356" s="8">
        <f>IFERROR(__xludf.DUMMYFUNCTION("counta(split(D356, "" ""))"),30.0)</f>
        <v>30</v>
      </c>
    </row>
    <row r="357" ht="15.75" customHeight="1">
      <c r="A357" s="4" t="s">
        <v>7</v>
      </c>
      <c r="B357" s="5" t="s">
        <v>833</v>
      </c>
      <c r="C357" s="4" t="s">
        <v>26</v>
      </c>
      <c r="D357" s="4" t="s">
        <v>834</v>
      </c>
      <c r="E357" s="6" t="s">
        <v>835</v>
      </c>
      <c r="F357" s="7"/>
      <c r="G357" s="8">
        <f>IFERROR(__xludf.DUMMYFUNCTION("counta(split(D357, "" ""))"),53.0)</f>
        <v>53</v>
      </c>
    </row>
    <row r="358" ht="15.75" customHeight="1">
      <c r="A358" s="4" t="s">
        <v>7</v>
      </c>
      <c r="B358" s="5" t="s">
        <v>836</v>
      </c>
      <c r="C358" s="4" t="s">
        <v>26</v>
      </c>
      <c r="D358" s="4" t="s">
        <v>837</v>
      </c>
      <c r="E358" s="6" t="s">
        <v>838</v>
      </c>
      <c r="F358" s="7"/>
      <c r="G358" s="8">
        <f>IFERROR(__xludf.DUMMYFUNCTION("counta(split(D358, "" ""))"),8.0)</f>
        <v>8</v>
      </c>
    </row>
    <row r="359" ht="15.75" customHeight="1">
      <c r="A359" s="4" t="s">
        <v>7</v>
      </c>
      <c r="B359" s="5" t="s">
        <v>839</v>
      </c>
      <c r="C359" s="4" t="s">
        <v>26</v>
      </c>
      <c r="D359" s="4" t="s">
        <v>840</v>
      </c>
      <c r="E359" s="41" t="s">
        <v>841</v>
      </c>
      <c r="F359" s="7"/>
      <c r="G359" s="8">
        <f>IFERROR(__xludf.DUMMYFUNCTION("counta(split(D359, "" ""))"),8.0)</f>
        <v>8</v>
      </c>
    </row>
    <row r="360" ht="15.75" customHeight="1">
      <c r="A360" s="4" t="s">
        <v>7</v>
      </c>
      <c r="B360" s="5" t="s">
        <v>842</v>
      </c>
      <c r="C360" s="4" t="s">
        <v>26</v>
      </c>
      <c r="D360" s="4" t="s">
        <v>843</v>
      </c>
      <c r="E360" s="20" t="s">
        <v>844</v>
      </c>
      <c r="F360" s="7"/>
      <c r="G360" s="8">
        <f>IFERROR(__xludf.DUMMYFUNCTION("counta(split(D360, "" ""))"),80.0)</f>
        <v>80</v>
      </c>
    </row>
    <row r="361" ht="15.75" customHeight="1">
      <c r="A361" s="4" t="s">
        <v>7</v>
      </c>
      <c r="B361" s="5" t="s">
        <v>495</v>
      </c>
      <c r="C361" s="4" t="s">
        <v>26</v>
      </c>
      <c r="D361" s="4" t="s">
        <v>496</v>
      </c>
      <c r="E361" s="20" t="s">
        <v>845</v>
      </c>
      <c r="F361" s="7"/>
      <c r="G361" s="8">
        <f>IFERROR(__xludf.DUMMYFUNCTION("counta(split(D361, "" ""))"),26.0)</f>
        <v>26</v>
      </c>
    </row>
    <row r="362" ht="15.75" customHeight="1">
      <c r="A362" s="4" t="s">
        <v>7</v>
      </c>
      <c r="B362" s="5" t="s">
        <v>20</v>
      </c>
      <c r="C362" s="4" t="s">
        <v>26</v>
      </c>
      <c r="D362" s="4" t="s">
        <v>21</v>
      </c>
      <c r="E362" s="6" t="s">
        <v>826</v>
      </c>
      <c r="F362" s="7"/>
      <c r="G362" s="8">
        <f>IFERROR(__xludf.DUMMYFUNCTION("counta(split(D362, "" ""))"),39.0)</f>
        <v>39</v>
      </c>
    </row>
    <row r="363" ht="15.75" customHeight="1">
      <c r="A363" s="4" t="s">
        <v>40</v>
      </c>
      <c r="B363" s="5" t="s">
        <v>846</v>
      </c>
      <c r="C363" s="4" t="s">
        <v>26</v>
      </c>
      <c r="D363" s="4" t="s">
        <v>847</v>
      </c>
      <c r="E363" s="20" t="s">
        <v>848</v>
      </c>
      <c r="F363" s="7"/>
      <c r="G363" s="8">
        <f>IFERROR(__xludf.DUMMYFUNCTION("counta(split(D363, "" ""))"),18.0)</f>
        <v>18</v>
      </c>
    </row>
    <row r="364" ht="15.75" customHeight="1">
      <c r="A364" s="4" t="s">
        <v>40</v>
      </c>
      <c r="B364" s="5" t="s">
        <v>849</v>
      </c>
      <c r="C364" s="4" t="s">
        <v>26</v>
      </c>
      <c r="D364" s="4" t="s">
        <v>850</v>
      </c>
      <c r="E364" s="6" t="s">
        <v>851</v>
      </c>
      <c r="F364" s="7"/>
      <c r="G364" s="8">
        <f>IFERROR(__xludf.DUMMYFUNCTION("counta(split(D364, "" ""))"),62.0)</f>
        <v>62</v>
      </c>
    </row>
    <row r="365" ht="15.75" customHeight="1">
      <c r="A365" s="4" t="s">
        <v>40</v>
      </c>
      <c r="B365" s="5" t="s">
        <v>852</v>
      </c>
      <c r="C365" s="4" t="s">
        <v>26</v>
      </c>
      <c r="D365" s="4" t="s">
        <v>853</v>
      </c>
      <c r="E365" s="20" t="s">
        <v>851</v>
      </c>
      <c r="F365" s="7"/>
      <c r="G365" s="8">
        <f>IFERROR(__xludf.DUMMYFUNCTION("counta(split(D365, "" ""))"),49.0)</f>
        <v>49</v>
      </c>
    </row>
    <row r="366" ht="15.75" customHeight="1">
      <c r="A366" s="4" t="s">
        <v>40</v>
      </c>
      <c r="B366" s="5" t="s">
        <v>852</v>
      </c>
      <c r="C366" s="4" t="s">
        <v>26</v>
      </c>
      <c r="D366" s="4" t="s">
        <v>853</v>
      </c>
      <c r="E366" s="20" t="s">
        <v>854</v>
      </c>
      <c r="F366" s="7"/>
      <c r="G366" s="8">
        <f>IFERROR(__xludf.DUMMYFUNCTION("counta(split(D366, "" ""))"),49.0)</f>
        <v>49</v>
      </c>
    </row>
    <row r="367" ht="15.75" customHeight="1">
      <c r="A367" s="4" t="s">
        <v>40</v>
      </c>
      <c r="B367" s="5" t="s">
        <v>855</v>
      </c>
      <c r="C367" s="4" t="s">
        <v>26</v>
      </c>
      <c r="D367" s="4" t="s">
        <v>856</v>
      </c>
      <c r="E367" s="6" t="s">
        <v>848</v>
      </c>
      <c r="F367" s="7"/>
      <c r="G367" s="8">
        <f>IFERROR(__xludf.DUMMYFUNCTION("counta(split(D367, "" ""))"),13.0)</f>
        <v>13</v>
      </c>
    </row>
    <row r="368" ht="15.75" customHeight="1">
      <c r="A368" s="4" t="s">
        <v>40</v>
      </c>
      <c r="B368" s="5" t="s">
        <v>857</v>
      </c>
      <c r="C368" s="4" t="s">
        <v>26</v>
      </c>
      <c r="D368" s="4" t="s">
        <v>858</v>
      </c>
      <c r="E368" s="6" t="s">
        <v>848</v>
      </c>
      <c r="F368" s="4" t="s">
        <v>38</v>
      </c>
      <c r="G368" s="8">
        <f>IFERROR(__xludf.DUMMYFUNCTION("counta(split(D368, "" ""))"),20.0)</f>
        <v>20</v>
      </c>
    </row>
    <row r="369" ht="15.75" customHeight="1">
      <c r="A369" s="4" t="s">
        <v>40</v>
      </c>
      <c r="B369" s="5" t="s">
        <v>859</v>
      </c>
      <c r="C369" s="4" t="s">
        <v>26</v>
      </c>
      <c r="D369" s="4" t="s">
        <v>860</v>
      </c>
      <c r="E369" s="6" t="s">
        <v>861</v>
      </c>
      <c r="F369" s="7"/>
      <c r="G369" s="8">
        <f>IFERROR(__xludf.DUMMYFUNCTION("counta(split(D369, "" ""))"),25.0)</f>
        <v>25</v>
      </c>
    </row>
    <row r="370" ht="15.75" customHeight="1">
      <c r="A370" s="4" t="s">
        <v>40</v>
      </c>
      <c r="B370" s="5" t="s">
        <v>862</v>
      </c>
      <c r="C370" s="4" t="s">
        <v>26</v>
      </c>
      <c r="D370" s="4" t="s">
        <v>863</v>
      </c>
      <c r="E370" s="6" t="s">
        <v>861</v>
      </c>
      <c r="F370" s="7"/>
      <c r="G370" s="8">
        <f>IFERROR(__xludf.DUMMYFUNCTION("counta(split(D370, "" ""))"),24.0)</f>
        <v>24</v>
      </c>
    </row>
    <row r="371" ht="15.75" customHeight="1">
      <c r="A371" s="4" t="s">
        <v>40</v>
      </c>
      <c r="B371" s="5" t="s">
        <v>864</v>
      </c>
      <c r="C371" s="4" t="s">
        <v>26</v>
      </c>
      <c r="D371" s="4" t="s">
        <v>865</v>
      </c>
      <c r="E371" s="6" t="s">
        <v>866</v>
      </c>
      <c r="F371" s="7"/>
      <c r="G371" s="8">
        <f>IFERROR(__xludf.DUMMYFUNCTION("counta(split(D371, "" ""))"),22.0)</f>
        <v>22</v>
      </c>
    </row>
    <row r="372" ht="15.75" customHeight="1">
      <c r="A372" s="4" t="s">
        <v>40</v>
      </c>
      <c r="B372" s="5" t="s">
        <v>867</v>
      </c>
      <c r="C372" s="4" t="s">
        <v>26</v>
      </c>
      <c r="D372" s="4" t="s">
        <v>868</v>
      </c>
      <c r="E372" s="6" t="s">
        <v>869</v>
      </c>
      <c r="F372" s="7"/>
      <c r="G372" s="8">
        <f>IFERROR(__xludf.DUMMYFUNCTION("counta(split(D372, "" ""))"),43.0)</f>
        <v>43</v>
      </c>
    </row>
    <row r="373" ht="15.75" customHeight="1">
      <c r="A373" s="4" t="s">
        <v>40</v>
      </c>
      <c r="B373" s="5" t="s">
        <v>870</v>
      </c>
      <c r="C373" s="4" t="s">
        <v>26</v>
      </c>
      <c r="D373" s="4" t="s">
        <v>871</v>
      </c>
      <c r="E373" s="6" t="s">
        <v>872</v>
      </c>
      <c r="F373" s="7"/>
      <c r="G373" s="8">
        <f>IFERROR(__xludf.DUMMYFUNCTION("counta(split(D373, "" ""))"),24.0)</f>
        <v>24</v>
      </c>
    </row>
    <row r="374" ht="15.75" customHeight="1">
      <c r="A374" s="4" t="s">
        <v>40</v>
      </c>
      <c r="B374" s="5" t="s">
        <v>512</v>
      </c>
      <c r="C374" s="4" t="s">
        <v>26</v>
      </c>
      <c r="D374" s="4" t="s">
        <v>513</v>
      </c>
      <c r="E374" s="42" t="s">
        <v>873</v>
      </c>
      <c r="F374" s="7"/>
      <c r="G374" s="8">
        <f>IFERROR(__xludf.DUMMYFUNCTION("counta(split(D374, "" ""))"),57.0)</f>
        <v>57</v>
      </c>
    </row>
    <row r="375" ht="15.75" customHeight="1">
      <c r="A375" s="4" t="s">
        <v>70</v>
      </c>
      <c r="B375" s="5" t="s">
        <v>874</v>
      </c>
      <c r="C375" s="4" t="s">
        <v>26</v>
      </c>
      <c r="D375" s="4" t="s">
        <v>875</v>
      </c>
      <c r="E375" s="20" t="s">
        <v>876</v>
      </c>
      <c r="F375" s="4" t="s">
        <v>38</v>
      </c>
      <c r="G375" s="8">
        <f>IFERROR(__xludf.DUMMYFUNCTION("counta(split(D375, "" ""))"),108.0)</f>
        <v>108</v>
      </c>
    </row>
    <row r="376" ht="15.75" customHeight="1">
      <c r="A376" s="4" t="s">
        <v>70</v>
      </c>
      <c r="B376" s="5" t="s">
        <v>874</v>
      </c>
      <c r="C376" s="4" t="s">
        <v>26</v>
      </c>
      <c r="D376" s="4" t="s">
        <v>875</v>
      </c>
      <c r="E376" s="6" t="s">
        <v>877</v>
      </c>
      <c r="F376" s="4" t="s">
        <v>38</v>
      </c>
      <c r="G376" s="8">
        <f>IFERROR(__xludf.DUMMYFUNCTION("counta(split(D376, "" ""))"),108.0)</f>
        <v>108</v>
      </c>
    </row>
    <row r="377" ht="15.75" customHeight="1">
      <c r="A377" s="4" t="s">
        <v>70</v>
      </c>
      <c r="B377" s="5" t="s">
        <v>874</v>
      </c>
      <c r="C377" s="4" t="s">
        <v>26</v>
      </c>
      <c r="D377" s="4" t="s">
        <v>875</v>
      </c>
      <c r="E377" s="20" t="s">
        <v>878</v>
      </c>
      <c r="F377" s="4" t="s">
        <v>38</v>
      </c>
      <c r="G377" s="8">
        <f>IFERROR(__xludf.DUMMYFUNCTION("counta(split(D377, "" ""))"),108.0)</f>
        <v>108</v>
      </c>
    </row>
    <row r="378" ht="15.75" customHeight="1">
      <c r="A378" s="4" t="s">
        <v>70</v>
      </c>
      <c r="B378" s="5" t="s">
        <v>73</v>
      </c>
      <c r="C378" s="4" t="s">
        <v>26</v>
      </c>
      <c r="D378" s="4" t="s">
        <v>74</v>
      </c>
      <c r="E378" s="41" t="s">
        <v>879</v>
      </c>
      <c r="F378" s="7"/>
      <c r="G378" s="8">
        <f>IFERROR(__xludf.DUMMYFUNCTION("counta(split(D378, "" ""))"),6.0)</f>
        <v>6</v>
      </c>
    </row>
    <row r="379" ht="15.75" customHeight="1">
      <c r="A379" s="4" t="s">
        <v>70</v>
      </c>
      <c r="B379" s="5" t="s">
        <v>880</v>
      </c>
      <c r="C379" s="4" t="s">
        <v>26</v>
      </c>
      <c r="D379" s="4" t="s">
        <v>881</v>
      </c>
      <c r="E379" s="6" t="s">
        <v>882</v>
      </c>
      <c r="F379" s="7"/>
      <c r="G379" s="8">
        <f>IFERROR(__xludf.DUMMYFUNCTION("counta(split(D379, "" ""))"),11.0)</f>
        <v>11</v>
      </c>
    </row>
    <row r="380" ht="15.75" customHeight="1">
      <c r="A380" s="4" t="s">
        <v>70</v>
      </c>
      <c r="B380" s="5" t="s">
        <v>883</v>
      </c>
      <c r="C380" s="4" t="s">
        <v>26</v>
      </c>
      <c r="D380" s="4" t="s">
        <v>884</v>
      </c>
      <c r="E380" s="6" t="s">
        <v>885</v>
      </c>
      <c r="F380" s="7"/>
      <c r="G380" s="8">
        <f>IFERROR(__xludf.DUMMYFUNCTION("counta(split(D380, "" ""))"),10.0)</f>
        <v>10</v>
      </c>
    </row>
    <row r="381" ht="15.75" customHeight="1">
      <c r="A381" s="4" t="s">
        <v>70</v>
      </c>
      <c r="B381" s="5" t="s">
        <v>886</v>
      </c>
      <c r="C381" s="4" t="s">
        <v>26</v>
      </c>
      <c r="D381" s="4" t="s">
        <v>887</v>
      </c>
      <c r="E381" s="6" t="s">
        <v>888</v>
      </c>
      <c r="F381" s="7"/>
      <c r="G381" s="8">
        <f>IFERROR(__xludf.DUMMYFUNCTION("counta(split(D381, "" ""))"),8.0)</f>
        <v>8</v>
      </c>
    </row>
    <row r="382" ht="15.75" customHeight="1">
      <c r="A382" s="4" t="s">
        <v>70</v>
      </c>
      <c r="B382" s="5" t="s">
        <v>889</v>
      </c>
      <c r="C382" s="4" t="s">
        <v>26</v>
      </c>
      <c r="D382" s="4" t="s">
        <v>890</v>
      </c>
      <c r="E382" s="20" t="s">
        <v>891</v>
      </c>
      <c r="F382" s="7"/>
      <c r="G382" s="8">
        <f>IFERROR(__xludf.DUMMYFUNCTION("counta(split(D382, "" ""))"),21.0)</f>
        <v>21</v>
      </c>
    </row>
    <row r="383" ht="15.75" customHeight="1">
      <c r="A383" s="4" t="s">
        <v>70</v>
      </c>
      <c r="B383" s="5" t="s">
        <v>889</v>
      </c>
      <c r="C383" s="4" t="s">
        <v>26</v>
      </c>
      <c r="D383" s="4" t="s">
        <v>890</v>
      </c>
      <c r="E383" s="20" t="s">
        <v>892</v>
      </c>
      <c r="F383" s="7"/>
      <c r="G383" s="8">
        <f>IFERROR(__xludf.DUMMYFUNCTION("counta(split(D383, "" ""))"),21.0)</f>
        <v>21</v>
      </c>
    </row>
    <row r="384" ht="15.75" customHeight="1">
      <c r="A384" s="4" t="s">
        <v>70</v>
      </c>
      <c r="B384" s="5" t="s">
        <v>893</v>
      </c>
      <c r="C384" s="4" t="s">
        <v>26</v>
      </c>
      <c r="D384" s="4" t="s">
        <v>894</v>
      </c>
      <c r="E384" s="6" t="s">
        <v>895</v>
      </c>
      <c r="F384" s="7"/>
      <c r="G384" s="8">
        <f>IFERROR(__xludf.DUMMYFUNCTION("counta(split(D384, "" ""))"),6.0)</f>
        <v>6</v>
      </c>
    </row>
    <row r="385" ht="15.75" customHeight="1">
      <c r="A385" s="4" t="s">
        <v>70</v>
      </c>
      <c r="B385" s="5" t="s">
        <v>550</v>
      </c>
      <c r="C385" s="4" t="s">
        <v>26</v>
      </c>
      <c r="D385" s="4" t="s">
        <v>551</v>
      </c>
      <c r="E385" s="20" t="s">
        <v>896</v>
      </c>
      <c r="F385" s="7"/>
      <c r="G385" s="8">
        <f>IFERROR(__xludf.DUMMYFUNCTION("counta(split(D385, "" ""))"),46.0)</f>
        <v>46</v>
      </c>
    </row>
    <row r="386" ht="15.75" customHeight="1">
      <c r="A386" s="4" t="s">
        <v>70</v>
      </c>
      <c r="B386" s="5" t="s">
        <v>550</v>
      </c>
      <c r="C386" s="4" t="s">
        <v>26</v>
      </c>
      <c r="D386" s="4" t="s">
        <v>551</v>
      </c>
      <c r="E386" s="20" t="s">
        <v>897</v>
      </c>
      <c r="F386" s="7"/>
      <c r="G386" s="8">
        <f>IFERROR(__xludf.DUMMYFUNCTION("counta(split(D386, "" ""))"),46.0)</f>
        <v>46</v>
      </c>
    </row>
    <row r="387" ht="15.75" customHeight="1">
      <c r="A387" s="4" t="s">
        <v>96</v>
      </c>
      <c r="B387" s="5" t="s">
        <v>898</v>
      </c>
      <c r="C387" s="4" t="s">
        <v>26</v>
      </c>
      <c r="D387" s="4" t="s">
        <v>899</v>
      </c>
      <c r="E387" s="6" t="s">
        <v>900</v>
      </c>
      <c r="F387" s="4" t="s">
        <v>38</v>
      </c>
      <c r="G387" s="8">
        <f>IFERROR(__xludf.DUMMYFUNCTION("counta(split(D387, "" ""))"),44.0)</f>
        <v>44</v>
      </c>
    </row>
    <row r="388" ht="15.75" customHeight="1">
      <c r="A388" s="4" t="s">
        <v>96</v>
      </c>
      <c r="B388" s="5" t="s">
        <v>901</v>
      </c>
      <c r="C388" s="4" t="s">
        <v>26</v>
      </c>
      <c r="D388" s="4" t="s">
        <v>902</v>
      </c>
      <c r="E388" s="6" t="s">
        <v>903</v>
      </c>
      <c r="F388" s="4" t="s">
        <v>38</v>
      </c>
      <c r="G388" s="8">
        <f>IFERROR(__xludf.DUMMYFUNCTION("counta(split(D388, "" ""))"),27.0)</f>
        <v>27</v>
      </c>
    </row>
    <row r="389" ht="15.75" customHeight="1">
      <c r="A389" s="4" t="s">
        <v>96</v>
      </c>
      <c r="B389" s="5" t="s">
        <v>904</v>
      </c>
      <c r="C389" s="4" t="s">
        <v>26</v>
      </c>
      <c r="D389" s="4" t="s">
        <v>905</v>
      </c>
      <c r="E389" s="20" t="s">
        <v>906</v>
      </c>
      <c r="F389" s="4" t="s">
        <v>38</v>
      </c>
      <c r="G389" s="8">
        <f>IFERROR(__xludf.DUMMYFUNCTION("counta(split(D389, "" ""))"),27.0)</f>
        <v>27</v>
      </c>
    </row>
    <row r="390" ht="15.75" customHeight="1">
      <c r="A390" s="4" t="s">
        <v>96</v>
      </c>
      <c r="B390" s="5" t="s">
        <v>907</v>
      </c>
      <c r="C390" s="4" t="s">
        <v>26</v>
      </c>
      <c r="D390" s="4" t="s">
        <v>908</v>
      </c>
      <c r="E390" s="20" t="s">
        <v>909</v>
      </c>
      <c r="F390" s="7"/>
      <c r="G390" s="8">
        <f>IFERROR(__xludf.DUMMYFUNCTION("counta(split(D390, "" ""))"),36.0)</f>
        <v>36</v>
      </c>
    </row>
    <row r="391" ht="15.75" customHeight="1">
      <c r="A391" s="4" t="s">
        <v>96</v>
      </c>
      <c r="B391" s="5" t="s">
        <v>910</v>
      </c>
      <c r="C391" s="4" t="s">
        <v>26</v>
      </c>
      <c r="D391" s="4" t="s">
        <v>911</v>
      </c>
      <c r="E391" s="6" t="s">
        <v>912</v>
      </c>
      <c r="F391" s="7"/>
      <c r="G391" s="8">
        <f>IFERROR(__xludf.DUMMYFUNCTION("counta(split(D391, "" ""))"),12.0)</f>
        <v>12</v>
      </c>
    </row>
    <row r="392" ht="15.75" customHeight="1">
      <c r="A392" s="4" t="s">
        <v>96</v>
      </c>
      <c r="B392" s="5" t="s">
        <v>913</v>
      </c>
      <c r="C392" s="4" t="s">
        <v>26</v>
      </c>
      <c r="D392" s="4" t="s">
        <v>914</v>
      </c>
      <c r="E392" s="20" t="s">
        <v>915</v>
      </c>
      <c r="F392" s="7"/>
      <c r="G392" s="8">
        <f>IFERROR(__xludf.DUMMYFUNCTION("counta(split(D392, "" ""))"),17.0)</f>
        <v>17</v>
      </c>
    </row>
    <row r="393" ht="15.75" customHeight="1">
      <c r="A393" s="4" t="s">
        <v>96</v>
      </c>
      <c r="B393" s="5" t="s">
        <v>916</v>
      </c>
      <c r="C393" s="4" t="s">
        <v>26</v>
      </c>
      <c r="D393" s="4" t="s">
        <v>917</v>
      </c>
      <c r="E393" s="20" t="s">
        <v>918</v>
      </c>
      <c r="F393" s="7"/>
      <c r="G393" s="8">
        <f>IFERROR(__xludf.DUMMYFUNCTION("counta(split(D393, "" ""))"),18.0)</f>
        <v>18</v>
      </c>
    </row>
    <row r="394" ht="15.75" customHeight="1">
      <c r="A394" s="4" t="s">
        <v>96</v>
      </c>
      <c r="B394" s="5" t="s">
        <v>919</v>
      </c>
      <c r="C394" s="4" t="s">
        <v>26</v>
      </c>
      <c r="D394" s="4" t="s">
        <v>920</v>
      </c>
      <c r="E394" s="24" t="s">
        <v>921</v>
      </c>
      <c r="F394" s="7"/>
      <c r="G394" s="8">
        <f>IFERROR(__xludf.DUMMYFUNCTION("counta(split(D394, "" ""))"),10.0)</f>
        <v>10</v>
      </c>
    </row>
    <row r="395" ht="15.75" customHeight="1">
      <c r="A395" s="4" t="s">
        <v>96</v>
      </c>
      <c r="B395" s="5" t="s">
        <v>922</v>
      </c>
      <c r="C395" s="4" t="s">
        <v>26</v>
      </c>
      <c r="D395" s="4" t="s">
        <v>923</v>
      </c>
      <c r="E395" s="20" t="s">
        <v>924</v>
      </c>
      <c r="F395" s="7"/>
      <c r="G395" s="8">
        <f>IFERROR(__xludf.DUMMYFUNCTION("counta(split(D395, "" ""))"),16.0)</f>
        <v>16</v>
      </c>
    </row>
    <row r="396" ht="15.75" customHeight="1">
      <c r="A396" s="4" t="s">
        <v>96</v>
      </c>
      <c r="B396" s="5" t="s">
        <v>922</v>
      </c>
      <c r="C396" s="4" t="s">
        <v>26</v>
      </c>
      <c r="D396" s="4" t="s">
        <v>923</v>
      </c>
      <c r="E396" s="6" t="s">
        <v>925</v>
      </c>
      <c r="F396" s="7"/>
      <c r="G396" s="8">
        <f>IFERROR(__xludf.DUMMYFUNCTION("counta(split(D396, "" ""))"),16.0)</f>
        <v>16</v>
      </c>
    </row>
    <row r="397" ht="15.75" customHeight="1">
      <c r="A397" s="4" t="s">
        <v>122</v>
      </c>
      <c r="B397" s="5" t="s">
        <v>123</v>
      </c>
      <c r="C397" s="4" t="s">
        <v>26</v>
      </c>
      <c r="D397" s="4" t="s">
        <v>124</v>
      </c>
      <c r="E397" s="20" t="s">
        <v>926</v>
      </c>
      <c r="F397" s="4" t="s">
        <v>38</v>
      </c>
      <c r="G397" s="8">
        <f>IFERROR(__xludf.DUMMYFUNCTION("counta(split(D397, "" ""))"),121.0)</f>
        <v>121</v>
      </c>
    </row>
    <row r="398" ht="15.75" customHeight="1">
      <c r="A398" s="4" t="s">
        <v>122</v>
      </c>
      <c r="B398" s="5" t="s">
        <v>123</v>
      </c>
      <c r="C398" s="4" t="s">
        <v>26</v>
      </c>
      <c r="D398" s="4" t="s">
        <v>124</v>
      </c>
      <c r="E398" s="20" t="s">
        <v>927</v>
      </c>
      <c r="F398" s="4" t="s">
        <v>38</v>
      </c>
      <c r="G398" s="8">
        <f>IFERROR(__xludf.DUMMYFUNCTION("counta(split(D398, "" ""))"),121.0)</f>
        <v>121</v>
      </c>
    </row>
    <row r="399" ht="15.75" customHeight="1">
      <c r="A399" s="4" t="s">
        <v>122</v>
      </c>
      <c r="B399" s="5" t="s">
        <v>928</v>
      </c>
      <c r="C399" s="4" t="s">
        <v>26</v>
      </c>
      <c r="D399" s="4" t="s">
        <v>929</v>
      </c>
      <c r="E399" s="20" t="s">
        <v>930</v>
      </c>
      <c r="F399" s="4" t="s">
        <v>38</v>
      </c>
      <c r="G399" s="8">
        <f>IFERROR(__xludf.DUMMYFUNCTION("counta(split(D399, "" ""))"),53.0)</f>
        <v>53</v>
      </c>
    </row>
    <row r="400" ht="15.75" customHeight="1">
      <c r="A400" s="4" t="s">
        <v>122</v>
      </c>
      <c r="B400" s="5" t="s">
        <v>575</v>
      </c>
      <c r="C400" s="4" t="s">
        <v>26</v>
      </c>
      <c r="D400" s="4" t="s">
        <v>576</v>
      </c>
      <c r="E400" s="20" t="s">
        <v>931</v>
      </c>
      <c r="F400" s="7"/>
      <c r="G400" s="8">
        <f>IFERROR(__xludf.DUMMYFUNCTION("counta(split(D400, "" ""))"),37.0)</f>
        <v>37</v>
      </c>
    </row>
    <row r="401" ht="15.75" customHeight="1">
      <c r="A401" s="4" t="s">
        <v>122</v>
      </c>
      <c r="B401" s="5" t="s">
        <v>932</v>
      </c>
      <c r="C401" s="4" t="s">
        <v>26</v>
      </c>
      <c r="D401" s="4" t="s">
        <v>933</v>
      </c>
      <c r="E401" s="24" t="s">
        <v>934</v>
      </c>
      <c r="F401" s="7"/>
      <c r="G401" s="8">
        <f>IFERROR(__xludf.DUMMYFUNCTION("counta(split(D401, "" ""))"),2.0)</f>
        <v>2</v>
      </c>
    </row>
    <row r="402" ht="15.75" customHeight="1">
      <c r="A402" s="4" t="s">
        <v>122</v>
      </c>
      <c r="B402" s="5" t="s">
        <v>578</v>
      </c>
      <c r="C402" s="4" t="s">
        <v>26</v>
      </c>
      <c r="D402" s="4" t="s">
        <v>579</v>
      </c>
      <c r="E402" s="20" t="s">
        <v>935</v>
      </c>
      <c r="F402" s="4" t="s">
        <v>38</v>
      </c>
      <c r="G402" s="8">
        <f>IFERROR(__xludf.DUMMYFUNCTION("counta(split(D402, "" ""))"),49.0)</f>
        <v>49</v>
      </c>
    </row>
    <row r="403" ht="15.75" customHeight="1">
      <c r="A403" s="4" t="s">
        <v>122</v>
      </c>
      <c r="B403" s="5" t="s">
        <v>578</v>
      </c>
      <c r="C403" s="4" t="s">
        <v>26</v>
      </c>
      <c r="D403" s="4" t="s">
        <v>579</v>
      </c>
      <c r="E403" s="20" t="s">
        <v>936</v>
      </c>
      <c r="F403" s="4" t="s">
        <v>38</v>
      </c>
      <c r="G403" s="8">
        <f>IFERROR(__xludf.DUMMYFUNCTION("counta(split(D403, "" ""))"),49.0)</f>
        <v>49</v>
      </c>
    </row>
    <row r="404" ht="15.75" customHeight="1">
      <c r="A404" s="4" t="s">
        <v>122</v>
      </c>
      <c r="B404" s="5" t="s">
        <v>578</v>
      </c>
      <c r="C404" s="4" t="s">
        <v>26</v>
      </c>
      <c r="D404" s="4" t="s">
        <v>579</v>
      </c>
      <c r="E404" s="20" t="s">
        <v>937</v>
      </c>
      <c r="F404" s="4" t="s">
        <v>38</v>
      </c>
      <c r="G404" s="8">
        <f>IFERROR(__xludf.DUMMYFUNCTION("counta(split(D404, "" ""))"),49.0)</f>
        <v>49</v>
      </c>
    </row>
    <row r="405" ht="15.75" customHeight="1">
      <c r="A405" s="4" t="s">
        <v>122</v>
      </c>
      <c r="B405" s="17" t="s">
        <v>578</v>
      </c>
      <c r="C405" s="4" t="s">
        <v>26</v>
      </c>
      <c r="D405" s="4" t="s">
        <v>579</v>
      </c>
      <c r="E405" s="20" t="s">
        <v>934</v>
      </c>
      <c r="F405" s="4" t="s">
        <v>38</v>
      </c>
      <c r="G405" s="8">
        <f>IFERROR(__xludf.DUMMYFUNCTION("counta(split(D405, "" ""))"),49.0)</f>
        <v>49</v>
      </c>
    </row>
    <row r="406" ht="15.75" customHeight="1">
      <c r="A406" s="4" t="s">
        <v>122</v>
      </c>
      <c r="B406" s="5" t="s">
        <v>938</v>
      </c>
      <c r="C406" s="4" t="s">
        <v>26</v>
      </c>
      <c r="D406" s="4" t="s">
        <v>939</v>
      </c>
      <c r="E406" s="20" t="s">
        <v>940</v>
      </c>
      <c r="F406" s="4" t="s">
        <v>38</v>
      </c>
      <c r="G406" s="8">
        <f>IFERROR(__xludf.DUMMYFUNCTION("counta(split(D406, "" ""))"),46.0)</f>
        <v>46</v>
      </c>
    </row>
    <row r="407" ht="15.75" customHeight="1">
      <c r="A407" s="4" t="s">
        <v>145</v>
      </c>
      <c r="B407" s="5" t="s">
        <v>941</v>
      </c>
      <c r="C407" s="4" t="s">
        <v>26</v>
      </c>
      <c r="D407" s="4" t="s">
        <v>942</v>
      </c>
      <c r="E407" s="6" t="s">
        <v>943</v>
      </c>
      <c r="F407" s="4" t="s">
        <v>38</v>
      </c>
      <c r="G407" s="8">
        <f>IFERROR(__xludf.DUMMYFUNCTION("counta(split(D407, "" ""))"),42.0)</f>
        <v>42</v>
      </c>
    </row>
    <row r="408" ht="15.75" customHeight="1">
      <c r="A408" s="4" t="s">
        <v>145</v>
      </c>
      <c r="B408" s="5" t="s">
        <v>944</v>
      </c>
      <c r="C408" s="4" t="s">
        <v>26</v>
      </c>
      <c r="D408" s="4" t="s">
        <v>945</v>
      </c>
      <c r="E408" s="6" t="s">
        <v>946</v>
      </c>
      <c r="F408" s="7"/>
      <c r="G408" s="8">
        <f>IFERROR(__xludf.DUMMYFUNCTION("counta(split(D408, "" ""))"),58.0)</f>
        <v>58</v>
      </c>
    </row>
    <row r="409" ht="15.75" customHeight="1">
      <c r="A409" s="4" t="s">
        <v>145</v>
      </c>
      <c r="B409" s="5" t="s">
        <v>947</v>
      </c>
      <c r="C409" s="4" t="s">
        <v>26</v>
      </c>
      <c r="D409" s="4" t="s">
        <v>948</v>
      </c>
      <c r="E409" s="20" t="s">
        <v>949</v>
      </c>
      <c r="F409" s="7"/>
      <c r="G409" s="8">
        <f>IFERROR(__xludf.DUMMYFUNCTION("counta(split(D409, "" ""))"),10.0)</f>
        <v>10</v>
      </c>
    </row>
    <row r="410" ht="15.75" customHeight="1">
      <c r="A410" s="4" t="s">
        <v>145</v>
      </c>
      <c r="B410" s="5" t="s">
        <v>950</v>
      </c>
      <c r="C410" s="4" t="s">
        <v>26</v>
      </c>
      <c r="D410" s="4" t="s">
        <v>951</v>
      </c>
      <c r="E410" s="6" t="s">
        <v>952</v>
      </c>
      <c r="F410" s="7"/>
      <c r="G410" s="8">
        <f>IFERROR(__xludf.DUMMYFUNCTION("counta(split(D410, "" ""))"),10.0)</f>
        <v>10</v>
      </c>
    </row>
    <row r="411" ht="15.75" customHeight="1">
      <c r="A411" s="4" t="s">
        <v>145</v>
      </c>
      <c r="B411" s="5" t="s">
        <v>953</v>
      </c>
      <c r="C411" s="4" t="s">
        <v>26</v>
      </c>
      <c r="D411" s="4" t="s">
        <v>954</v>
      </c>
      <c r="E411" s="6" t="s">
        <v>955</v>
      </c>
      <c r="F411" s="7"/>
      <c r="G411" s="8">
        <f>IFERROR(__xludf.DUMMYFUNCTION("counta(split(D411, "" ""))"),2.0)</f>
        <v>2</v>
      </c>
    </row>
    <row r="412" ht="15.75" customHeight="1">
      <c r="A412" s="4" t="s">
        <v>145</v>
      </c>
      <c r="B412" s="5" t="s">
        <v>956</v>
      </c>
      <c r="C412" s="4" t="s">
        <v>26</v>
      </c>
      <c r="D412" s="4" t="s">
        <v>957</v>
      </c>
      <c r="E412" s="6" t="s">
        <v>958</v>
      </c>
      <c r="F412" s="7"/>
      <c r="G412" s="8">
        <f>IFERROR(__xludf.DUMMYFUNCTION("counta(split(D412, "" ""))"),3.0)</f>
        <v>3</v>
      </c>
    </row>
    <row r="413" ht="15.75" customHeight="1">
      <c r="A413" s="4" t="s">
        <v>145</v>
      </c>
      <c r="B413" s="5" t="s">
        <v>959</v>
      </c>
      <c r="C413" s="4" t="s">
        <v>26</v>
      </c>
      <c r="D413" s="4" t="s">
        <v>960</v>
      </c>
      <c r="E413" s="6" t="s">
        <v>961</v>
      </c>
      <c r="F413" s="7"/>
      <c r="G413" s="8">
        <f>IFERROR(__xludf.DUMMYFUNCTION("counta(split(D413, "" ""))"),8.0)</f>
        <v>8</v>
      </c>
    </row>
    <row r="414" ht="15.75" customHeight="1">
      <c r="A414" s="4" t="s">
        <v>145</v>
      </c>
      <c r="B414" s="5" t="s">
        <v>962</v>
      </c>
      <c r="C414" s="4" t="s">
        <v>26</v>
      </c>
      <c r="D414" s="4" t="s">
        <v>963</v>
      </c>
      <c r="E414" s="6" t="s">
        <v>964</v>
      </c>
      <c r="F414" s="7"/>
      <c r="G414" s="8">
        <f>IFERROR(__xludf.DUMMYFUNCTION("counta(split(D414, "" ""))"),23.0)</f>
        <v>23</v>
      </c>
    </row>
    <row r="415" ht="15.75" customHeight="1">
      <c r="A415" s="4" t="s">
        <v>145</v>
      </c>
      <c r="B415" s="5" t="s">
        <v>965</v>
      </c>
      <c r="C415" s="4" t="s">
        <v>26</v>
      </c>
      <c r="D415" s="4" t="s">
        <v>966</v>
      </c>
      <c r="E415" s="6" t="s">
        <v>967</v>
      </c>
      <c r="F415" s="7"/>
      <c r="G415" s="8">
        <f>IFERROR(__xludf.DUMMYFUNCTION("counta(split(D415, "" ""))"),6.0)</f>
        <v>6</v>
      </c>
    </row>
    <row r="416" ht="15.75" customHeight="1">
      <c r="A416" s="4" t="s">
        <v>145</v>
      </c>
      <c r="B416" s="5" t="s">
        <v>968</v>
      </c>
      <c r="C416" s="4" t="s">
        <v>26</v>
      </c>
      <c r="D416" s="4" t="s">
        <v>969</v>
      </c>
      <c r="E416" s="6" t="s">
        <v>967</v>
      </c>
      <c r="F416" s="7"/>
      <c r="G416" s="8">
        <f>IFERROR(__xludf.DUMMYFUNCTION("counta(split(D416, "" ""))"),6.0)</f>
        <v>6</v>
      </c>
    </row>
    <row r="417" ht="15.75" customHeight="1">
      <c r="A417" s="4" t="s">
        <v>169</v>
      </c>
      <c r="B417" s="5" t="s">
        <v>970</v>
      </c>
      <c r="C417" s="4" t="s">
        <v>26</v>
      </c>
      <c r="D417" s="4" t="s">
        <v>971</v>
      </c>
      <c r="E417" s="6" t="s">
        <v>972</v>
      </c>
      <c r="F417" s="7"/>
      <c r="G417" s="8">
        <f>IFERROR(__xludf.DUMMYFUNCTION("counta(split(D417, "" ""))"),66.0)</f>
        <v>66</v>
      </c>
    </row>
    <row r="418" ht="15.75" customHeight="1">
      <c r="A418" s="4" t="s">
        <v>169</v>
      </c>
      <c r="B418" s="5" t="s">
        <v>970</v>
      </c>
      <c r="C418" s="4" t="s">
        <v>26</v>
      </c>
      <c r="D418" s="4" t="s">
        <v>971</v>
      </c>
      <c r="E418" s="6" t="s">
        <v>973</v>
      </c>
      <c r="F418" s="7"/>
      <c r="G418" s="8">
        <f>IFERROR(__xludf.DUMMYFUNCTION("counta(split(D418, "" ""))"),66.0)</f>
        <v>66</v>
      </c>
    </row>
    <row r="419" ht="15.75" customHeight="1">
      <c r="A419" s="4" t="s">
        <v>169</v>
      </c>
      <c r="B419" s="5" t="s">
        <v>974</v>
      </c>
      <c r="C419" s="4" t="s">
        <v>26</v>
      </c>
      <c r="D419" s="4" t="s">
        <v>975</v>
      </c>
      <c r="E419" s="6" t="s">
        <v>976</v>
      </c>
      <c r="F419" s="7"/>
      <c r="G419" s="8">
        <f>IFERROR(__xludf.DUMMYFUNCTION("counta(split(D419, "" ""))"),3.0)</f>
        <v>3</v>
      </c>
    </row>
    <row r="420" ht="15.75" customHeight="1">
      <c r="A420" s="4" t="s">
        <v>169</v>
      </c>
      <c r="B420" s="5" t="s">
        <v>637</v>
      </c>
      <c r="C420" s="4" t="s">
        <v>26</v>
      </c>
      <c r="D420" s="4" t="s">
        <v>638</v>
      </c>
      <c r="E420" s="6" t="s">
        <v>977</v>
      </c>
      <c r="F420" s="7"/>
      <c r="G420" s="8">
        <f>IFERROR(__xludf.DUMMYFUNCTION("counta(split(D420, "" ""))"),72.0)</f>
        <v>72</v>
      </c>
    </row>
    <row r="421" ht="15.75" customHeight="1">
      <c r="A421" s="4" t="s">
        <v>169</v>
      </c>
      <c r="B421" s="5" t="s">
        <v>978</v>
      </c>
      <c r="C421" s="4" t="s">
        <v>26</v>
      </c>
      <c r="D421" s="4" t="s">
        <v>979</v>
      </c>
      <c r="E421" s="6" t="s">
        <v>980</v>
      </c>
      <c r="F421" s="7"/>
      <c r="G421" s="8">
        <f>IFERROR(__xludf.DUMMYFUNCTION("counta(split(D421, "" ""))"),62.0)</f>
        <v>62</v>
      </c>
    </row>
    <row r="422" ht="15.75" customHeight="1">
      <c r="A422" s="4" t="s">
        <v>169</v>
      </c>
      <c r="B422" s="5" t="s">
        <v>981</v>
      </c>
      <c r="C422" s="4" t="s">
        <v>26</v>
      </c>
      <c r="D422" s="4" t="s">
        <v>982</v>
      </c>
      <c r="E422" s="20" t="s">
        <v>983</v>
      </c>
      <c r="F422" s="7"/>
      <c r="G422" s="8">
        <f>IFERROR(__xludf.DUMMYFUNCTION("counta(split(D422, "" ""))"),15.0)</f>
        <v>15</v>
      </c>
    </row>
    <row r="423" ht="15.75" customHeight="1">
      <c r="A423" s="4" t="s">
        <v>169</v>
      </c>
      <c r="B423" s="5" t="s">
        <v>984</v>
      </c>
      <c r="C423" s="4" t="s">
        <v>26</v>
      </c>
      <c r="D423" s="4" t="s">
        <v>985</v>
      </c>
      <c r="E423" s="6" t="s">
        <v>973</v>
      </c>
      <c r="F423" s="7"/>
      <c r="G423" s="8">
        <f>IFERROR(__xludf.DUMMYFUNCTION("counta(split(D423, "" ""))"),12.0)</f>
        <v>12</v>
      </c>
    </row>
    <row r="424" ht="15.75" customHeight="1">
      <c r="A424" s="4" t="s">
        <v>169</v>
      </c>
      <c r="B424" s="5" t="s">
        <v>986</v>
      </c>
      <c r="C424" s="4" t="s">
        <v>26</v>
      </c>
      <c r="D424" s="4" t="s">
        <v>987</v>
      </c>
      <c r="E424" s="6" t="s">
        <v>988</v>
      </c>
      <c r="F424" s="7"/>
      <c r="G424" s="8">
        <f>IFERROR(__xludf.DUMMYFUNCTION("counta(split(D424, "" ""))"),94.0)</f>
        <v>94</v>
      </c>
    </row>
    <row r="425" ht="15.75" customHeight="1">
      <c r="A425" s="4" t="s">
        <v>169</v>
      </c>
      <c r="B425" s="5" t="s">
        <v>640</v>
      </c>
      <c r="C425" s="4" t="s">
        <v>26</v>
      </c>
      <c r="D425" s="4" t="s">
        <v>989</v>
      </c>
      <c r="E425" s="6" t="s">
        <v>990</v>
      </c>
      <c r="F425" s="7"/>
      <c r="G425" s="8">
        <f>IFERROR(__xludf.DUMMYFUNCTION("counta(split(D425, "" ""))"),16.0)</f>
        <v>16</v>
      </c>
    </row>
    <row r="426" ht="15.75" customHeight="1">
      <c r="A426" s="4" t="s">
        <v>169</v>
      </c>
      <c r="B426" s="5" t="s">
        <v>991</v>
      </c>
      <c r="C426" s="4" t="s">
        <v>26</v>
      </c>
      <c r="D426" s="4" t="s">
        <v>992</v>
      </c>
      <c r="E426" s="6" t="s">
        <v>990</v>
      </c>
      <c r="F426" s="7"/>
      <c r="G426" s="8">
        <f>IFERROR(__xludf.DUMMYFUNCTION("counta(split(D426, "" ""))"),10.0)</f>
        <v>10</v>
      </c>
    </row>
    <row r="427" ht="15.75" customHeight="1">
      <c r="A427" s="4" t="s">
        <v>187</v>
      </c>
      <c r="B427" s="5" t="s">
        <v>993</v>
      </c>
      <c r="C427" s="4" t="s">
        <v>26</v>
      </c>
      <c r="D427" s="4" t="s">
        <v>994</v>
      </c>
      <c r="E427" s="20" t="s">
        <v>995</v>
      </c>
      <c r="F427" s="7"/>
      <c r="G427" s="8">
        <f>IFERROR(__xludf.DUMMYFUNCTION("counta(split(D427, "" ""))"),17.0)</f>
        <v>17</v>
      </c>
    </row>
    <row r="428" ht="15.75" customHeight="1">
      <c r="A428" s="4" t="s">
        <v>187</v>
      </c>
      <c r="B428" s="5" t="s">
        <v>993</v>
      </c>
      <c r="C428" s="4" t="s">
        <v>26</v>
      </c>
      <c r="D428" s="4" t="s">
        <v>994</v>
      </c>
      <c r="E428" s="6" t="s">
        <v>996</v>
      </c>
      <c r="F428" s="7"/>
      <c r="G428" s="8">
        <f>IFERROR(__xludf.DUMMYFUNCTION("counta(split(D428, "" ""))"),17.0)</f>
        <v>17</v>
      </c>
    </row>
    <row r="429" ht="15.75" customHeight="1">
      <c r="A429" s="4" t="s">
        <v>187</v>
      </c>
      <c r="B429" s="5" t="s">
        <v>997</v>
      </c>
      <c r="C429" s="4" t="s">
        <v>26</v>
      </c>
      <c r="D429" s="4" t="s">
        <v>998</v>
      </c>
      <c r="E429" s="20" t="s">
        <v>999</v>
      </c>
      <c r="F429" s="7"/>
      <c r="G429" s="8">
        <f>IFERROR(__xludf.DUMMYFUNCTION("counta(split(D429, "" ""))"),125.0)</f>
        <v>125</v>
      </c>
    </row>
    <row r="430" ht="15.75" customHeight="1">
      <c r="A430" s="4" t="s">
        <v>187</v>
      </c>
      <c r="B430" s="5" t="s">
        <v>997</v>
      </c>
      <c r="C430" s="4" t="s">
        <v>26</v>
      </c>
      <c r="D430" s="4" t="s">
        <v>998</v>
      </c>
      <c r="E430" s="20" t="s">
        <v>1000</v>
      </c>
      <c r="F430" s="7"/>
      <c r="G430" s="8">
        <f>IFERROR(__xludf.DUMMYFUNCTION("counta(split(D430, "" ""))"),125.0)</f>
        <v>125</v>
      </c>
    </row>
    <row r="431" ht="15.75" customHeight="1">
      <c r="A431" s="4" t="s">
        <v>187</v>
      </c>
      <c r="B431" s="5" t="s">
        <v>1001</v>
      </c>
      <c r="C431" s="4" t="s">
        <v>26</v>
      </c>
      <c r="D431" s="4" t="s">
        <v>1002</v>
      </c>
      <c r="E431" s="6" t="s">
        <v>1003</v>
      </c>
      <c r="F431" s="7"/>
      <c r="G431" s="8">
        <f>IFERROR(__xludf.DUMMYFUNCTION("counta(split(D431, "" ""))"),4.0)</f>
        <v>4</v>
      </c>
    </row>
    <row r="432" ht="15.75" customHeight="1">
      <c r="A432" s="4" t="s">
        <v>187</v>
      </c>
      <c r="B432" s="5" t="s">
        <v>1004</v>
      </c>
      <c r="C432" s="4" t="s">
        <v>26</v>
      </c>
      <c r="D432" s="4" t="s">
        <v>1005</v>
      </c>
      <c r="E432" s="6" t="s">
        <v>1006</v>
      </c>
      <c r="F432" s="7"/>
      <c r="G432" s="8">
        <f>IFERROR(__xludf.DUMMYFUNCTION("counta(split(D432, "" ""))"),106.0)</f>
        <v>106</v>
      </c>
    </row>
    <row r="433" ht="15.75" customHeight="1">
      <c r="A433" s="4" t="s">
        <v>187</v>
      </c>
      <c r="B433" s="5" t="s">
        <v>1007</v>
      </c>
      <c r="C433" s="4" t="s">
        <v>26</v>
      </c>
      <c r="D433" s="4" t="s">
        <v>1008</v>
      </c>
      <c r="E433" s="6" t="s">
        <v>1009</v>
      </c>
      <c r="F433" s="7"/>
      <c r="G433" s="8">
        <f>IFERROR(__xludf.DUMMYFUNCTION("counta(split(D433, "" ""))"),8.0)</f>
        <v>8</v>
      </c>
    </row>
    <row r="434" ht="15.75" customHeight="1">
      <c r="A434" s="4" t="s">
        <v>187</v>
      </c>
      <c r="B434" s="5" t="s">
        <v>1010</v>
      </c>
      <c r="C434" s="4" t="s">
        <v>26</v>
      </c>
      <c r="D434" s="4" t="s">
        <v>1011</v>
      </c>
      <c r="E434" s="6" t="s">
        <v>1012</v>
      </c>
      <c r="F434" s="7"/>
      <c r="G434" s="8">
        <f>IFERROR(__xludf.DUMMYFUNCTION("counta(split(D434, "" ""))"),34.0)</f>
        <v>34</v>
      </c>
    </row>
    <row r="435" ht="15.75" customHeight="1">
      <c r="A435" s="4" t="s">
        <v>187</v>
      </c>
      <c r="B435" s="5" t="s">
        <v>1013</v>
      </c>
      <c r="C435" s="4" t="s">
        <v>26</v>
      </c>
      <c r="D435" s="4" t="s">
        <v>1014</v>
      </c>
      <c r="E435" s="6" t="s">
        <v>1015</v>
      </c>
      <c r="F435" s="7"/>
      <c r="G435" s="8">
        <f>IFERROR(__xludf.DUMMYFUNCTION("counta(split(D435, "" ""))"),34.0)</f>
        <v>34</v>
      </c>
    </row>
    <row r="436">
      <c r="A436" s="4" t="s">
        <v>187</v>
      </c>
      <c r="B436" s="5" t="s">
        <v>1016</v>
      </c>
      <c r="C436" s="4" t="s">
        <v>26</v>
      </c>
      <c r="D436" s="4" t="s">
        <v>1017</v>
      </c>
      <c r="E436" s="6" t="s">
        <v>1018</v>
      </c>
      <c r="F436" s="7"/>
      <c r="G436" s="8">
        <f>IFERROR(__xludf.DUMMYFUNCTION("counta(split(D436, "" ""))"),34.0)</f>
        <v>34</v>
      </c>
    </row>
    <row r="437">
      <c r="A437" s="4" t="s">
        <v>187</v>
      </c>
      <c r="B437" s="5" t="s">
        <v>1019</v>
      </c>
      <c r="C437" s="4" t="s">
        <v>26</v>
      </c>
      <c r="D437" s="4" t="s">
        <v>1020</v>
      </c>
      <c r="E437" s="6" t="s">
        <v>1021</v>
      </c>
      <c r="F437" s="7"/>
      <c r="G437" s="8">
        <f>IFERROR(__xludf.DUMMYFUNCTION("counta(split(D437, "" ""))"),3.0)</f>
        <v>3</v>
      </c>
    </row>
    <row r="438">
      <c r="A438" s="4" t="s">
        <v>323</v>
      </c>
      <c r="B438" s="5" t="s">
        <v>1022</v>
      </c>
      <c r="C438" s="4" t="s">
        <v>26</v>
      </c>
      <c r="D438" s="4" t="s">
        <v>1023</v>
      </c>
      <c r="E438" s="32" t="s">
        <v>1024</v>
      </c>
      <c r="F438" s="4" t="s">
        <v>38</v>
      </c>
      <c r="G438" s="8">
        <f>IFERROR(__xludf.DUMMYFUNCTION("counta(split(D438, "" ""))"),16.0)</f>
        <v>16</v>
      </c>
    </row>
    <row r="439">
      <c r="A439" s="4" t="s">
        <v>323</v>
      </c>
      <c r="B439" s="5" t="s">
        <v>1025</v>
      </c>
      <c r="C439" s="4" t="s">
        <v>26</v>
      </c>
      <c r="D439" s="4" t="s">
        <v>1026</v>
      </c>
      <c r="E439" s="6" t="s">
        <v>1027</v>
      </c>
      <c r="F439" s="7"/>
      <c r="G439" s="8">
        <f>IFERROR(__xludf.DUMMYFUNCTION("counta(split(D439, "" ""))"),22.0)</f>
        <v>22</v>
      </c>
    </row>
    <row r="440">
      <c r="A440" s="4" t="s">
        <v>323</v>
      </c>
      <c r="B440" s="5" t="s">
        <v>1028</v>
      </c>
      <c r="C440" s="4" t="s">
        <v>26</v>
      </c>
      <c r="D440" s="4" t="s">
        <v>1029</v>
      </c>
      <c r="E440" s="6" t="s">
        <v>1030</v>
      </c>
      <c r="F440" s="7"/>
      <c r="G440" s="8">
        <f>IFERROR(__xludf.DUMMYFUNCTION("counta(split(D440, "" ""))"),44.0)</f>
        <v>44</v>
      </c>
    </row>
    <row r="441">
      <c r="A441" s="4" t="s">
        <v>323</v>
      </c>
      <c r="B441" s="5" t="s">
        <v>1031</v>
      </c>
      <c r="C441" s="4" t="s">
        <v>26</v>
      </c>
      <c r="D441" s="4" t="s">
        <v>1032</v>
      </c>
      <c r="E441" s="6" t="s">
        <v>1030</v>
      </c>
      <c r="F441" s="7"/>
      <c r="G441" s="8">
        <f>IFERROR(__xludf.DUMMYFUNCTION("counta(split(D441, "" ""))"),12.0)</f>
        <v>12</v>
      </c>
    </row>
    <row r="442">
      <c r="A442" s="4" t="s">
        <v>323</v>
      </c>
      <c r="B442" s="17" t="s">
        <v>1033</v>
      </c>
      <c r="C442" s="4" t="s">
        <v>26</v>
      </c>
      <c r="D442" s="4" t="s">
        <v>1034</v>
      </c>
      <c r="E442" s="6" t="s">
        <v>1035</v>
      </c>
      <c r="F442" s="4" t="s">
        <v>38</v>
      </c>
      <c r="G442" s="8">
        <f>IFERROR(__xludf.DUMMYFUNCTION("counta(split(D442, "" ""))"),27.0)</f>
        <v>27</v>
      </c>
    </row>
    <row r="443">
      <c r="A443" s="4" t="s">
        <v>323</v>
      </c>
      <c r="B443" s="5" t="s">
        <v>1033</v>
      </c>
      <c r="C443" s="4" t="s">
        <v>26</v>
      </c>
      <c r="D443" s="4" t="s">
        <v>1034</v>
      </c>
      <c r="E443" s="6" t="s">
        <v>1036</v>
      </c>
      <c r="F443" s="4" t="s">
        <v>38</v>
      </c>
      <c r="G443" s="8">
        <f>IFERROR(__xludf.DUMMYFUNCTION("counta(split(D443, "" ""))"),27.0)</f>
        <v>27</v>
      </c>
    </row>
    <row r="444">
      <c r="A444" s="4" t="s">
        <v>323</v>
      </c>
      <c r="B444" s="17" t="s">
        <v>1037</v>
      </c>
      <c r="C444" s="4" t="s">
        <v>26</v>
      </c>
      <c r="D444" s="4" t="s">
        <v>1038</v>
      </c>
      <c r="E444" s="6" t="s">
        <v>1039</v>
      </c>
      <c r="F444" s="7"/>
      <c r="G444" s="8">
        <f>IFERROR(__xludf.DUMMYFUNCTION("counta(split(D444, "" ""))"),10.0)</f>
        <v>10</v>
      </c>
    </row>
    <row r="445">
      <c r="A445" s="4" t="s">
        <v>323</v>
      </c>
      <c r="B445" s="5" t="s">
        <v>1040</v>
      </c>
      <c r="C445" s="4" t="s">
        <v>26</v>
      </c>
      <c r="D445" s="4" t="s">
        <v>1041</v>
      </c>
      <c r="E445" s="6" t="s">
        <v>1042</v>
      </c>
      <c r="F445" s="4" t="s">
        <v>38</v>
      </c>
      <c r="G445" s="8">
        <f>IFERROR(__xludf.DUMMYFUNCTION("counta(split(D445, "" ""))"),39.0)</f>
        <v>39</v>
      </c>
    </row>
    <row r="446">
      <c r="A446" s="4" t="s">
        <v>323</v>
      </c>
      <c r="B446" s="5" t="s">
        <v>1043</v>
      </c>
      <c r="C446" s="4" t="s">
        <v>26</v>
      </c>
      <c r="D446" s="4" t="s">
        <v>1044</v>
      </c>
      <c r="E446" s="32" t="s">
        <v>1042</v>
      </c>
      <c r="F446" s="7"/>
      <c r="G446" s="8">
        <f>IFERROR(__xludf.DUMMYFUNCTION("counta(split(D446, "" ""))"),48.0)</f>
        <v>48</v>
      </c>
    </row>
    <row r="447">
      <c r="A447" s="4" t="s">
        <v>323</v>
      </c>
      <c r="B447" s="5" t="s">
        <v>1045</v>
      </c>
      <c r="C447" s="4" t="s">
        <v>26</v>
      </c>
      <c r="D447" s="4" t="s">
        <v>1046</v>
      </c>
      <c r="E447" s="6" t="s">
        <v>1047</v>
      </c>
      <c r="F447" s="7"/>
      <c r="G447" s="8">
        <f>IFERROR(__xludf.DUMMYFUNCTION("counta(split(D447, "" ""))"),41.0)</f>
        <v>41</v>
      </c>
    </row>
    <row r="448">
      <c r="A448" s="4" t="s">
        <v>323</v>
      </c>
      <c r="B448" s="5" t="s">
        <v>1048</v>
      </c>
      <c r="C448" s="4" t="s">
        <v>26</v>
      </c>
      <c r="D448" s="4" t="s">
        <v>1049</v>
      </c>
      <c r="E448" s="6" t="s">
        <v>1050</v>
      </c>
      <c r="F448" s="7"/>
      <c r="G448" s="8">
        <f>IFERROR(__xludf.DUMMYFUNCTION("counta(split(D448, "" ""))"),53.0)</f>
        <v>53</v>
      </c>
    </row>
    <row r="449">
      <c r="A449" s="4" t="s">
        <v>323</v>
      </c>
      <c r="B449" s="5" t="s">
        <v>1051</v>
      </c>
      <c r="C449" s="4" t="s">
        <v>26</v>
      </c>
      <c r="D449" s="4" t="s">
        <v>1052</v>
      </c>
      <c r="E449" s="6" t="s">
        <v>1053</v>
      </c>
      <c r="F449" s="4" t="s">
        <v>38</v>
      </c>
      <c r="G449" s="8">
        <f>IFERROR(__xludf.DUMMYFUNCTION("counta(split(D449, "" ""))"),51.0)</f>
        <v>51</v>
      </c>
    </row>
    <row r="450">
      <c r="A450" s="4" t="s">
        <v>323</v>
      </c>
      <c r="B450" s="5" t="s">
        <v>1054</v>
      </c>
      <c r="C450" s="4" t="s">
        <v>26</v>
      </c>
      <c r="D450" s="4" t="s">
        <v>1055</v>
      </c>
      <c r="E450" s="6" t="s">
        <v>1056</v>
      </c>
      <c r="F450" s="7"/>
      <c r="G450" s="8">
        <f>IFERROR(__xludf.DUMMYFUNCTION("counta(split(D450, "" ""))"),12.0)</f>
        <v>12</v>
      </c>
    </row>
    <row r="451">
      <c r="A451" s="4" t="s">
        <v>323</v>
      </c>
      <c r="B451" s="5" t="s">
        <v>1057</v>
      </c>
      <c r="C451" s="4" t="s">
        <v>26</v>
      </c>
      <c r="D451" s="4" t="s">
        <v>1058</v>
      </c>
      <c r="E451" s="6" t="s">
        <v>1059</v>
      </c>
      <c r="F451" s="7"/>
      <c r="G451" s="8">
        <f>IFERROR(__xludf.DUMMYFUNCTION("counta(split(D451, "" ""))"),24.0)</f>
        <v>24</v>
      </c>
    </row>
    <row r="452">
      <c r="A452" s="4"/>
      <c r="B452" s="43"/>
      <c r="C452" s="4"/>
      <c r="D452" s="4"/>
      <c r="E452" s="6"/>
      <c r="F452" s="7"/>
    </row>
    <row r="453">
      <c r="A453" s="4"/>
      <c r="B453" s="4"/>
      <c r="C453" s="4"/>
      <c r="D453" s="4"/>
      <c r="E453" s="6"/>
      <c r="F453" s="7"/>
    </row>
    <row r="454">
      <c r="A454" s="4"/>
      <c r="B454" s="4"/>
      <c r="C454" s="4"/>
      <c r="D454" s="4"/>
      <c r="E454" s="6"/>
      <c r="F454" s="7"/>
    </row>
    <row r="455">
      <c r="A455" s="4"/>
      <c r="B455" s="4"/>
      <c r="C455" s="4"/>
      <c r="D455" s="4"/>
      <c r="E455" s="6"/>
      <c r="F455" s="4"/>
    </row>
    <row r="456">
      <c r="A456" s="4"/>
      <c r="B456" s="4"/>
      <c r="C456" s="4"/>
      <c r="D456" s="4"/>
      <c r="E456" s="32"/>
      <c r="F456" s="7"/>
    </row>
    <row r="457">
      <c r="A457" s="4"/>
      <c r="B457" s="4"/>
      <c r="C457" s="4"/>
      <c r="D457" s="25"/>
      <c r="E457" s="32"/>
      <c r="F457" s="4"/>
    </row>
    <row r="458">
      <c r="A458" s="4"/>
      <c r="B458" s="4"/>
      <c r="C458" s="4"/>
      <c r="D458" s="25"/>
      <c r="E458" s="6"/>
      <c r="F458" s="4"/>
    </row>
    <row r="459">
      <c r="A459" s="4"/>
      <c r="B459" s="4"/>
      <c r="C459" s="4"/>
      <c r="D459" s="4"/>
      <c r="E459" s="6"/>
      <c r="F459" s="4"/>
    </row>
    <row r="460">
      <c r="A460" s="4"/>
      <c r="B460" s="4"/>
      <c r="C460" s="4"/>
      <c r="D460" s="4"/>
      <c r="E460" s="6"/>
      <c r="F460" s="7"/>
    </row>
    <row r="461">
      <c r="A461" s="4"/>
      <c r="B461" s="4"/>
      <c r="C461" s="4"/>
      <c r="D461" s="4"/>
      <c r="E461" s="6"/>
      <c r="F461" s="7"/>
    </row>
    <row r="462">
      <c r="A462" s="4"/>
      <c r="B462" s="4"/>
      <c r="C462" s="4"/>
      <c r="D462" s="4"/>
      <c r="E462" s="6"/>
      <c r="F462" s="4"/>
    </row>
    <row r="463">
      <c r="A463" s="4"/>
      <c r="B463" s="4"/>
      <c r="C463" s="4"/>
      <c r="D463" s="4"/>
      <c r="E463" s="6"/>
      <c r="F463" s="4"/>
    </row>
    <row r="464">
      <c r="A464" s="4"/>
      <c r="B464" s="4"/>
      <c r="C464" s="4"/>
      <c r="D464" s="4"/>
      <c r="E464" s="6"/>
      <c r="F464" s="7"/>
    </row>
    <row r="465">
      <c r="A465" s="4"/>
      <c r="B465" s="4"/>
      <c r="C465" s="4"/>
      <c r="D465" s="4"/>
      <c r="E465" s="36"/>
      <c r="F465" s="7"/>
    </row>
    <row r="466">
      <c r="A466" s="4"/>
      <c r="B466" s="4"/>
      <c r="C466" s="4"/>
      <c r="D466" s="4"/>
      <c r="E466" s="6"/>
      <c r="F466" s="7"/>
    </row>
    <row r="467">
      <c r="A467" s="4"/>
      <c r="B467" s="4"/>
      <c r="C467" s="4"/>
      <c r="D467" s="4"/>
      <c r="E467" s="6"/>
      <c r="F467" s="4"/>
    </row>
    <row r="468">
      <c r="A468" s="4"/>
      <c r="B468" s="4"/>
      <c r="C468" s="4"/>
      <c r="D468" s="4"/>
      <c r="E468" s="6"/>
      <c r="F468" s="4"/>
    </row>
    <row r="469">
      <c r="A469" s="4"/>
      <c r="B469" s="4"/>
      <c r="C469" s="4"/>
      <c r="D469" s="4"/>
      <c r="E469" s="6"/>
      <c r="F469" s="7"/>
    </row>
    <row r="470">
      <c r="A470" s="4"/>
      <c r="B470" s="4"/>
      <c r="C470" s="4"/>
      <c r="D470" s="4"/>
      <c r="E470" s="6"/>
      <c r="F470" s="4"/>
    </row>
    <row r="471">
      <c r="A471" s="4"/>
      <c r="B471" s="4"/>
      <c r="C471" s="4"/>
      <c r="D471" s="4"/>
      <c r="E471" s="6"/>
      <c r="F471" s="7"/>
    </row>
    <row r="472">
      <c r="A472" s="4"/>
      <c r="B472" s="4"/>
      <c r="C472" s="4"/>
      <c r="D472" s="4"/>
      <c r="E472" s="6"/>
      <c r="F472" s="7"/>
    </row>
    <row r="473">
      <c r="A473" s="4"/>
      <c r="B473" s="4"/>
      <c r="C473" s="4"/>
      <c r="D473" s="4"/>
      <c r="E473" s="6"/>
      <c r="F473" s="4"/>
    </row>
    <row r="474">
      <c r="A474" s="4"/>
      <c r="B474" s="4"/>
      <c r="C474" s="4"/>
      <c r="D474" s="4"/>
      <c r="E474" s="6"/>
      <c r="F474" s="7"/>
    </row>
    <row r="475">
      <c r="A475" s="4"/>
      <c r="B475" s="43"/>
      <c r="C475" s="4"/>
      <c r="D475" s="4"/>
      <c r="E475" s="6"/>
      <c r="F475" s="7"/>
    </row>
    <row r="476">
      <c r="A476" s="4"/>
      <c r="B476" s="4"/>
      <c r="C476" s="4"/>
      <c r="D476" s="4"/>
      <c r="E476" s="6"/>
      <c r="F476" s="7"/>
    </row>
    <row r="477">
      <c r="A477" s="4"/>
      <c r="B477" s="4"/>
      <c r="C477" s="4"/>
      <c r="D477" s="4"/>
      <c r="E477" s="6"/>
      <c r="F477" s="7"/>
    </row>
    <row r="478">
      <c r="A478" s="4"/>
      <c r="B478" s="4"/>
      <c r="C478" s="4"/>
      <c r="D478" s="4"/>
      <c r="E478" s="6"/>
      <c r="F478" s="7"/>
    </row>
    <row r="479">
      <c r="A479" s="4"/>
      <c r="B479" s="4"/>
      <c r="C479" s="4"/>
      <c r="D479" s="4"/>
      <c r="E479" s="6"/>
      <c r="F479" s="7"/>
    </row>
    <row r="480">
      <c r="A480" s="4"/>
      <c r="B480" s="4"/>
      <c r="C480" s="4"/>
      <c r="D480" s="4"/>
      <c r="E480" s="6"/>
      <c r="F480" s="7"/>
    </row>
    <row r="481">
      <c r="A481" s="4"/>
      <c r="B481" s="4"/>
      <c r="C481" s="4"/>
      <c r="D481" s="4"/>
      <c r="E481" s="32"/>
      <c r="F481" s="4"/>
    </row>
    <row r="482">
      <c r="A482" s="4"/>
      <c r="B482" s="4"/>
      <c r="C482" s="4"/>
      <c r="D482" s="4"/>
      <c r="E482" s="6"/>
      <c r="F482" s="4"/>
    </row>
    <row r="483">
      <c r="A483" s="4"/>
      <c r="B483" s="4"/>
      <c r="C483" s="4"/>
      <c r="D483" s="4"/>
      <c r="E483" s="6"/>
      <c r="F483" s="4"/>
    </row>
    <row r="484">
      <c r="A484" s="4"/>
      <c r="B484" s="4"/>
      <c r="C484" s="4"/>
      <c r="D484" s="4"/>
      <c r="E484" s="6"/>
      <c r="F484" s="4"/>
    </row>
    <row r="485">
      <c r="A485" s="4"/>
      <c r="B485" s="4"/>
      <c r="C485" s="4"/>
      <c r="D485" s="4"/>
      <c r="E485" s="6"/>
      <c r="F485" s="4"/>
    </row>
    <row r="486">
      <c r="A486" s="4"/>
      <c r="B486" s="4"/>
      <c r="C486" s="4"/>
      <c r="D486" s="4"/>
      <c r="E486" s="6"/>
      <c r="F486" s="4"/>
    </row>
    <row r="487">
      <c r="A487" s="4"/>
      <c r="B487" s="4"/>
      <c r="C487" s="4"/>
      <c r="D487" s="4"/>
      <c r="E487" s="6"/>
      <c r="F487" s="4"/>
    </row>
    <row r="488">
      <c r="A488" s="4"/>
      <c r="B488" s="4"/>
      <c r="C488" s="4"/>
      <c r="D488" s="4"/>
      <c r="E488" s="33"/>
      <c r="F488" s="4"/>
    </row>
    <row r="489">
      <c r="A489" s="4"/>
      <c r="B489" s="4"/>
      <c r="C489" s="4"/>
      <c r="D489" s="4"/>
      <c r="E489" s="6"/>
      <c r="F489" s="4"/>
    </row>
    <row r="490">
      <c r="A490" s="4"/>
      <c r="B490" s="4"/>
      <c r="C490" s="4"/>
      <c r="D490" s="4"/>
      <c r="E490" s="6"/>
      <c r="F490" s="4"/>
    </row>
    <row r="491">
      <c r="A491" s="4"/>
      <c r="B491" s="4"/>
      <c r="C491" s="4"/>
      <c r="D491" s="4"/>
      <c r="E491" s="6"/>
      <c r="F491" s="7"/>
    </row>
    <row r="492">
      <c r="A492" s="4"/>
      <c r="B492" s="4"/>
      <c r="C492" s="4"/>
      <c r="D492" s="4"/>
      <c r="E492" s="6"/>
      <c r="F492" s="7"/>
    </row>
    <row r="493">
      <c r="A493" s="7"/>
      <c r="B493" s="7"/>
      <c r="C493" s="7"/>
      <c r="D493" s="4"/>
      <c r="E493" s="44"/>
      <c r="F493" s="7"/>
    </row>
    <row r="494">
      <c r="A494" s="7"/>
      <c r="B494" s="7"/>
      <c r="C494" s="7"/>
      <c r="D494" s="4"/>
      <c r="E494" s="44"/>
      <c r="F494" s="7"/>
    </row>
    <row r="495">
      <c r="A495" s="7"/>
      <c r="B495" s="7"/>
      <c r="C495" s="7"/>
      <c r="D495" s="7"/>
      <c r="E495" s="44"/>
      <c r="F495" s="7"/>
    </row>
    <row r="496">
      <c r="A496" s="7"/>
      <c r="B496" s="7"/>
      <c r="C496" s="7"/>
      <c r="D496" s="7"/>
      <c r="E496" s="44"/>
      <c r="F496" s="7"/>
    </row>
    <row r="497">
      <c r="A497" s="7"/>
      <c r="B497" s="7"/>
      <c r="C497" s="7"/>
      <c r="D497" s="7"/>
      <c r="E497" s="44"/>
      <c r="F497" s="7"/>
    </row>
    <row r="498">
      <c r="A498" s="7"/>
      <c r="B498" s="7"/>
      <c r="C498" s="7"/>
      <c r="D498" s="7"/>
      <c r="E498" s="44"/>
      <c r="F498" s="7"/>
    </row>
    <row r="499">
      <c r="A499" s="7"/>
      <c r="B499" s="7"/>
      <c r="C499" s="7"/>
      <c r="D499" s="7"/>
      <c r="E499" s="44"/>
      <c r="F499" s="7"/>
    </row>
    <row r="500">
      <c r="A500" s="7"/>
      <c r="B500" s="7"/>
      <c r="C500" s="7"/>
      <c r="D500" s="7"/>
      <c r="E500" s="44"/>
      <c r="F500" s="7"/>
    </row>
    <row r="501">
      <c r="A501" s="7"/>
      <c r="B501" s="7"/>
      <c r="C501" s="7"/>
      <c r="D501" s="7"/>
      <c r="E501" s="44"/>
      <c r="F501" s="7"/>
    </row>
    <row r="502">
      <c r="A502" s="7"/>
      <c r="B502" s="7"/>
      <c r="C502" s="7"/>
      <c r="D502" s="7"/>
      <c r="E502" s="44"/>
      <c r="F502" s="7"/>
    </row>
    <row r="503">
      <c r="A503" s="7"/>
      <c r="B503" s="7"/>
      <c r="C503" s="7"/>
      <c r="D503" s="7"/>
      <c r="E503" s="44"/>
      <c r="F503" s="7"/>
    </row>
    <row r="504">
      <c r="A504" s="7"/>
      <c r="B504" s="7"/>
      <c r="C504" s="7"/>
      <c r="D504" s="7"/>
      <c r="E504" s="44"/>
      <c r="F504" s="7"/>
    </row>
    <row r="505">
      <c r="A505" s="7"/>
      <c r="B505" s="7"/>
      <c r="C505" s="7"/>
      <c r="D505" s="7"/>
      <c r="E505" s="44"/>
      <c r="F505" s="7"/>
    </row>
    <row r="506">
      <c r="A506" s="7"/>
      <c r="B506" s="7"/>
      <c r="C506" s="7"/>
      <c r="D506" s="7"/>
      <c r="E506" s="44"/>
      <c r="F506" s="7"/>
    </row>
    <row r="507">
      <c r="A507" s="7"/>
      <c r="B507" s="7"/>
      <c r="C507" s="7"/>
      <c r="D507" s="7"/>
      <c r="E507" s="44"/>
      <c r="F507" s="7"/>
    </row>
    <row r="508">
      <c r="A508" s="7"/>
      <c r="B508" s="7"/>
      <c r="C508" s="7"/>
      <c r="D508" s="7"/>
      <c r="E508" s="44"/>
      <c r="F508" s="7"/>
    </row>
    <row r="509">
      <c r="A509" s="7"/>
      <c r="B509" s="7"/>
      <c r="C509" s="7"/>
      <c r="D509" s="7"/>
      <c r="E509" s="44"/>
      <c r="F509" s="7"/>
    </row>
    <row r="510">
      <c r="A510" s="7"/>
      <c r="B510" s="7"/>
      <c r="C510" s="7"/>
      <c r="D510" s="7"/>
      <c r="E510" s="44"/>
      <c r="F510" s="7"/>
    </row>
    <row r="511">
      <c r="A511" s="7"/>
      <c r="B511" s="7"/>
      <c r="C511" s="7"/>
      <c r="D511" s="7"/>
      <c r="E511" s="44"/>
      <c r="F511" s="7"/>
    </row>
    <row r="512">
      <c r="A512" s="7"/>
      <c r="B512" s="7"/>
      <c r="C512" s="7"/>
      <c r="D512" s="7"/>
      <c r="E512" s="44"/>
      <c r="F512" s="7"/>
    </row>
    <row r="513">
      <c r="A513" s="7"/>
      <c r="B513" s="7"/>
      <c r="C513" s="7"/>
      <c r="D513" s="7"/>
      <c r="E513" s="44"/>
      <c r="F513" s="7"/>
    </row>
    <row r="514">
      <c r="A514" s="7"/>
      <c r="B514" s="7"/>
      <c r="C514" s="7"/>
      <c r="D514" s="7"/>
      <c r="E514" s="44"/>
      <c r="F514" s="7"/>
    </row>
    <row r="515">
      <c r="A515" s="7"/>
      <c r="B515" s="7"/>
      <c r="C515" s="7"/>
      <c r="D515" s="7"/>
      <c r="E515" s="44"/>
      <c r="F515" s="7"/>
    </row>
    <row r="516">
      <c r="A516" s="7"/>
      <c r="B516" s="7"/>
      <c r="C516" s="7"/>
      <c r="D516" s="7"/>
      <c r="E516" s="44"/>
      <c r="F516" s="7"/>
    </row>
    <row r="517">
      <c r="A517" s="7"/>
      <c r="B517" s="7"/>
      <c r="C517" s="7"/>
      <c r="D517" s="7"/>
      <c r="E517" s="44"/>
      <c r="F517" s="7"/>
    </row>
    <row r="518">
      <c r="A518" s="7"/>
      <c r="B518" s="7"/>
      <c r="C518" s="7"/>
      <c r="D518" s="7"/>
      <c r="E518" s="44"/>
      <c r="F518" s="7"/>
    </row>
    <row r="519">
      <c r="A519" s="7"/>
      <c r="B519" s="7"/>
      <c r="C519" s="7"/>
      <c r="D519" s="7"/>
      <c r="E519" s="44"/>
      <c r="F519" s="7"/>
    </row>
    <row r="520">
      <c r="A520" s="7"/>
      <c r="B520" s="7"/>
      <c r="C520" s="7"/>
      <c r="D520" s="7"/>
      <c r="E520" s="44"/>
      <c r="F520" s="7"/>
    </row>
    <row r="521">
      <c r="A521" s="7"/>
      <c r="B521" s="7"/>
      <c r="C521" s="7"/>
      <c r="D521" s="7"/>
      <c r="E521" s="44"/>
      <c r="F521" s="7"/>
    </row>
    <row r="522">
      <c r="A522" s="7"/>
      <c r="B522" s="7"/>
      <c r="C522" s="7"/>
      <c r="D522" s="7"/>
      <c r="E522" s="44"/>
      <c r="F522" s="7"/>
    </row>
    <row r="523">
      <c r="A523" s="7"/>
      <c r="B523" s="7"/>
      <c r="C523" s="7"/>
      <c r="D523" s="7"/>
      <c r="E523" s="44"/>
      <c r="F523" s="7"/>
    </row>
    <row r="524">
      <c r="A524" s="7"/>
      <c r="B524" s="7"/>
      <c r="C524" s="7"/>
      <c r="D524" s="7"/>
      <c r="E524" s="44"/>
      <c r="F524" s="7"/>
    </row>
    <row r="525">
      <c r="A525" s="7"/>
      <c r="B525" s="7"/>
      <c r="C525" s="7"/>
      <c r="D525" s="7"/>
      <c r="E525" s="44"/>
      <c r="F525" s="7"/>
    </row>
    <row r="526">
      <c r="A526" s="7"/>
      <c r="B526" s="7"/>
      <c r="C526" s="7"/>
      <c r="D526" s="7"/>
      <c r="E526" s="44"/>
      <c r="F526" s="7"/>
    </row>
    <row r="527">
      <c r="A527" s="7"/>
      <c r="B527" s="7"/>
      <c r="C527" s="7"/>
      <c r="D527" s="7"/>
      <c r="E527" s="44"/>
      <c r="F527" s="7"/>
    </row>
    <row r="528">
      <c r="A528" s="7"/>
      <c r="B528" s="7"/>
      <c r="C528" s="7"/>
      <c r="D528" s="7"/>
      <c r="E528" s="44"/>
      <c r="F528" s="7"/>
    </row>
    <row r="529">
      <c r="A529" s="7"/>
      <c r="B529" s="7"/>
      <c r="C529" s="7"/>
      <c r="D529" s="7"/>
      <c r="E529" s="44"/>
      <c r="F529" s="7"/>
    </row>
    <row r="530">
      <c r="A530" s="7"/>
      <c r="B530" s="7"/>
      <c r="C530" s="7"/>
      <c r="D530" s="7"/>
      <c r="E530" s="44"/>
      <c r="F530" s="7"/>
    </row>
    <row r="531">
      <c r="A531" s="7"/>
      <c r="B531" s="7"/>
      <c r="C531" s="7"/>
      <c r="D531" s="7"/>
      <c r="E531" s="44"/>
      <c r="F531" s="7"/>
    </row>
    <row r="532">
      <c r="A532" s="7"/>
      <c r="B532" s="7"/>
      <c r="C532" s="7"/>
      <c r="D532" s="7"/>
      <c r="E532" s="44"/>
      <c r="F532" s="7"/>
    </row>
    <row r="533">
      <c r="A533" s="7"/>
      <c r="B533" s="7"/>
      <c r="C533" s="7"/>
      <c r="D533" s="7"/>
      <c r="E533" s="44"/>
      <c r="F533" s="7"/>
    </row>
    <row r="534">
      <c r="A534" s="7"/>
      <c r="B534" s="7"/>
      <c r="C534" s="7"/>
      <c r="D534" s="7"/>
      <c r="E534" s="44"/>
      <c r="F534" s="7"/>
    </row>
    <row r="535">
      <c r="A535" s="7"/>
      <c r="B535" s="7"/>
      <c r="C535" s="7"/>
      <c r="D535" s="7"/>
      <c r="E535" s="44"/>
      <c r="F535" s="7"/>
    </row>
    <row r="536">
      <c r="A536" s="7"/>
      <c r="B536" s="7"/>
      <c r="C536" s="7"/>
      <c r="D536" s="7"/>
      <c r="E536" s="44"/>
      <c r="F536" s="7"/>
    </row>
    <row r="537">
      <c r="A537" s="7"/>
      <c r="B537" s="7"/>
      <c r="C537" s="7"/>
      <c r="D537" s="7"/>
      <c r="E537" s="44"/>
      <c r="F537" s="7"/>
    </row>
    <row r="538">
      <c r="A538" s="7"/>
      <c r="B538" s="7"/>
      <c r="C538" s="7"/>
      <c r="D538" s="7"/>
      <c r="E538" s="44"/>
      <c r="F538" s="7"/>
    </row>
    <row r="539">
      <c r="A539" s="7"/>
      <c r="B539" s="7"/>
      <c r="C539" s="7"/>
      <c r="D539" s="7"/>
      <c r="E539" s="44"/>
      <c r="F539" s="7"/>
    </row>
    <row r="540">
      <c r="A540" s="7"/>
      <c r="B540" s="7"/>
      <c r="C540" s="7"/>
      <c r="D540" s="7"/>
      <c r="E540" s="44"/>
      <c r="F540" s="7"/>
    </row>
    <row r="541">
      <c r="A541" s="7"/>
      <c r="B541" s="7"/>
      <c r="C541" s="7"/>
      <c r="D541" s="7"/>
      <c r="E541" s="44"/>
      <c r="F541" s="7"/>
    </row>
    <row r="542">
      <c r="A542" s="7"/>
      <c r="B542" s="7"/>
      <c r="C542" s="7"/>
      <c r="D542" s="7"/>
      <c r="E542" s="44"/>
      <c r="F542" s="7"/>
    </row>
    <row r="543">
      <c r="A543" s="7"/>
      <c r="B543" s="7"/>
      <c r="C543" s="7"/>
      <c r="D543" s="7"/>
      <c r="E543" s="44"/>
      <c r="F543" s="7"/>
    </row>
    <row r="544">
      <c r="A544" s="7"/>
      <c r="B544" s="7"/>
      <c r="C544" s="7"/>
      <c r="D544" s="7"/>
      <c r="E544" s="44"/>
      <c r="F544" s="7"/>
    </row>
    <row r="545">
      <c r="A545" s="7"/>
      <c r="B545" s="7"/>
      <c r="C545" s="7"/>
      <c r="D545" s="7"/>
      <c r="E545" s="44"/>
      <c r="F545" s="7"/>
    </row>
    <row r="546">
      <c r="A546" s="7"/>
      <c r="B546" s="7"/>
      <c r="C546" s="7"/>
      <c r="D546" s="7"/>
      <c r="E546" s="44"/>
      <c r="F546" s="7"/>
    </row>
    <row r="547">
      <c r="A547" s="7"/>
      <c r="B547" s="7"/>
      <c r="C547" s="7"/>
      <c r="D547" s="7"/>
      <c r="E547" s="44"/>
      <c r="F547" s="7"/>
    </row>
    <row r="548">
      <c r="A548" s="7"/>
      <c r="B548" s="7"/>
      <c r="C548" s="7"/>
      <c r="D548" s="7"/>
      <c r="E548" s="44"/>
      <c r="F548" s="7"/>
    </row>
    <row r="549">
      <c r="A549" s="7"/>
      <c r="B549" s="7"/>
      <c r="C549" s="7"/>
      <c r="D549" s="7"/>
      <c r="E549" s="44"/>
      <c r="F549" s="7"/>
    </row>
    <row r="550">
      <c r="A550" s="7"/>
      <c r="B550" s="7"/>
      <c r="C550" s="7"/>
      <c r="D550" s="7"/>
      <c r="E550" s="44"/>
      <c r="F550" s="7"/>
    </row>
    <row r="551">
      <c r="A551" s="7"/>
      <c r="B551" s="7"/>
      <c r="C551" s="7"/>
      <c r="D551" s="7"/>
      <c r="E551" s="44"/>
      <c r="F551" s="7"/>
    </row>
    <row r="552">
      <c r="A552" s="7"/>
      <c r="B552" s="7"/>
      <c r="C552" s="7"/>
      <c r="D552" s="7"/>
      <c r="E552" s="44"/>
      <c r="F552" s="7"/>
    </row>
    <row r="553">
      <c r="A553" s="7"/>
      <c r="B553" s="7"/>
      <c r="C553" s="7"/>
      <c r="D553" s="7"/>
      <c r="E553" s="44"/>
      <c r="F553" s="7"/>
    </row>
    <row r="554">
      <c r="A554" s="7"/>
      <c r="B554" s="7"/>
      <c r="C554" s="7"/>
      <c r="D554" s="7"/>
      <c r="E554" s="44"/>
      <c r="F554" s="7"/>
    </row>
    <row r="555">
      <c r="A555" s="7"/>
      <c r="B555" s="7"/>
      <c r="C555" s="7"/>
      <c r="D555" s="7"/>
      <c r="E555" s="44"/>
      <c r="F555" s="7"/>
    </row>
    <row r="556">
      <c r="A556" s="7"/>
      <c r="B556" s="7"/>
      <c r="C556" s="7"/>
      <c r="D556" s="7"/>
      <c r="E556" s="44"/>
      <c r="F556" s="7"/>
    </row>
    <row r="557">
      <c r="A557" s="7"/>
      <c r="B557" s="7"/>
      <c r="C557" s="7"/>
      <c r="D557" s="7"/>
      <c r="E557" s="44"/>
      <c r="F557" s="7"/>
    </row>
    <row r="558">
      <c r="A558" s="7"/>
      <c r="B558" s="7"/>
      <c r="C558" s="7"/>
      <c r="D558" s="7"/>
      <c r="E558" s="44"/>
      <c r="F558" s="7"/>
    </row>
    <row r="559">
      <c r="A559" s="7"/>
      <c r="B559" s="7"/>
      <c r="C559" s="7"/>
      <c r="D559" s="7"/>
      <c r="E559" s="44"/>
      <c r="F559" s="7"/>
    </row>
    <row r="560">
      <c r="A560" s="7"/>
      <c r="B560" s="7"/>
      <c r="C560" s="7"/>
      <c r="D560" s="7"/>
      <c r="E560" s="44"/>
      <c r="F560" s="7"/>
    </row>
    <row r="561">
      <c r="A561" s="7"/>
      <c r="B561" s="7"/>
      <c r="C561" s="7"/>
      <c r="D561" s="7"/>
      <c r="E561" s="44"/>
      <c r="F561" s="7"/>
    </row>
    <row r="562">
      <c r="A562" s="7"/>
      <c r="B562" s="7"/>
      <c r="C562" s="7"/>
      <c r="D562" s="7"/>
      <c r="E562" s="44"/>
      <c r="F562" s="7"/>
    </row>
    <row r="563">
      <c r="A563" s="7"/>
      <c r="B563" s="7"/>
      <c r="C563" s="7"/>
      <c r="D563" s="7"/>
      <c r="E563" s="44"/>
      <c r="F563" s="7"/>
    </row>
    <row r="564">
      <c r="A564" s="7"/>
      <c r="B564" s="7"/>
      <c r="C564" s="7"/>
      <c r="D564" s="7"/>
      <c r="E564" s="44"/>
      <c r="F564" s="7"/>
    </row>
    <row r="565">
      <c r="A565" s="7"/>
      <c r="B565" s="7"/>
      <c r="C565" s="7"/>
      <c r="D565" s="7"/>
      <c r="E565" s="44"/>
      <c r="F565" s="7"/>
    </row>
    <row r="566">
      <c r="A566" s="7"/>
      <c r="B566" s="7"/>
      <c r="C566" s="7"/>
      <c r="D566" s="7"/>
      <c r="E566" s="44"/>
      <c r="F566" s="7"/>
    </row>
    <row r="567">
      <c r="A567" s="7"/>
      <c r="B567" s="7"/>
      <c r="C567" s="7"/>
      <c r="D567" s="7"/>
      <c r="E567" s="44"/>
      <c r="F567" s="7"/>
    </row>
    <row r="568">
      <c r="A568" s="7"/>
      <c r="B568" s="7"/>
      <c r="C568" s="7"/>
      <c r="D568" s="7"/>
      <c r="E568" s="44"/>
      <c r="F568" s="7"/>
    </row>
    <row r="569">
      <c r="A569" s="7"/>
      <c r="B569" s="7"/>
      <c r="C569" s="7"/>
      <c r="D569" s="7"/>
      <c r="E569" s="44"/>
      <c r="F569" s="7"/>
    </row>
    <row r="570">
      <c r="A570" s="7"/>
      <c r="B570" s="7"/>
      <c r="C570" s="7"/>
      <c r="D570" s="7"/>
      <c r="E570" s="44"/>
      <c r="F570" s="7"/>
    </row>
    <row r="571">
      <c r="A571" s="7"/>
      <c r="B571" s="7"/>
      <c r="C571" s="7"/>
      <c r="D571" s="7"/>
      <c r="E571" s="44"/>
      <c r="F571" s="7"/>
    </row>
    <row r="572">
      <c r="A572" s="7"/>
      <c r="B572" s="7"/>
      <c r="C572" s="7"/>
      <c r="D572" s="7"/>
      <c r="E572" s="44"/>
      <c r="F572" s="7"/>
    </row>
    <row r="573">
      <c r="A573" s="7"/>
      <c r="B573" s="7"/>
      <c r="C573" s="7"/>
      <c r="D573" s="7"/>
      <c r="E573" s="44"/>
      <c r="F573" s="7"/>
    </row>
    <row r="574">
      <c r="A574" s="7"/>
      <c r="B574" s="7"/>
      <c r="C574" s="7"/>
      <c r="D574" s="7"/>
      <c r="E574" s="44"/>
      <c r="F574" s="7"/>
    </row>
    <row r="575">
      <c r="A575" s="7"/>
      <c r="B575" s="7"/>
      <c r="C575" s="7"/>
      <c r="D575" s="7"/>
      <c r="E575" s="44"/>
      <c r="F575" s="7"/>
    </row>
    <row r="576">
      <c r="A576" s="7"/>
      <c r="B576" s="7"/>
      <c r="C576" s="7"/>
      <c r="D576" s="7"/>
      <c r="E576" s="44"/>
      <c r="F576" s="7"/>
    </row>
    <row r="577">
      <c r="A577" s="7"/>
      <c r="B577" s="7"/>
      <c r="C577" s="7"/>
      <c r="D577" s="7"/>
      <c r="E577" s="44"/>
      <c r="F577" s="7"/>
    </row>
    <row r="578">
      <c r="A578" s="7"/>
      <c r="B578" s="7"/>
      <c r="C578" s="7"/>
      <c r="D578" s="7"/>
      <c r="E578" s="44"/>
      <c r="F578" s="7"/>
    </row>
    <row r="579">
      <c r="A579" s="7"/>
      <c r="B579" s="7"/>
      <c r="C579" s="7"/>
      <c r="D579" s="7"/>
      <c r="E579" s="44"/>
      <c r="F579" s="7"/>
    </row>
    <row r="580">
      <c r="A580" s="7"/>
      <c r="B580" s="7"/>
      <c r="C580" s="7"/>
      <c r="D580" s="7"/>
      <c r="E580" s="44"/>
      <c r="F580" s="7"/>
    </row>
    <row r="581">
      <c r="A581" s="7"/>
      <c r="B581" s="7"/>
      <c r="C581" s="7"/>
      <c r="D581" s="7"/>
      <c r="E581" s="44"/>
      <c r="F581" s="7"/>
    </row>
    <row r="582">
      <c r="A582" s="7"/>
      <c r="B582" s="7"/>
      <c r="C582" s="7"/>
      <c r="D582" s="7"/>
      <c r="E582" s="44"/>
      <c r="F582" s="7"/>
    </row>
    <row r="583">
      <c r="A583" s="7"/>
      <c r="B583" s="7"/>
      <c r="C583" s="7"/>
      <c r="D583" s="7"/>
      <c r="E583" s="44"/>
      <c r="F583" s="7"/>
    </row>
    <row r="584">
      <c r="A584" s="7"/>
      <c r="B584" s="7"/>
      <c r="C584" s="7"/>
      <c r="D584" s="7"/>
      <c r="E584" s="44"/>
      <c r="F584" s="7"/>
    </row>
    <row r="585">
      <c r="A585" s="7"/>
      <c r="B585" s="7"/>
      <c r="C585" s="7"/>
      <c r="D585" s="7"/>
      <c r="E585" s="44"/>
      <c r="F585" s="7"/>
    </row>
    <row r="586">
      <c r="A586" s="7"/>
      <c r="B586" s="7"/>
      <c r="C586" s="7"/>
      <c r="D586" s="7"/>
      <c r="E586" s="44"/>
      <c r="F586" s="7"/>
    </row>
    <row r="587">
      <c r="A587" s="7"/>
      <c r="B587" s="7"/>
      <c r="C587" s="7"/>
      <c r="D587" s="7"/>
      <c r="E587" s="44"/>
      <c r="F587" s="7"/>
    </row>
    <row r="588">
      <c r="A588" s="7"/>
      <c r="B588" s="7"/>
      <c r="C588" s="7"/>
      <c r="D588" s="7"/>
      <c r="E588" s="44"/>
      <c r="F588" s="7"/>
    </row>
    <row r="589">
      <c r="A589" s="7"/>
      <c r="B589" s="7"/>
      <c r="C589" s="7"/>
      <c r="D589" s="7"/>
      <c r="E589" s="44"/>
      <c r="F589" s="7"/>
    </row>
    <row r="590">
      <c r="A590" s="7"/>
      <c r="B590" s="7"/>
      <c r="C590" s="7"/>
      <c r="D590" s="7"/>
      <c r="E590" s="44"/>
      <c r="F590" s="7"/>
    </row>
    <row r="591">
      <c r="A591" s="7"/>
      <c r="B591" s="7"/>
      <c r="C591" s="7"/>
      <c r="D591" s="7"/>
      <c r="E591" s="44"/>
      <c r="F591" s="7"/>
    </row>
    <row r="592">
      <c r="A592" s="7"/>
      <c r="B592" s="7"/>
      <c r="C592" s="7"/>
      <c r="D592" s="7"/>
      <c r="E592" s="44"/>
      <c r="F592" s="7"/>
    </row>
    <row r="593">
      <c r="A593" s="7"/>
      <c r="B593" s="7"/>
      <c r="C593" s="7"/>
      <c r="D593" s="7"/>
      <c r="E593" s="44"/>
      <c r="F593" s="7"/>
    </row>
    <row r="594">
      <c r="A594" s="7"/>
      <c r="B594" s="7"/>
      <c r="C594" s="7"/>
      <c r="D594" s="7"/>
      <c r="E594" s="44"/>
      <c r="F594" s="7"/>
    </row>
    <row r="595">
      <c r="A595" s="7"/>
      <c r="B595" s="7"/>
      <c r="C595" s="7"/>
      <c r="D595" s="7"/>
      <c r="E595" s="44"/>
      <c r="F595" s="7"/>
    </row>
    <row r="596">
      <c r="A596" s="7"/>
      <c r="B596" s="7"/>
      <c r="C596" s="7"/>
      <c r="D596" s="7"/>
      <c r="E596" s="44"/>
      <c r="F596" s="7"/>
    </row>
    <row r="597">
      <c r="A597" s="7"/>
      <c r="B597" s="7"/>
      <c r="C597" s="7"/>
      <c r="D597" s="7"/>
      <c r="E597" s="44"/>
      <c r="F597" s="7"/>
    </row>
    <row r="598">
      <c r="A598" s="7"/>
      <c r="B598" s="7"/>
      <c r="C598" s="7"/>
      <c r="D598" s="7"/>
      <c r="E598" s="44"/>
      <c r="F598" s="7"/>
    </row>
    <row r="599">
      <c r="A599" s="7"/>
      <c r="B599" s="7"/>
      <c r="C599" s="7"/>
      <c r="D599" s="7"/>
      <c r="E599" s="44"/>
      <c r="F599" s="7"/>
    </row>
    <row r="600">
      <c r="A600" s="7"/>
      <c r="B600" s="7"/>
      <c r="C600" s="7"/>
      <c r="D600" s="7"/>
      <c r="E600" s="44"/>
      <c r="F600" s="7"/>
    </row>
    <row r="601">
      <c r="A601" s="7"/>
      <c r="B601" s="7"/>
      <c r="C601" s="7"/>
      <c r="D601" s="7"/>
      <c r="E601" s="44"/>
      <c r="F601" s="7"/>
    </row>
    <row r="602">
      <c r="A602" s="7"/>
      <c r="B602" s="7"/>
      <c r="C602" s="7"/>
      <c r="D602" s="7"/>
      <c r="E602" s="44"/>
      <c r="F602" s="7"/>
    </row>
    <row r="603">
      <c r="A603" s="7"/>
      <c r="B603" s="7"/>
      <c r="C603" s="7"/>
      <c r="D603" s="7"/>
      <c r="E603" s="44"/>
      <c r="F603" s="7"/>
    </row>
    <row r="604">
      <c r="A604" s="7"/>
      <c r="B604" s="7"/>
      <c r="C604" s="7"/>
      <c r="D604" s="7"/>
      <c r="E604" s="44"/>
      <c r="F604" s="7"/>
    </row>
    <row r="605">
      <c r="A605" s="7"/>
      <c r="B605" s="7"/>
      <c r="C605" s="7"/>
      <c r="D605" s="7"/>
      <c r="E605" s="44"/>
      <c r="F605" s="7"/>
    </row>
    <row r="606">
      <c r="A606" s="7"/>
      <c r="B606" s="7"/>
      <c r="C606" s="7"/>
      <c r="D606" s="7"/>
      <c r="E606" s="44"/>
      <c r="F606" s="7"/>
    </row>
    <row r="607">
      <c r="A607" s="7"/>
      <c r="B607" s="7"/>
      <c r="C607" s="7"/>
      <c r="D607" s="7"/>
      <c r="E607" s="44"/>
      <c r="F607" s="7"/>
    </row>
    <row r="608">
      <c r="A608" s="7"/>
      <c r="B608" s="7"/>
      <c r="C608" s="7"/>
      <c r="D608" s="7"/>
      <c r="E608" s="44"/>
      <c r="F608" s="7"/>
    </row>
    <row r="609">
      <c r="A609" s="7"/>
      <c r="B609" s="7"/>
      <c r="C609" s="7"/>
      <c r="D609" s="7"/>
      <c r="E609" s="44"/>
      <c r="F609" s="7"/>
    </row>
    <row r="610">
      <c r="A610" s="7"/>
      <c r="B610" s="7"/>
      <c r="C610" s="7"/>
      <c r="D610" s="7"/>
      <c r="E610" s="44"/>
      <c r="F610" s="7"/>
    </row>
    <row r="611">
      <c r="A611" s="7"/>
      <c r="B611" s="7"/>
      <c r="C611" s="7"/>
      <c r="D611" s="7"/>
      <c r="E611" s="44"/>
      <c r="F611" s="7"/>
    </row>
    <row r="612">
      <c r="A612" s="7"/>
      <c r="B612" s="7"/>
      <c r="C612" s="7"/>
      <c r="D612" s="7"/>
      <c r="E612" s="44"/>
      <c r="F612" s="7"/>
    </row>
    <row r="613">
      <c r="A613" s="7"/>
      <c r="B613" s="7"/>
      <c r="C613" s="7"/>
      <c r="D613" s="7"/>
      <c r="E613" s="44"/>
      <c r="F613" s="7"/>
    </row>
    <row r="614">
      <c r="A614" s="7"/>
      <c r="B614" s="7"/>
      <c r="C614" s="7"/>
      <c r="D614" s="7"/>
      <c r="E614" s="44"/>
      <c r="F614" s="7"/>
    </row>
    <row r="615">
      <c r="A615" s="7"/>
      <c r="B615" s="7"/>
      <c r="C615" s="7"/>
      <c r="D615" s="7"/>
      <c r="E615" s="44"/>
      <c r="F615" s="7"/>
    </row>
    <row r="616">
      <c r="A616" s="7"/>
      <c r="B616" s="7"/>
      <c r="C616" s="7"/>
      <c r="D616" s="7"/>
      <c r="E616" s="44"/>
      <c r="F616" s="7"/>
    </row>
    <row r="617">
      <c r="A617" s="7"/>
      <c r="B617" s="7"/>
      <c r="C617" s="7"/>
      <c r="D617" s="7"/>
      <c r="E617" s="44"/>
      <c r="F617" s="7"/>
    </row>
    <row r="618">
      <c r="A618" s="7"/>
      <c r="B618" s="7"/>
      <c r="C618" s="7"/>
      <c r="D618" s="7"/>
      <c r="E618" s="44"/>
      <c r="F618" s="7"/>
    </row>
    <row r="619">
      <c r="A619" s="7"/>
      <c r="B619" s="7"/>
      <c r="C619" s="7"/>
      <c r="D619" s="7"/>
      <c r="E619" s="44"/>
      <c r="F619" s="7"/>
    </row>
    <row r="620">
      <c r="A620" s="7"/>
      <c r="B620" s="7"/>
      <c r="C620" s="7"/>
      <c r="D620" s="7"/>
      <c r="E620" s="44"/>
      <c r="F620" s="7"/>
    </row>
    <row r="621">
      <c r="A621" s="7"/>
      <c r="B621" s="7"/>
      <c r="C621" s="7"/>
      <c r="D621" s="7"/>
      <c r="E621" s="44"/>
      <c r="F621" s="7"/>
    </row>
    <row r="622">
      <c r="A622" s="7"/>
      <c r="B622" s="7"/>
      <c r="C622" s="7"/>
      <c r="D622" s="7"/>
      <c r="E622" s="44"/>
      <c r="F622" s="7"/>
    </row>
    <row r="623">
      <c r="A623" s="7"/>
      <c r="B623" s="7"/>
      <c r="C623" s="7"/>
      <c r="D623" s="7"/>
      <c r="E623" s="44"/>
      <c r="F623" s="7"/>
    </row>
    <row r="624">
      <c r="A624" s="7"/>
      <c r="B624" s="7"/>
      <c r="C624" s="7"/>
      <c r="D624" s="7"/>
      <c r="E624" s="44"/>
      <c r="F624" s="7"/>
    </row>
    <row r="625">
      <c r="A625" s="7"/>
      <c r="B625" s="7"/>
      <c r="C625" s="7"/>
      <c r="D625" s="7"/>
      <c r="E625" s="44"/>
      <c r="F625" s="7"/>
    </row>
    <row r="626">
      <c r="A626" s="7"/>
      <c r="B626" s="7"/>
      <c r="C626" s="7"/>
      <c r="D626" s="7"/>
      <c r="E626" s="44"/>
      <c r="F626" s="7"/>
    </row>
    <row r="627">
      <c r="A627" s="7"/>
      <c r="B627" s="7"/>
      <c r="C627" s="7"/>
      <c r="D627" s="7"/>
      <c r="E627" s="44"/>
      <c r="F627" s="7"/>
    </row>
    <row r="628">
      <c r="A628" s="7"/>
      <c r="B628" s="7"/>
      <c r="C628" s="7"/>
      <c r="D628" s="7"/>
      <c r="E628" s="44"/>
      <c r="F628" s="7"/>
    </row>
    <row r="629">
      <c r="A629" s="7"/>
      <c r="B629" s="7"/>
      <c r="C629" s="7"/>
      <c r="D629" s="7"/>
      <c r="E629" s="44"/>
      <c r="F629" s="7"/>
    </row>
    <row r="630">
      <c r="A630" s="7"/>
      <c r="B630" s="7"/>
      <c r="C630" s="7"/>
      <c r="D630" s="7"/>
      <c r="E630" s="44"/>
      <c r="F630" s="7"/>
    </row>
    <row r="631">
      <c r="A631" s="7"/>
      <c r="B631" s="7"/>
      <c r="C631" s="7"/>
      <c r="D631" s="7"/>
      <c r="E631" s="44"/>
      <c r="F631" s="7"/>
    </row>
    <row r="632">
      <c r="A632" s="7"/>
      <c r="B632" s="7"/>
      <c r="C632" s="7"/>
      <c r="D632" s="7"/>
      <c r="E632" s="44"/>
      <c r="F632" s="7"/>
    </row>
    <row r="633">
      <c r="A633" s="7"/>
      <c r="B633" s="7"/>
      <c r="C633" s="7"/>
      <c r="D633" s="7"/>
      <c r="E633" s="44"/>
      <c r="F633" s="7"/>
    </row>
    <row r="634">
      <c r="A634" s="7"/>
      <c r="B634" s="7"/>
      <c r="C634" s="7"/>
      <c r="D634" s="7"/>
      <c r="E634" s="44"/>
      <c r="F634" s="7"/>
    </row>
    <row r="635">
      <c r="A635" s="7"/>
      <c r="B635" s="7"/>
      <c r="C635" s="7"/>
      <c r="D635" s="7"/>
      <c r="E635" s="44"/>
      <c r="F635" s="7"/>
    </row>
    <row r="636">
      <c r="A636" s="7"/>
      <c r="B636" s="7"/>
      <c r="C636" s="7"/>
      <c r="D636" s="7"/>
      <c r="E636" s="44"/>
      <c r="F636" s="7"/>
    </row>
    <row r="637">
      <c r="A637" s="7"/>
      <c r="B637" s="7"/>
      <c r="C637" s="7"/>
      <c r="D637" s="7"/>
      <c r="E637" s="44"/>
      <c r="F637" s="7"/>
    </row>
    <row r="638">
      <c r="A638" s="7"/>
      <c r="B638" s="7"/>
      <c r="C638" s="7"/>
      <c r="D638" s="7"/>
      <c r="E638" s="44"/>
      <c r="F638" s="7"/>
    </row>
    <row r="639">
      <c r="A639" s="7"/>
      <c r="B639" s="7"/>
      <c r="C639" s="7"/>
      <c r="D639" s="7"/>
      <c r="E639" s="44"/>
      <c r="F639" s="7"/>
    </row>
    <row r="640">
      <c r="A640" s="7"/>
      <c r="B640" s="7"/>
      <c r="C640" s="7"/>
      <c r="D640" s="7"/>
      <c r="E640" s="44"/>
      <c r="F640" s="7"/>
    </row>
    <row r="641">
      <c r="A641" s="7"/>
      <c r="B641" s="7"/>
      <c r="C641" s="7"/>
      <c r="D641" s="7"/>
      <c r="E641" s="44"/>
      <c r="F641" s="7"/>
    </row>
    <row r="642">
      <c r="A642" s="7"/>
      <c r="B642" s="7"/>
      <c r="C642" s="7"/>
      <c r="D642" s="7"/>
      <c r="E642" s="44"/>
      <c r="F642" s="7"/>
    </row>
    <row r="643">
      <c r="A643" s="7"/>
      <c r="B643" s="7"/>
      <c r="C643" s="7"/>
      <c r="D643" s="7"/>
      <c r="E643" s="44"/>
      <c r="F643" s="7"/>
    </row>
    <row r="644">
      <c r="A644" s="7"/>
      <c r="B644" s="7"/>
      <c r="C644" s="7"/>
      <c r="D644" s="7"/>
      <c r="E644" s="44"/>
      <c r="F644" s="7"/>
    </row>
    <row r="645">
      <c r="A645" s="7"/>
      <c r="B645" s="7"/>
      <c r="C645" s="7"/>
      <c r="D645" s="7"/>
      <c r="E645" s="44"/>
      <c r="F645" s="7"/>
    </row>
    <row r="646">
      <c r="A646" s="7"/>
      <c r="B646" s="7"/>
      <c r="C646" s="7"/>
      <c r="D646" s="7"/>
      <c r="E646" s="44"/>
      <c r="F646" s="7"/>
    </row>
    <row r="647">
      <c r="A647" s="7"/>
      <c r="B647" s="7"/>
      <c r="C647" s="7"/>
      <c r="D647" s="7"/>
      <c r="E647" s="44"/>
      <c r="F647" s="7"/>
    </row>
    <row r="648">
      <c r="A648" s="7"/>
      <c r="B648" s="7"/>
      <c r="C648" s="7"/>
      <c r="D648" s="7"/>
      <c r="E648" s="44"/>
      <c r="F648" s="7"/>
    </row>
    <row r="649">
      <c r="A649" s="7"/>
      <c r="B649" s="7"/>
      <c r="C649" s="7"/>
      <c r="D649" s="7"/>
      <c r="E649" s="44"/>
      <c r="F649" s="7"/>
    </row>
    <row r="650">
      <c r="A650" s="7"/>
      <c r="B650" s="7"/>
      <c r="C650" s="7"/>
      <c r="D650" s="7"/>
      <c r="E650" s="44"/>
      <c r="F650" s="7"/>
    </row>
    <row r="651">
      <c r="A651" s="7"/>
      <c r="B651" s="7"/>
      <c r="C651" s="7"/>
      <c r="D651" s="7"/>
      <c r="E651" s="44"/>
      <c r="F651" s="7"/>
    </row>
    <row r="652">
      <c r="A652" s="7"/>
      <c r="B652" s="7"/>
      <c r="C652" s="7"/>
      <c r="D652" s="7"/>
      <c r="E652" s="44"/>
      <c r="F652" s="7"/>
    </row>
    <row r="653">
      <c r="A653" s="7"/>
      <c r="B653" s="7"/>
      <c r="C653" s="7"/>
      <c r="D653" s="7"/>
      <c r="E653" s="44"/>
      <c r="F653" s="7"/>
    </row>
    <row r="654">
      <c r="A654" s="7"/>
      <c r="B654" s="7"/>
      <c r="C654" s="7"/>
      <c r="D654" s="7"/>
      <c r="E654" s="44"/>
      <c r="F654" s="7"/>
    </row>
    <row r="655">
      <c r="A655" s="7"/>
      <c r="B655" s="7"/>
      <c r="C655" s="7"/>
      <c r="D655" s="7"/>
      <c r="E655" s="44"/>
      <c r="F655" s="7"/>
    </row>
    <row r="656">
      <c r="A656" s="7"/>
      <c r="B656" s="7"/>
      <c r="C656" s="7"/>
      <c r="D656" s="7"/>
      <c r="E656" s="44"/>
      <c r="F656" s="7"/>
    </row>
    <row r="657">
      <c r="A657" s="7"/>
      <c r="B657" s="7"/>
      <c r="C657" s="7"/>
      <c r="D657" s="7"/>
      <c r="E657" s="44"/>
      <c r="F657" s="7"/>
    </row>
    <row r="658">
      <c r="A658" s="7"/>
      <c r="B658" s="7"/>
      <c r="C658" s="7"/>
      <c r="D658" s="7"/>
      <c r="E658" s="44"/>
      <c r="F658" s="7"/>
    </row>
    <row r="659">
      <c r="A659" s="7"/>
      <c r="B659" s="7"/>
      <c r="C659" s="7"/>
      <c r="D659" s="7"/>
      <c r="E659" s="44"/>
      <c r="F659" s="7"/>
    </row>
    <row r="660">
      <c r="A660" s="7"/>
      <c r="B660" s="7"/>
      <c r="C660" s="7"/>
      <c r="D660" s="7"/>
      <c r="E660" s="44"/>
      <c r="F660" s="7"/>
    </row>
    <row r="661">
      <c r="A661" s="7"/>
      <c r="B661" s="7"/>
      <c r="C661" s="7"/>
      <c r="D661" s="7"/>
      <c r="E661" s="44"/>
      <c r="F661" s="7"/>
    </row>
    <row r="662">
      <c r="A662" s="7"/>
      <c r="B662" s="7"/>
      <c r="C662" s="7"/>
      <c r="D662" s="7"/>
      <c r="E662" s="44"/>
      <c r="F662" s="7"/>
    </row>
    <row r="663">
      <c r="A663" s="7"/>
      <c r="B663" s="7"/>
      <c r="C663" s="7"/>
      <c r="D663" s="7"/>
      <c r="E663" s="44"/>
      <c r="F663" s="7"/>
    </row>
    <row r="664">
      <c r="A664" s="7"/>
      <c r="B664" s="7"/>
      <c r="C664" s="7"/>
      <c r="D664" s="7"/>
      <c r="E664" s="44"/>
      <c r="F664" s="7"/>
    </row>
    <row r="665">
      <c r="A665" s="7"/>
      <c r="B665" s="7"/>
      <c r="C665" s="7"/>
      <c r="D665" s="7"/>
      <c r="E665" s="44"/>
      <c r="F665" s="7"/>
    </row>
    <row r="666">
      <c r="A666" s="7"/>
      <c r="B666" s="7"/>
      <c r="C666" s="7"/>
      <c r="D666" s="7"/>
      <c r="E666" s="44"/>
      <c r="F666" s="7"/>
    </row>
    <row r="667">
      <c r="A667" s="7"/>
      <c r="B667" s="7"/>
      <c r="C667" s="7"/>
      <c r="D667" s="7"/>
      <c r="E667" s="44"/>
      <c r="F667" s="7"/>
    </row>
    <row r="668">
      <c r="A668" s="7"/>
      <c r="B668" s="7"/>
      <c r="C668" s="7"/>
      <c r="D668" s="7"/>
      <c r="E668" s="44"/>
      <c r="F668" s="7"/>
    </row>
    <row r="669">
      <c r="A669" s="7"/>
      <c r="B669" s="7"/>
      <c r="C669" s="7"/>
      <c r="D669" s="7"/>
      <c r="E669" s="44"/>
      <c r="F669" s="7"/>
    </row>
    <row r="670">
      <c r="A670" s="7"/>
      <c r="B670" s="7"/>
      <c r="C670" s="7"/>
      <c r="D670" s="7"/>
      <c r="E670" s="44"/>
      <c r="F670" s="7"/>
    </row>
    <row r="671">
      <c r="A671" s="7"/>
      <c r="B671" s="7"/>
      <c r="C671" s="7"/>
      <c r="D671" s="7"/>
      <c r="E671" s="44"/>
      <c r="F671" s="7"/>
    </row>
    <row r="672">
      <c r="A672" s="7"/>
      <c r="B672" s="7"/>
      <c r="C672" s="7"/>
      <c r="D672" s="7"/>
      <c r="E672" s="44"/>
      <c r="F672" s="7"/>
    </row>
    <row r="673">
      <c r="A673" s="7"/>
      <c r="B673" s="7"/>
      <c r="C673" s="7"/>
      <c r="D673" s="7"/>
      <c r="E673" s="44"/>
      <c r="F673" s="7"/>
    </row>
    <row r="674">
      <c r="A674" s="7"/>
      <c r="B674" s="7"/>
      <c r="C674" s="7"/>
      <c r="D674" s="7"/>
      <c r="E674" s="44"/>
      <c r="F674" s="7"/>
    </row>
    <row r="675">
      <c r="A675" s="7"/>
      <c r="B675" s="7"/>
      <c r="C675" s="7"/>
      <c r="D675" s="7"/>
      <c r="E675" s="44"/>
      <c r="F675" s="7"/>
    </row>
    <row r="676">
      <c r="A676" s="7"/>
      <c r="B676" s="7"/>
      <c r="C676" s="7"/>
      <c r="D676" s="7"/>
      <c r="E676" s="44"/>
      <c r="F676" s="7"/>
    </row>
    <row r="677">
      <c r="A677" s="7"/>
      <c r="B677" s="7"/>
      <c r="C677" s="7"/>
      <c r="D677" s="7"/>
      <c r="E677" s="44"/>
      <c r="F677" s="7"/>
    </row>
    <row r="678">
      <c r="A678" s="7"/>
      <c r="B678" s="7"/>
      <c r="C678" s="7"/>
      <c r="D678" s="7"/>
      <c r="E678" s="44"/>
      <c r="F678" s="7"/>
    </row>
    <row r="679">
      <c r="A679" s="7"/>
      <c r="B679" s="7"/>
      <c r="C679" s="7"/>
      <c r="D679" s="7"/>
      <c r="E679" s="44"/>
      <c r="F679" s="7"/>
    </row>
    <row r="680">
      <c r="A680" s="7"/>
      <c r="B680" s="7"/>
      <c r="C680" s="7"/>
      <c r="D680" s="7"/>
      <c r="E680" s="44"/>
      <c r="F680" s="7"/>
    </row>
    <row r="681">
      <c r="A681" s="7"/>
      <c r="B681" s="7"/>
      <c r="C681" s="7"/>
      <c r="D681" s="7"/>
      <c r="E681" s="44"/>
      <c r="F681" s="7"/>
    </row>
    <row r="682">
      <c r="A682" s="7"/>
      <c r="B682" s="7"/>
      <c r="C682" s="7"/>
      <c r="D682" s="7"/>
      <c r="E682" s="44"/>
      <c r="F682" s="7"/>
    </row>
    <row r="683">
      <c r="A683" s="7"/>
      <c r="B683" s="7"/>
      <c r="C683" s="7"/>
      <c r="D683" s="7"/>
      <c r="E683" s="44"/>
      <c r="F683" s="7"/>
    </row>
    <row r="684">
      <c r="A684" s="7"/>
      <c r="B684" s="7"/>
      <c r="C684" s="7"/>
      <c r="D684" s="7"/>
      <c r="E684" s="44"/>
      <c r="F684" s="7"/>
    </row>
    <row r="685">
      <c r="A685" s="7"/>
      <c r="B685" s="7"/>
      <c r="C685" s="7"/>
      <c r="D685" s="7"/>
      <c r="E685" s="44"/>
      <c r="F685" s="7"/>
    </row>
    <row r="686">
      <c r="A686" s="7"/>
      <c r="B686" s="7"/>
      <c r="C686" s="7"/>
      <c r="D686" s="7"/>
      <c r="E686" s="44"/>
      <c r="F686" s="7"/>
    </row>
    <row r="687">
      <c r="A687" s="7"/>
      <c r="B687" s="7"/>
      <c r="C687" s="7"/>
      <c r="D687" s="7"/>
      <c r="E687" s="44"/>
      <c r="F687" s="7"/>
    </row>
    <row r="688">
      <c r="A688" s="7"/>
      <c r="B688" s="7"/>
      <c r="C688" s="7"/>
      <c r="D688" s="7"/>
      <c r="E688" s="44"/>
      <c r="F688" s="7"/>
    </row>
    <row r="689">
      <c r="A689" s="7"/>
      <c r="B689" s="7"/>
      <c r="C689" s="7"/>
      <c r="D689" s="7"/>
      <c r="E689" s="44"/>
      <c r="F689" s="7"/>
    </row>
    <row r="690">
      <c r="A690" s="7"/>
      <c r="B690" s="7"/>
      <c r="C690" s="7"/>
      <c r="D690" s="7"/>
      <c r="E690" s="44"/>
      <c r="F690" s="7"/>
    </row>
    <row r="691">
      <c r="A691" s="7"/>
      <c r="B691" s="7"/>
      <c r="C691" s="7"/>
      <c r="D691" s="7"/>
      <c r="E691" s="44"/>
      <c r="F691" s="7"/>
    </row>
    <row r="692">
      <c r="A692" s="7"/>
      <c r="B692" s="7"/>
      <c r="C692" s="7"/>
      <c r="D692" s="7"/>
      <c r="E692" s="44"/>
      <c r="F692" s="7"/>
    </row>
    <row r="693">
      <c r="A693" s="7"/>
      <c r="B693" s="7"/>
      <c r="C693" s="7"/>
      <c r="D693" s="7"/>
      <c r="E693" s="44"/>
      <c r="F693" s="7"/>
    </row>
    <row r="694">
      <c r="A694" s="7"/>
      <c r="B694" s="7"/>
      <c r="C694" s="7"/>
      <c r="D694" s="7"/>
      <c r="E694" s="44"/>
      <c r="F694" s="7"/>
    </row>
    <row r="695">
      <c r="A695" s="7"/>
      <c r="B695" s="7"/>
      <c r="C695" s="7"/>
      <c r="D695" s="7"/>
      <c r="E695" s="44"/>
      <c r="F695" s="7"/>
    </row>
    <row r="696">
      <c r="A696" s="7"/>
      <c r="B696" s="7"/>
      <c r="C696" s="7"/>
      <c r="D696" s="7"/>
      <c r="E696" s="44"/>
      <c r="F696" s="7"/>
    </row>
    <row r="697">
      <c r="A697" s="7"/>
      <c r="B697" s="7"/>
      <c r="C697" s="7"/>
      <c r="D697" s="7"/>
      <c r="E697" s="44"/>
      <c r="F697" s="7"/>
    </row>
    <row r="698">
      <c r="A698" s="7"/>
      <c r="B698" s="7"/>
      <c r="C698" s="7"/>
      <c r="D698" s="7"/>
      <c r="E698" s="44"/>
      <c r="F698" s="7"/>
    </row>
    <row r="699">
      <c r="A699" s="7"/>
      <c r="B699" s="7"/>
      <c r="C699" s="7"/>
      <c r="D699" s="7"/>
      <c r="E699" s="44"/>
      <c r="F699" s="7"/>
    </row>
    <row r="700">
      <c r="A700" s="7"/>
      <c r="B700" s="7"/>
      <c r="C700" s="7"/>
      <c r="D700" s="7"/>
      <c r="E700" s="44"/>
      <c r="F700" s="7"/>
    </row>
    <row r="701">
      <c r="A701" s="7"/>
      <c r="B701" s="7"/>
      <c r="C701" s="7"/>
      <c r="D701" s="7"/>
      <c r="E701" s="44"/>
      <c r="F701" s="7"/>
    </row>
    <row r="702">
      <c r="A702" s="7"/>
      <c r="B702" s="7"/>
      <c r="C702" s="7"/>
      <c r="D702" s="7"/>
      <c r="E702" s="44"/>
      <c r="F702" s="7"/>
    </row>
    <row r="703">
      <c r="A703" s="7"/>
      <c r="B703" s="7"/>
      <c r="C703" s="7"/>
      <c r="D703" s="7"/>
      <c r="E703" s="44"/>
      <c r="F703" s="7"/>
    </row>
    <row r="704">
      <c r="A704" s="7"/>
      <c r="B704" s="7"/>
      <c r="C704" s="7"/>
      <c r="D704" s="7"/>
      <c r="E704" s="44"/>
      <c r="F704" s="7"/>
    </row>
    <row r="705">
      <c r="A705" s="7"/>
      <c r="B705" s="7"/>
      <c r="C705" s="7"/>
      <c r="D705" s="7"/>
      <c r="E705" s="44"/>
      <c r="F705" s="7"/>
    </row>
    <row r="706">
      <c r="A706" s="7"/>
      <c r="B706" s="7"/>
      <c r="C706" s="7"/>
      <c r="D706" s="7"/>
      <c r="E706" s="44"/>
      <c r="F706" s="7"/>
    </row>
    <row r="707">
      <c r="A707" s="7"/>
      <c r="B707" s="7"/>
      <c r="C707" s="7"/>
      <c r="D707" s="7"/>
      <c r="E707" s="44"/>
      <c r="F707" s="7"/>
    </row>
    <row r="708">
      <c r="A708" s="7"/>
      <c r="B708" s="7"/>
      <c r="C708" s="7"/>
      <c r="D708" s="7"/>
      <c r="E708" s="44"/>
      <c r="F708" s="7"/>
    </row>
    <row r="709">
      <c r="A709" s="7"/>
      <c r="B709" s="7"/>
      <c r="C709" s="7"/>
      <c r="D709" s="7"/>
      <c r="E709" s="44"/>
      <c r="F709" s="7"/>
    </row>
    <row r="710">
      <c r="A710" s="7"/>
      <c r="B710" s="7"/>
      <c r="C710" s="7"/>
      <c r="D710" s="7"/>
      <c r="E710" s="44"/>
      <c r="F710" s="7"/>
    </row>
    <row r="711">
      <c r="A711" s="7"/>
      <c r="B711" s="7"/>
      <c r="C711" s="7"/>
      <c r="D711" s="7"/>
      <c r="E711" s="44"/>
      <c r="F711" s="7"/>
    </row>
    <row r="712">
      <c r="A712" s="7"/>
      <c r="B712" s="7"/>
      <c r="C712" s="7"/>
      <c r="D712" s="7"/>
      <c r="E712" s="44"/>
      <c r="F712" s="7"/>
    </row>
    <row r="713">
      <c r="A713" s="7"/>
      <c r="B713" s="7"/>
      <c r="C713" s="7"/>
      <c r="D713" s="7"/>
      <c r="E713" s="44"/>
      <c r="F713" s="7"/>
    </row>
    <row r="714">
      <c r="A714" s="7"/>
      <c r="B714" s="7"/>
      <c r="C714" s="7"/>
      <c r="D714" s="7"/>
      <c r="E714" s="44"/>
      <c r="F714" s="7"/>
    </row>
    <row r="715">
      <c r="A715" s="7"/>
      <c r="B715" s="7"/>
      <c r="C715" s="7"/>
      <c r="D715" s="7"/>
      <c r="E715" s="44"/>
      <c r="F715" s="7"/>
    </row>
    <row r="716">
      <c r="A716" s="7"/>
      <c r="B716" s="7"/>
      <c r="C716" s="7"/>
      <c r="D716" s="7"/>
      <c r="E716" s="44"/>
      <c r="F716" s="7"/>
    </row>
    <row r="717">
      <c r="A717" s="7"/>
      <c r="B717" s="7"/>
      <c r="C717" s="7"/>
      <c r="D717" s="7"/>
      <c r="E717" s="44"/>
      <c r="F717" s="7"/>
    </row>
    <row r="718">
      <c r="A718" s="7"/>
      <c r="B718" s="7"/>
      <c r="C718" s="7"/>
      <c r="D718" s="7"/>
      <c r="E718" s="44"/>
      <c r="F718" s="7"/>
    </row>
    <row r="719">
      <c r="A719" s="7"/>
      <c r="B719" s="7"/>
      <c r="C719" s="7"/>
      <c r="D719" s="7"/>
      <c r="E719" s="44"/>
      <c r="F719" s="7"/>
    </row>
    <row r="720">
      <c r="A720" s="7"/>
      <c r="B720" s="7"/>
      <c r="C720" s="7"/>
      <c r="D720" s="7"/>
      <c r="E720" s="44"/>
      <c r="F720" s="7"/>
    </row>
    <row r="721">
      <c r="A721" s="7"/>
      <c r="B721" s="7"/>
      <c r="C721" s="7"/>
      <c r="D721" s="7"/>
      <c r="E721" s="44"/>
      <c r="F721" s="7"/>
    </row>
    <row r="722">
      <c r="A722" s="7"/>
      <c r="B722" s="7"/>
      <c r="C722" s="7"/>
      <c r="D722" s="7"/>
      <c r="E722" s="44"/>
      <c r="F722" s="7"/>
    </row>
    <row r="723">
      <c r="A723" s="7"/>
      <c r="B723" s="7"/>
      <c r="C723" s="7"/>
      <c r="D723" s="7"/>
      <c r="E723" s="44"/>
      <c r="F723" s="7"/>
    </row>
    <row r="724">
      <c r="A724" s="7"/>
      <c r="B724" s="7"/>
      <c r="C724" s="7"/>
      <c r="D724" s="7"/>
      <c r="E724" s="44"/>
      <c r="F724" s="7"/>
    </row>
    <row r="725">
      <c r="A725" s="7"/>
      <c r="B725" s="7"/>
      <c r="C725" s="7"/>
      <c r="D725" s="7"/>
      <c r="E725" s="44"/>
      <c r="F725" s="7"/>
    </row>
    <row r="726">
      <c r="A726" s="7"/>
      <c r="B726" s="7"/>
      <c r="C726" s="7"/>
      <c r="D726" s="7"/>
      <c r="E726" s="44"/>
      <c r="F726" s="7"/>
    </row>
    <row r="727">
      <c r="A727" s="7"/>
      <c r="B727" s="7"/>
      <c r="C727" s="7"/>
      <c r="D727" s="7"/>
      <c r="E727" s="44"/>
      <c r="F727" s="7"/>
    </row>
    <row r="728">
      <c r="A728" s="7"/>
      <c r="B728" s="7"/>
      <c r="C728" s="7"/>
      <c r="D728" s="7"/>
      <c r="E728" s="44"/>
      <c r="F728" s="7"/>
    </row>
    <row r="729">
      <c r="A729" s="7"/>
      <c r="B729" s="7"/>
      <c r="C729" s="7"/>
      <c r="D729" s="7"/>
      <c r="E729" s="44"/>
      <c r="F729" s="7"/>
    </row>
    <row r="730">
      <c r="A730" s="7"/>
      <c r="B730" s="7"/>
      <c r="C730" s="7"/>
      <c r="D730" s="7"/>
      <c r="E730" s="44"/>
      <c r="F730" s="7"/>
    </row>
    <row r="731">
      <c r="A731" s="7"/>
      <c r="B731" s="7"/>
      <c r="C731" s="7"/>
      <c r="D731" s="7"/>
      <c r="E731" s="44"/>
      <c r="F731" s="7"/>
    </row>
    <row r="732">
      <c r="A732" s="7"/>
      <c r="B732" s="7"/>
      <c r="C732" s="7"/>
      <c r="D732" s="7"/>
      <c r="E732" s="44"/>
      <c r="F732" s="7"/>
    </row>
    <row r="733">
      <c r="A733" s="7"/>
      <c r="B733" s="7"/>
      <c r="C733" s="7"/>
      <c r="D733" s="7"/>
      <c r="E733" s="44"/>
      <c r="F733" s="7"/>
    </row>
    <row r="734">
      <c r="A734" s="7"/>
      <c r="B734" s="7"/>
      <c r="C734" s="7"/>
      <c r="D734" s="7"/>
      <c r="E734" s="44"/>
      <c r="F734" s="7"/>
    </row>
    <row r="735">
      <c r="A735" s="7"/>
      <c r="B735" s="7"/>
      <c r="C735" s="7"/>
      <c r="D735" s="7"/>
      <c r="E735" s="44"/>
      <c r="F735" s="7"/>
    </row>
    <row r="736">
      <c r="A736" s="7"/>
      <c r="B736" s="7"/>
      <c r="C736" s="7"/>
      <c r="D736" s="7"/>
      <c r="E736" s="44"/>
      <c r="F736" s="7"/>
    </row>
    <row r="737">
      <c r="A737" s="7"/>
      <c r="B737" s="7"/>
      <c r="C737" s="7"/>
      <c r="D737" s="7"/>
      <c r="E737" s="44"/>
      <c r="F737" s="7"/>
    </row>
    <row r="738">
      <c r="A738" s="7"/>
      <c r="B738" s="7"/>
      <c r="C738" s="7"/>
      <c r="D738" s="7"/>
      <c r="E738" s="44"/>
      <c r="F738" s="7"/>
    </row>
    <row r="739">
      <c r="A739" s="7"/>
      <c r="B739" s="7"/>
      <c r="C739" s="7"/>
      <c r="D739" s="7"/>
      <c r="E739" s="44"/>
      <c r="F739" s="7"/>
    </row>
    <row r="740">
      <c r="A740" s="7"/>
      <c r="B740" s="7"/>
      <c r="C740" s="7"/>
      <c r="D740" s="7"/>
      <c r="E740" s="44"/>
      <c r="F740" s="7"/>
    </row>
    <row r="741">
      <c r="A741" s="7"/>
      <c r="B741" s="7"/>
      <c r="C741" s="7"/>
      <c r="D741" s="7"/>
      <c r="E741" s="44"/>
      <c r="F741" s="7"/>
    </row>
    <row r="742">
      <c r="A742" s="7"/>
      <c r="B742" s="7"/>
      <c r="C742" s="7"/>
      <c r="D742" s="7"/>
      <c r="E742" s="44"/>
      <c r="F742" s="7"/>
    </row>
    <row r="743">
      <c r="A743" s="7"/>
      <c r="B743" s="7"/>
      <c r="C743" s="7"/>
      <c r="D743" s="7"/>
      <c r="E743" s="44"/>
      <c r="F743" s="7"/>
    </row>
    <row r="744">
      <c r="A744" s="7"/>
      <c r="B744" s="7"/>
      <c r="C744" s="7"/>
      <c r="D744" s="7"/>
      <c r="E744" s="44"/>
      <c r="F744" s="7"/>
    </row>
    <row r="745">
      <c r="A745" s="7"/>
      <c r="B745" s="7"/>
      <c r="C745" s="7"/>
      <c r="D745" s="7"/>
      <c r="E745" s="44"/>
      <c r="F745" s="7"/>
    </row>
    <row r="746">
      <c r="A746" s="7"/>
      <c r="B746" s="7"/>
      <c r="C746" s="7"/>
      <c r="D746" s="7"/>
      <c r="E746" s="44"/>
      <c r="F746" s="7"/>
    </row>
    <row r="747">
      <c r="A747" s="7"/>
      <c r="B747" s="7"/>
      <c r="C747" s="7"/>
      <c r="D747" s="7"/>
      <c r="E747" s="44"/>
      <c r="F747" s="7"/>
    </row>
    <row r="748">
      <c r="A748" s="7"/>
      <c r="B748" s="7"/>
      <c r="C748" s="7"/>
      <c r="D748" s="7"/>
      <c r="E748" s="44"/>
      <c r="F748" s="7"/>
    </row>
    <row r="749">
      <c r="A749" s="7"/>
      <c r="B749" s="7"/>
      <c r="C749" s="7"/>
      <c r="D749" s="7"/>
      <c r="E749" s="44"/>
      <c r="F749" s="7"/>
    </row>
    <row r="750">
      <c r="A750" s="7"/>
      <c r="B750" s="7"/>
      <c r="C750" s="7"/>
      <c r="D750" s="7"/>
      <c r="E750" s="44"/>
      <c r="F750" s="7"/>
    </row>
    <row r="751">
      <c r="A751" s="7"/>
      <c r="B751" s="7"/>
      <c r="C751" s="7"/>
      <c r="D751" s="7"/>
      <c r="E751" s="44"/>
      <c r="F751" s="7"/>
    </row>
    <row r="752">
      <c r="A752" s="7"/>
      <c r="B752" s="7"/>
      <c r="C752" s="7"/>
      <c r="D752" s="7"/>
      <c r="E752" s="44"/>
      <c r="F752" s="7"/>
    </row>
    <row r="753">
      <c r="A753" s="7"/>
      <c r="B753" s="7"/>
      <c r="C753" s="7"/>
      <c r="D753" s="7"/>
      <c r="E753" s="44"/>
      <c r="F753" s="7"/>
    </row>
    <row r="754">
      <c r="A754" s="7"/>
      <c r="B754" s="7"/>
      <c r="C754" s="7"/>
      <c r="D754" s="7"/>
      <c r="E754" s="44"/>
      <c r="F754" s="7"/>
    </row>
    <row r="755">
      <c r="A755" s="7"/>
      <c r="B755" s="7"/>
      <c r="C755" s="7"/>
      <c r="D755" s="7"/>
      <c r="E755" s="44"/>
      <c r="F755" s="7"/>
    </row>
    <row r="756">
      <c r="A756" s="7"/>
      <c r="B756" s="7"/>
      <c r="C756" s="7"/>
      <c r="D756" s="7"/>
      <c r="E756" s="44"/>
      <c r="F756" s="7"/>
    </row>
    <row r="757">
      <c r="A757" s="7"/>
      <c r="B757" s="7"/>
      <c r="C757" s="7"/>
      <c r="D757" s="7"/>
      <c r="E757" s="44"/>
      <c r="F757" s="7"/>
    </row>
    <row r="758">
      <c r="A758" s="7"/>
      <c r="B758" s="7"/>
      <c r="C758" s="7"/>
      <c r="D758" s="7"/>
      <c r="E758" s="44"/>
      <c r="F758" s="7"/>
    </row>
    <row r="759">
      <c r="A759" s="7"/>
      <c r="B759" s="7"/>
      <c r="C759" s="7"/>
      <c r="D759" s="7"/>
      <c r="E759" s="44"/>
      <c r="F759" s="7"/>
    </row>
    <row r="760">
      <c r="A760" s="7"/>
      <c r="B760" s="7"/>
      <c r="C760" s="7"/>
      <c r="D760" s="7"/>
      <c r="E760" s="44"/>
      <c r="F760" s="7"/>
    </row>
    <row r="761">
      <c r="A761" s="7"/>
      <c r="B761" s="7"/>
      <c r="C761" s="7"/>
      <c r="D761" s="7"/>
      <c r="E761" s="44"/>
      <c r="F761" s="7"/>
    </row>
    <row r="762">
      <c r="A762" s="7"/>
      <c r="B762" s="7"/>
      <c r="C762" s="7"/>
      <c r="D762" s="7"/>
      <c r="E762" s="44"/>
      <c r="F762" s="7"/>
    </row>
    <row r="763">
      <c r="A763" s="7"/>
      <c r="B763" s="7"/>
      <c r="C763" s="7"/>
      <c r="D763" s="7"/>
      <c r="E763" s="44"/>
      <c r="F763" s="7"/>
    </row>
    <row r="764">
      <c r="A764" s="7"/>
      <c r="B764" s="7"/>
      <c r="C764" s="7"/>
      <c r="D764" s="7"/>
      <c r="E764" s="44"/>
      <c r="F764" s="7"/>
    </row>
    <row r="765">
      <c r="A765" s="7"/>
      <c r="B765" s="7"/>
      <c r="C765" s="7"/>
      <c r="D765" s="7"/>
      <c r="E765" s="44"/>
      <c r="F765" s="7"/>
    </row>
    <row r="766">
      <c r="A766" s="7"/>
      <c r="B766" s="7"/>
      <c r="C766" s="7"/>
      <c r="D766" s="7"/>
      <c r="E766" s="44"/>
      <c r="F766" s="7"/>
    </row>
    <row r="767">
      <c r="A767" s="7"/>
      <c r="B767" s="7"/>
      <c r="C767" s="7"/>
      <c r="D767" s="7"/>
      <c r="E767" s="44"/>
      <c r="F767" s="7"/>
    </row>
    <row r="768">
      <c r="A768" s="7"/>
      <c r="B768" s="7"/>
      <c r="C768" s="7"/>
      <c r="D768" s="7"/>
      <c r="E768" s="44"/>
      <c r="F768" s="7"/>
    </row>
    <row r="769">
      <c r="A769" s="7"/>
      <c r="B769" s="7"/>
      <c r="C769" s="7"/>
      <c r="D769" s="7"/>
      <c r="E769" s="44"/>
      <c r="F769" s="7"/>
    </row>
    <row r="770">
      <c r="A770" s="7"/>
      <c r="B770" s="7"/>
      <c r="C770" s="7"/>
      <c r="D770" s="7"/>
      <c r="E770" s="44"/>
      <c r="F770" s="7"/>
    </row>
    <row r="771">
      <c r="A771" s="7"/>
      <c r="B771" s="7"/>
      <c r="C771" s="7"/>
      <c r="D771" s="7"/>
      <c r="E771" s="44"/>
      <c r="F771" s="7"/>
    </row>
    <row r="772">
      <c r="A772" s="7"/>
      <c r="B772" s="7"/>
      <c r="C772" s="7"/>
      <c r="D772" s="7"/>
      <c r="E772" s="44"/>
      <c r="F772" s="7"/>
    </row>
    <row r="773">
      <c r="A773" s="7"/>
      <c r="B773" s="7"/>
      <c r="C773" s="7"/>
      <c r="D773" s="7"/>
      <c r="E773" s="44"/>
      <c r="F773" s="7"/>
    </row>
    <row r="774">
      <c r="A774" s="7"/>
      <c r="B774" s="7"/>
      <c r="C774" s="7"/>
      <c r="D774" s="7"/>
      <c r="E774" s="44"/>
      <c r="F774" s="7"/>
    </row>
    <row r="775">
      <c r="A775" s="7"/>
      <c r="B775" s="7"/>
      <c r="C775" s="7"/>
      <c r="D775" s="7"/>
      <c r="E775" s="44"/>
      <c r="F775" s="7"/>
    </row>
    <row r="776">
      <c r="A776" s="7"/>
      <c r="B776" s="7"/>
      <c r="C776" s="7"/>
      <c r="D776" s="7"/>
      <c r="E776" s="44"/>
      <c r="F776" s="7"/>
    </row>
    <row r="777">
      <c r="A777" s="7"/>
      <c r="B777" s="7"/>
      <c r="C777" s="7"/>
      <c r="D777" s="7"/>
      <c r="E777" s="44"/>
      <c r="F777" s="7"/>
    </row>
    <row r="778">
      <c r="A778" s="7"/>
      <c r="B778" s="7"/>
      <c r="C778" s="7"/>
      <c r="D778" s="7"/>
      <c r="E778" s="44"/>
      <c r="F778" s="7"/>
    </row>
    <row r="779">
      <c r="A779" s="7"/>
      <c r="B779" s="7"/>
      <c r="C779" s="7"/>
      <c r="D779" s="7"/>
      <c r="E779" s="44"/>
      <c r="F779" s="7"/>
    </row>
    <row r="780">
      <c r="A780" s="7"/>
      <c r="B780" s="7"/>
      <c r="C780" s="7"/>
      <c r="D780" s="7"/>
      <c r="E780" s="44"/>
      <c r="F780" s="7"/>
    </row>
    <row r="781">
      <c r="A781" s="7"/>
      <c r="B781" s="7"/>
      <c r="C781" s="7"/>
      <c r="D781" s="7"/>
      <c r="E781" s="44"/>
      <c r="F781" s="7"/>
    </row>
    <row r="782">
      <c r="A782" s="7"/>
      <c r="B782" s="7"/>
      <c r="C782" s="7"/>
      <c r="D782" s="7"/>
      <c r="E782" s="44"/>
      <c r="F782" s="7"/>
    </row>
    <row r="783">
      <c r="A783" s="7"/>
      <c r="B783" s="7"/>
      <c r="C783" s="7"/>
      <c r="D783" s="7"/>
      <c r="E783" s="44"/>
      <c r="F783" s="7"/>
    </row>
    <row r="784">
      <c r="A784" s="7"/>
      <c r="B784" s="7"/>
      <c r="C784" s="7"/>
      <c r="D784" s="7"/>
      <c r="E784" s="44"/>
      <c r="F784" s="7"/>
    </row>
    <row r="785">
      <c r="A785" s="7"/>
      <c r="B785" s="7"/>
      <c r="C785" s="7"/>
      <c r="D785" s="7"/>
      <c r="E785" s="44"/>
      <c r="F785" s="7"/>
    </row>
    <row r="786">
      <c r="A786" s="7"/>
      <c r="B786" s="7"/>
      <c r="C786" s="7"/>
      <c r="D786" s="7"/>
      <c r="E786" s="44"/>
      <c r="F786" s="7"/>
    </row>
    <row r="787">
      <c r="A787" s="7"/>
      <c r="B787" s="7"/>
      <c r="C787" s="7"/>
      <c r="D787" s="7"/>
      <c r="E787" s="44"/>
      <c r="F787" s="7"/>
    </row>
    <row r="788">
      <c r="A788" s="7"/>
      <c r="B788" s="7"/>
      <c r="C788" s="7"/>
      <c r="D788" s="7"/>
      <c r="E788" s="44"/>
      <c r="F788" s="7"/>
    </row>
    <row r="789">
      <c r="A789" s="7"/>
      <c r="B789" s="7"/>
      <c r="C789" s="7"/>
      <c r="D789" s="7"/>
      <c r="E789" s="44"/>
      <c r="F789" s="7"/>
    </row>
    <row r="790">
      <c r="A790" s="7"/>
      <c r="B790" s="7"/>
      <c r="C790" s="7"/>
      <c r="D790" s="7"/>
      <c r="E790" s="44"/>
      <c r="F790" s="7"/>
    </row>
    <row r="791">
      <c r="A791" s="7"/>
      <c r="B791" s="7"/>
      <c r="C791" s="7"/>
      <c r="D791" s="7"/>
      <c r="E791" s="44"/>
      <c r="F791" s="7"/>
    </row>
    <row r="792">
      <c r="A792" s="7"/>
      <c r="B792" s="7"/>
      <c r="C792" s="7"/>
      <c r="D792" s="7"/>
      <c r="E792" s="44"/>
      <c r="F792" s="7"/>
    </row>
    <row r="793">
      <c r="A793" s="7"/>
      <c r="B793" s="7"/>
      <c r="C793" s="7"/>
      <c r="D793" s="7"/>
      <c r="E793" s="44"/>
      <c r="F793" s="7"/>
    </row>
    <row r="794">
      <c r="A794" s="7"/>
      <c r="B794" s="7"/>
      <c r="C794" s="7"/>
      <c r="D794" s="7"/>
      <c r="E794" s="44"/>
      <c r="F794" s="7"/>
    </row>
    <row r="795">
      <c r="A795" s="7"/>
      <c r="B795" s="7"/>
      <c r="C795" s="7"/>
      <c r="D795" s="7"/>
      <c r="E795" s="44"/>
      <c r="F795" s="7"/>
    </row>
    <row r="796">
      <c r="A796" s="7"/>
      <c r="B796" s="7"/>
      <c r="C796" s="7"/>
      <c r="D796" s="7"/>
      <c r="E796" s="44"/>
      <c r="F796" s="7"/>
    </row>
    <row r="797">
      <c r="A797" s="7"/>
      <c r="B797" s="7"/>
      <c r="C797" s="7"/>
      <c r="D797" s="7"/>
      <c r="E797" s="44"/>
      <c r="F797" s="7"/>
    </row>
    <row r="798">
      <c r="A798" s="7"/>
      <c r="B798" s="7"/>
      <c r="C798" s="7"/>
      <c r="D798" s="7"/>
      <c r="E798" s="44"/>
      <c r="F798" s="7"/>
    </row>
    <row r="799">
      <c r="A799" s="7"/>
      <c r="B799" s="7"/>
      <c r="C799" s="7"/>
      <c r="D799" s="7"/>
      <c r="E799" s="44"/>
      <c r="F799" s="7"/>
    </row>
    <row r="800">
      <c r="A800" s="7"/>
      <c r="B800" s="7"/>
      <c r="C800" s="7"/>
      <c r="D800" s="7"/>
      <c r="E800" s="44"/>
      <c r="F800" s="7"/>
    </row>
    <row r="801">
      <c r="A801" s="7"/>
      <c r="B801" s="7"/>
      <c r="C801" s="7"/>
      <c r="D801" s="7"/>
      <c r="E801" s="44"/>
      <c r="F801" s="7"/>
    </row>
    <row r="802">
      <c r="A802" s="7"/>
      <c r="B802" s="7"/>
      <c r="C802" s="7"/>
      <c r="D802" s="7"/>
      <c r="E802" s="44"/>
      <c r="F802" s="7"/>
    </row>
    <row r="803">
      <c r="A803" s="7"/>
      <c r="B803" s="7"/>
      <c r="C803" s="7"/>
      <c r="D803" s="7"/>
      <c r="E803" s="44"/>
      <c r="F803" s="7"/>
    </row>
    <row r="804">
      <c r="A804" s="7"/>
      <c r="B804" s="7"/>
      <c r="C804" s="7"/>
      <c r="D804" s="7"/>
      <c r="E804" s="44"/>
      <c r="F804" s="7"/>
    </row>
    <row r="805">
      <c r="A805" s="7"/>
      <c r="B805" s="7"/>
      <c r="C805" s="7"/>
      <c r="D805" s="7"/>
      <c r="E805" s="44"/>
      <c r="F805" s="7"/>
    </row>
    <row r="806">
      <c r="A806" s="7"/>
      <c r="B806" s="7"/>
      <c r="C806" s="7"/>
      <c r="D806" s="7"/>
      <c r="E806" s="44"/>
      <c r="F806" s="7"/>
    </row>
    <row r="807">
      <c r="A807" s="7"/>
      <c r="B807" s="7"/>
      <c r="C807" s="7"/>
      <c r="D807" s="7"/>
      <c r="E807" s="44"/>
      <c r="F807" s="7"/>
    </row>
    <row r="808">
      <c r="A808" s="7"/>
      <c r="B808" s="7"/>
      <c r="C808" s="7"/>
      <c r="D808" s="7"/>
      <c r="E808" s="44"/>
      <c r="F808" s="7"/>
    </row>
    <row r="809">
      <c r="A809" s="7"/>
      <c r="B809" s="7"/>
      <c r="C809" s="7"/>
      <c r="D809" s="7"/>
      <c r="E809" s="44"/>
      <c r="F809" s="7"/>
    </row>
    <row r="810">
      <c r="A810" s="7"/>
      <c r="B810" s="7"/>
      <c r="C810" s="7"/>
      <c r="D810" s="7"/>
      <c r="E810" s="44"/>
      <c r="F810" s="7"/>
    </row>
    <row r="811">
      <c r="A811" s="7"/>
      <c r="B811" s="7"/>
      <c r="C811" s="7"/>
      <c r="D811" s="7"/>
      <c r="E811" s="44"/>
      <c r="F811" s="7"/>
    </row>
    <row r="812">
      <c r="A812" s="7"/>
      <c r="B812" s="7"/>
      <c r="C812" s="7"/>
      <c r="D812" s="7"/>
      <c r="E812" s="44"/>
      <c r="F812" s="7"/>
    </row>
    <row r="813">
      <c r="A813" s="7"/>
      <c r="B813" s="7"/>
      <c r="C813" s="7"/>
      <c r="D813" s="7"/>
      <c r="E813" s="44"/>
      <c r="F813" s="7"/>
    </row>
    <row r="814">
      <c r="A814" s="7"/>
      <c r="B814" s="7"/>
      <c r="C814" s="7"/>
      <c r="D814" s="7"/>
      <c r="E814" s="44"/>
      <c r="F814" s="7"/>
    </row>
    <row r="815">
      <c r="A815" s="7"/>
      <c r="B815" s="7"/>
      <c r="C815" s="7"/>
      <c r="D815" s="7"/>
      <c r="E815" s="44"/>
      <c r="F815" s="7"/>
    </row>
    <row r="816">
      <c r="A816" s="7"/>
      <c r="B816" s="7"/>
      <c r="C816" s="7"/>
      <c r="D816" s="7"/>
      <c r="E816" s="44"/>
      <c r="F816" s="7"/>
    </row>
    <row r="817">
      <c r="A817" s="7"/>
      <c r="B817" s="7"/>
      <c r="C817" s="7"/>
      <c r="D817" s="7"/>
      <c r="E817" s="44"/>
      <c r="F817" s="7"/>
    </row>
    <row r="818">
      <c r="A818" s="7"/>
      <c r="B818" s="7"/>
      <c r="C818" s="7"/>
      <c r="D818" s="7"/>
      <c r="E818" s="44"/>
      <c r="F818" s="7"/>
    </row>
    <row r="819">
      <c r="A819" s="7"/>
      <c r="B819" s="7"/>
      <c r="C819" s="7"/>
      <c r="D819" s="7"/>
      <c r="E819" s="44"/>
      <c r="F819" s="7"/>
    </row>
    <row r="820">
      <c r="A820" s="7"/>
      <c r="B820" s="7"/>
      <c r="C820" s="7"/>
      <c r="D820" s="7"/>
      <c r="E820" s="44"/>
      <c r="F820" s="7"/>
    </row>
    <row r="821">
      <c r="A821" s="7"/>
      <c r="B821" s="7"/>
      <c r="C821" s="7"/>
      <c r="D821" s="7"/>
      <c r="E821" s="44"/>
      <c r="F821" s="7"/>
    </row>
    <row r="822">
      <c r="A822" s="7"/>
      <c r="B822" s="7"/>
      <c r="C822" s="7"/>
      <c r="D822" s="7"/>
      <c r="E822" s="44"/>
      <c r="F822" s="7"/>
    </row>
    <row r="823">
      <c r="A823" s="7"/>
      <c r="B823" s="7"/>
      <c r="C823" s="7"/>
      <c r="D823" s="7"/>
      <c r="E823" s="44"/>
      <c r="F823" s="7"/>
    </row>
    <row r="824">
      <c r="A824" s="7"/>
      <c r="B824" s="7"/>
      <c r="C824" s="7"/>
      <c r="D824" s="7"/>
      <c r="E824" s="44"/>
      <c r="F824" s="7"/>
    </row>
    <row r="825">
      <c r="A825" s="7"/>
      <c r="B825" s="7"/>
      <c r="C825" s="7"/>
      <c r="D825" s="7"/>
      <c r="E825" s="44"/>
      <c r="F825" s="7"/>
    </row>
    <row r="826">
      <c r="A826" s="7"/>
      <c r="B826" s="7"/>
      <c r="C826" s="7"/>
      <c r="D826" s="7"/>
      <c r="E826" s="44"/>
      <c r="F826" s="7"/>
    </row>
    <row r="827">
      <c r="A827" s="7"/>
      <c r="B827" s="7"/>
      <c r="C827" s="7"/>
      <c r="D827" s="7"/>
      <c r="E827" s="44"/>
      <c r="F827" s="7"/>
    </row>
    <row r="828">
      <c r="A828" s="7"/>
      <c r="B828" s="7"/>
      <c r="C828" s="7"/>
      <c r="D828" s="7"/>
      <c r="E828" s="44"/>
      <c r="F828" s="7"/>
    </row>
    <row r="829">
      <c r="A829" s="7"/>
      <c r="B829" s="7"/>
      <c r="C829" s="7"/>
      <c r="D829" s="7"/>
      <c r="E829" s="44"/>
      <c r="F829" s="7"/>
    </row>
    <row r="830">
      <c r="A830" s="7"/>
      <c r="B830" s="7"/>
      <c r="C830" s="7"/>
      <c r="D830" s="7"/>
      <c r="E830" s="44"/>
      <c r="F830" s="7"/>
    </row>
    <row r="831">
      <c r="A831" s="7"/>
      <c r="B831" s="7"/>
      <c r="C831" s="7"/>
      <c r="D831" s="7"/>
      <c r="E831" s="44"/>
      <c r="F831" s="7"/>
    </row>
    <row r="832">
      <c r="A832" s="7"/>
      <c r="B832" s="7"/>
      <c r="C832" s="7"/>
      <c r="D832" s="7"/>
      <c r="E832" s="44"/>
      <c r="F832" s="7"/>
    </row>
    <row r="833">
      <c r="A833" s="7"/>
      <c r="B833" s="7"/>
      <c r="C833" s="7"/>
      <c r="D833" s="7"/>
      <c r="E833" s="44"/>
      <c r="F833" s="7"/>
    </row>
    <row r="834">
      <c r="A834" s="7"/>
      <c r="B834" s="7"/>
      <c r="C834" s="7"/>
      <c r="D834" s="7"/>
      <c r="E834" s="44"/>
      <c r="F834" s="7"/>
    </row>
    <row r="835">
      <c r="A835" s="7"/>
      <c r="B835" s="7"/>
      <c r="C835" s="7"/>
      <c r="D835" s="7"/>
      <c r="E835" s="44"/>
      <c r="F835" s="7"/>
    </row>
    <row r="836">
      <c r="A836" s="7"/>
      <c r="B836" s="7"/>
      <c r="C836" s="7"/>
      <c r="D836" s="7"/>
      <c r="E836" s="44"/>
      <c r="F836" s="7"/>
    </row>
    <row r="837">
      <c r="A837" s="7"/>
      <c r="B837" s="7"/>
      <c r="C837" s="7"/>
      <c r="D837" s="7"/>
      <c r="E837" s="44"/>
      <c r="F837" s="7"/>
    </row>
    <row r="838">
      <c r="A838" s="7"/>
      <c r="B838" s="7"/>
      <c r="C838" s="7"/>
      <c r="D838" s="7"/>
      <c r="E838" s="44"/>
      <c r="F838" s="7"/>
    </row>
    <row r="839">
      <c r="A839" s="7"/>
      <c r="B839" s="7"/>
      <c r="C839" s="7"/>
      <c r="D839" s="7"/>
      <c r="E839" s="44"/>
      <c r="F839" s="7"/>
    </row>
    <row r="840">
      <c r="A840" s="7"/>
      <c r="B840" s="7"/>
      <c r="C840" s="7"/>
      <c r="D840" s="7"/>
      <c r="E840" s="44"/>
      <c r="F840" s="7"/>
    </row>
    <row r="841">
      <c r="A841" s="7"/>
      <c r="B841" s="7"/>
      <c r="C841" s="7"/>
      <c r="D841" s="7"/>
      <c r="E841" s="44"/>
      <c r="F841" s="7"/>
    </row>
    <row r="842">
      <c r="A842" s="7"/>
      <c r="B842" s="7"/>
      <c r="C842" s="7"/>
      <c r="D842" s="7"/>
      <c r="E842" s="44"/>
      <c r="F842" s="7"/>
    </row>
    <row r="843">
      <c r="A843" s="7"/>
      <c r="B843" s="7"/>
      <c r="C843" s="7"/>
      <c r="D843" s="7"/>
      <c r="E843" s="44"/>
      <c r="F843" s="7"/>
    </row>
    <row r="844">
      <c r="A844" s="7"/>
      <c r="B844" s="7"/>
      <c r="C844" s="7"/>
      <c r="D844" s="7"/>
      <c r="E844" s="44"/>
      <c r="F844" s="7"/>
    </row>
    <row r="845">
      <c r="A845" s="7"/>
      <c r="B845" s="7"/>
      <c r="C845" s="7"/>
      <c r="D845" s="7"/>
      <c r="E845" s="44"/>
      <c r="F845" s="7"/>
    </row>
    <row r="846">
      <c r="A846" s="7"/>
      <c r="B846" s="7"/>
      <c r="C846" s="7"/>
      <c r="D846" s="7"/>
      <c r="E846" s="44"/>
      <c r="F846" s="7"/>
    </row>
    <row r="847">
      <c r="A847" s="7"/>
      <c r="B847" s="7"/>
      <c r="C847" s="7"/>
      <c r="D847" s="7"/>
      <c r="E847" s="44"/>
      <c r="F847" s="7"/>
    </row>
    <row r="848">
      <c r="A848" s="7"/>
      <c r="B848" s="7"/>
      <c r="C848" s="7"/>
      <c r="D848" s="7"/>
      <c r="E848" s="44"/>
      <c r="F848" s="7"/>
    </row>
    <row r="849">
      <c r="A849" s="7"/>
      <c r="B849" s="7"/>
      <c r="C849" s="7"/>
      <c r="D849" s="7"/>
      <c r="E849" s="44"/>
      <c r="F849" s="7"/>
    </row>
    <row r="850">
      <c r="A850" s="7"/>
      <c r="B850" s="7"/>
      <c r="C850" s="7"/>
      <c r="D850" s="7"/>
      <c r="E850" s="44"/>
      <c r="F850" s="7"/>
    </row>
    <row r="851">
      <c r="A851" s="7"/>
      <c r="B851" s="7"/>
      <c r="C851" s="7"/>
      <c r="D851" s="7"/>
      <c r="E851" s="44"/>
      <c r="F851" s="7"/>
    </row>
    <row r="852">
      <c r="A852" s="7"/>
      <c r="B852" s="7"/>
      <c r="C852" s="7"/>
      <c r="D852" s="7"/>
      <c r="E852" s="44"/>
      <c r="F852" s="7"/>
    </row>
    <row r="853">
      <c r="A853" s="7"/>
      <c r="B853" s="7"/>
      <c r="C853" s="7"/>
      <c r="D853" s="7"/>
      <c r="E853" s="44"/>
      <c r="F853" s="7"/>
    </row>
    <row r="854">
      <c r="A854" s="7"/>
      <c r="B854" s="7"/>
      <c r="C854" s="7"/>
      <c r="D854" s="7"/>
      <c r="E854" s="44"/>
      <c r="F854" s="7"/>
    </row>
    <row r="855">
      <c r="A855" s="7"/>
      <c r="B855" s="7"/>
      <c r="C855" s="7"/>
      <c r="D855" s="7"/>
      <c r="E855" s="44"/>
      <c r="F855" s="7"/>
    </row>
    <row r="856">
      <c r="A856" s="7"/>
      <c r="B856" s="7"/>
      <c r="C856" s="7"/>
      <c r="D856" s="7"/>
      <c r="E856" s="44"/>
      <c r="F856" s="7"/>
    </row>
    <row r="857">
      <c r="A857" s="7"/>
      <c r="B857" s="7"/>
      <c r="C857" s="7"/>
      <c r="D857" s="7"/>
      <c r="E857" s="44"/>
      <c r="F857" s="7"/>
    </row>
    <row r="858">
      <c r="A858" s="7"/>
      <c r="B858" s="7"/>
      <c r="C858" s="7"/>
      <c r="D858" s="7"/>
      <c r="E858" s="44"/>
      <c r="F858" s="7"/>
    </row>
    <row r="859">
      <c r="A859" s="7"/>
      <c r="B859" s="7"/>
      <c r="C859" s="7"/>
      <c r="D859" s="7"/>
      <c r="E859" s="44"/>
      <c r="F859" s="7"/>
    </row>
    <row r="860">
      <c r="A860" s="7"/>
      <c r="B860" s="7"/>
      <c r="C860" s="7"/>
      <c r="D860" s="7"/>
      <c r="E860" s="44"/>
      <c r="F860" s="7"/>
    </row>
    <row r="861">
      <c r="A861" s="7"/>
      <c r="B861" s="7"/>
      <c r="C861" s="7"/>
      <c r="D861" s="7"/>
      <c r="E861" s="44"/>
      <c r="F861" s="7"/>
    </row>
    <row r="862">
      <c r="A862" s="7"/>
      <c r="B862" s="7"/>
      <c r="C862" s="7"/>
      <c r="D862" s="7"/>
      <c r="E862" s="44"/>
      <c r="F862" s="7"/>
    </row>
    <row r="863">
      <c r="A863" s="7"/>
      <c r="B863" s="7"/>
      <c r="C863" s="7"/>
      <c r="D863" s="7"/>
      <c r="E863" s="44"/>
      <c r="F863" s="7"/>
    </row>
    <row r="864">
      <c r="A864" s="7"/>
      <c r="B864" s="7"/>
      <c r="C864" s="7"/>
      <c r="D864" s="7"/>
      <c r="E864" s="44"/>
      <c r="F864" s="7"/>
    </row>
    <row r="865">
      <c r="A865" s="7"/>
      <c r="B865" s="7"/>
      <c r="C865" s="7"/>
      <c r="D865" s="7"/>
      <c r="E865" s="44"/>
      <c r="F865" s="7"/>
    </row>
    <row r="866">
      <c r="A866" s="7"/>
      <c r="B866" s="7"/>
      <c r="C866" s="7"/>
      <c r="D866" s="7"/>
      <c r="E866" s="44"/>
      <c r="F866" s="7"/>
    </row>
    <row r="867">
      <c r="A867" s="7"/>
      <c r="B867" s="7"/>
      <c r="C867" s="7"/>
      <c r="D867" s="7"/>
      <c r="E867" s="44"/>
      <c r="F867" s="7"/>
    </row>
    <row r="868">
      <c r="A868" s="7"/>
      <c r="B868" s="7"/>
      <c r="C868" s="7"/>
      <c r="D868" s="7"/>
      <c r="E868" s="44"/>
      <c r="F868" s="7"/>
    </row>
    <row r="869">
      <c r="A869" s="7"/>
      <c r="B869" s="7"/>
      <c r="C869" s="7"/>
      <c r="D869" s="7"/>
      <c r="E869" s="44"/>
      <c r="F869" s="7"/>
    </row>
    <row r="870">
      <c r="A870" s="7"/>
      <c r="B870" s="7"/>
      <c r="C870" s="7"/>
      <c r="D870" s="7"/>
      <c r="E870" s="44"/>
      <c r="F870" s="7"/>
    </row>
    <row r="871">
      <c r="A871" s="7"/>
      <c r="B871" s="7"/>
      <c r="C871" s="7"/>
      <c r="D871" s="7"/>
      <c r="E871" s="44"/>
      <c r="F871" s="7"/>
    </row>
    <row r="872">
      <c r="A872" s="7"/>
      <c r="B872" s="7"/>
      <c r="C872" s="7"/>
      <c r="D872" s="7"/>
      <c r="E872" s="44"/>
      <c r="F872" s="7"/>
    </row>
    <row r="873">
      <c r="A873" s="7"/>
      <c r="B873" s="7"/>
      <c r="C873" s="7"/>
      <c r="D873" s="7"/>
      <c r="E873" s="44"/>
      <c r="F873" s="7"/>
    </row>
    <row r="874">
      <c r="A874" s="7"/>
      <c r="B874" s="7"/>
      <c r="C874" s="7"/>
      <c r="D874" s="7"/>
      <c r="E874" s="44"/>
      <c r="F874" s="7"/>
    </row>
    <row r="875">
      <c r="A875" s="7"/>
      <c r="B875" s="7"/>
      <c r="C875" s="7"/>
      <c r="D875" s="7"/>
      <c r="E875" s="44"/>
      <c r="F875" s="7"/>
    </row>
    <row r="876">
      <c r="A876" s="7"/>
      <c r="B876" s="7"/>
      <c r="C876" s="7"/>
      <c r="D876" s="7"/>
      <c r="E876" s="44"/>
      <c r="F876" s="7"/>
    </row>
    <row r="877">
      <c r="A877" s="7"/>
      <c r="B877" s="7"/>
      <c r="C877" s="7"/>
      <c r="D877" s="7"/>
      <c r="E877" s="44"/>
      <c r="F877" s="7"/>
    </row>
    <row r="878">
      <c r="A878" s="7"/>
      <c r="B878" s="7"/>
      <c r="C878" s="7"/>
      <c r="D878" s="7"/>
      <c r="E878" s="44"/>
      <c r="F878" s="7"/>
    </row>
    <row r="879">
      <c r="A879" s="7"/>
      <c r="B879" s="7"/>
      <c r="C879" s="7"/>
      <c r="D879" s="7"/>
      <c r="E879" s="44"/>
      <c r="F879" s="7"/>
    </row>
    <row r="880">
      <c r="A880" s="7"/>
      <c r="B880" s="7"/>
      <c r="C880" s="7"/>
      <c r="D880" s="7"/>
      <c r="E880" s="44"/>
      <c r="F880" s="7"/>
    </row>
    <row r="881">
      <c r="A881" s="7"/>
      <c r="B881" s="7"/>
      <c r="C881" s="7"/>
      <c r="D881" s="7"/>
      <c r="E881" s="44"/>
      <c r="F881" s="7"/>
    </row>
    <row r="882">
      <c r="A882" s="7"/>
      <c r="B882" s="7"/>
      <c r="C882" s="7"/>
      <c r="D882" s="7"/>
      <c r="E882" s="44"/>
      <c r="F882" s="7"/>
    </row>
    <row r="883">
      <c r="A883" s="7"/>
      <c r="B883" s="7"/>
      <c r="C883" s="7"/>
      <c r="D883" s="7"/>
      <c r="E883" s="44"/>
      <c r="F883" s="7"/>
    </row>
    <row r="884">
      <c r="A884" s="7"/>
      <c r="B884" s="7"/>
      <c r="C884" s="7"/>
      <c r="D884" s="7"/>
      <c r="E884" s="44"/>
      <c r="F884" s="7"/>
    </row>
    <row r="885">
      <c r="A885" s="7"/>
      <c r="B885" s="7"/>
      <c r="C885" s="7"/>
      <c r="D885" s="7"/>
      <c r="E885" s="44"/>
      <c r="F885" s="7"/>
    </row>
    <row r="886">
      <c r="A886" s="7"/>
      <c r="B886" s="7"/>
      <c r="C886" s="7"/>
      <c r="D886" s="7"/>
      <c r="E886" s="44"/>
      <c r="F886" s="7"/>
    </row>
    <row r="887">
      <c r="A887" s="7"/>
      <c r="B887" s="7"/>
      <c r="C887" s="7"/>
      <c r="D887" s="7"/>
      <c r="E887" s="44"/>
      <c r="F887" s="7"/>
    </row>
    <row r="888">
      <c r="A888" s="7"/>
      <c r="B888" s="7"/>
      <c r="C888" s="7"/>
      <c r="D888" s="7"/>
      <c r="E888" s="44"/>
      <c r="F888" s="7"/>
    </row>
    <row r="889">
      <c r="A889" s="7"/>
      <c r="B889" s="7"/>
      <c r="C889" s="7"/>
      <c r="D889" s="7"/>
      <c r="E889" s="44"/>
      <c r="F889" s="7"/>
    </row>
    <row r="890">
      <c r="A890" s="7"/>
      <c r="B890" s="7"/>
      <c r="C890" s="7"/>
      <c r="D890" s="7"/>
      <c r="E890" s="44"/>
      <c r="F890" s="7"/>
    </row>
    <row r="891">
      <c r="A891" s="7"/>
      <c r="B891" s="7"/>
      <c r="C891" s="7"/>
      <c r="D891" s="7"/>
      <c r="E891" s="44"/>
      <c r="F891" s="7"/>
    </row>
    <row r="892">
      <c r="A892" s="7"/>
      <c r="B892" s="7"/>
      <c r="C892" s="7"/>
      <c r="D892" s="7"/>
      <c r="E892" s="44"/>
      <c r="F892" s="7"/>
    </row>
    <row r="893">
      <c r="A893" s="7"/>
      <c r="B893" s="7"/>
      <c r="C893" s="7"/>
      <c r="D893" s="7"/>
      <c r="E893" s="44"/>
      <c r="F893" s="7"/>
    </row>
    <row r="894">
      <c r="A894" s="7"/>
      <c r="B894" s="7"/>
      <c r="C894" s="7"/>
      <c r="D894" s="7"/>
      <c r="E894" s="44"/>
      <c r="F894" s="7"/>
    </row>
    <row r="895">
      <c r="A895" s="7"/>
      <c r="B895" s="7"/>
      <c r="C895" s="7"/>
      <c r="D895" s="7"/>
      <c r="E895" s="44"/>
      <c r="F895" s="7"/>
    </row>
    <row r="896">
      <c r="A896" s="7"/>
      <c r="B896" s="7"/>
      <c r="C896" s="7"/>
      <c r="D896" s="7"/>
      <c r="E896" s="44"/>
      <c r="F896" s="7"/>
    </row>
    <row r="897">
      <c r="A897" s="7"/>
      <c r="B897" s="7"/>
      <c r="C897" s="7"/>
      <c r="D897" s="7"/>
      <c r="E897" s="44"/>
      <c r="F897" s="7"/>
    </row>
    <row r="898">
      <c r="A898" s="7"/>
      <c r="B898" s="7"/>
      <c r="C898" s="7"/>
      <c r="D898" s="7"/>
      <c r="E898" s="44"/>
      <c r="F898" s="7"/>
    </row>
    <row r="899">
      <c r="A899" s="7"/>
      <c r="B899" s="7"/>
      <c r="C899" s="7"/>
      <c r="D899" s="7"/>
      <c r="E899" s="44"/>
      <c r="F899" s="7"/>
    </row>
    <row r="900">
      <c r="A900" s="7"/>
      <c r="B900" s="7"/>
      <c r="C900" s="7"/>
      <c r="D900" s="7"/>
      <c r="E900" s="44"/>
      <c r="F900" s="7"/>
    </row>
    <row r="901">
      <c r="A901" s="7"/>
      <c r="B901" s="7"/>
      <c r="C901" s="7"/>
      <c r="D901" s="7"/>
      <c r="E901" s="44"/>
      <c r="F901" s="7"/>
    </row>
    <row r="902">
      <c r="A902" s="7"/>
      <c r="B902" s="7"/>
      <c r="C902" s="7"/>
      <c r="D902" s="7"/>
      <c r="E902" s="44"/>
      <c r="F902" s="7"/>
    </row>
    <row r="903">
      <c r="A903" s="7"/>
      <c r="B903" s="7"/>
      <c r="C903" s="7"/>
      <c r="D903" s="7"/>
      <c r="E903" s="44"/>
      <c r="F903" s="7"/>
    </row>
    <row r="904">
      <c r="A904" s="7"/>
      <c r="B904" s="7"/>
      <c r="C904" s="7"/>
      <c r="D904" s="7"/>
      <c r="E904" s="44"/>
      <c r="F904" s="7"/>
    </row>
    <row r="905">
      <c r="A905" s="7"/>
      <c r="B905" s="7"/>
      <c r="C905" s="7"/>
      <c r="D905" s="7"/>
      <c r="E905" s="44"/>
      <c r="F905" s="7"/>
    </row>
    <row r="906">
      <c r="A906" s="7"/>
      <c r="B906" s="7"/>
      <c r="C906" s="7"/>
      <c r="D906" s="7"/>
      <c r="E906" s="44"/>
      <c r="F906" s="7"/>
    </row>
    <row r="907">
      <c r="A907" s="7"/>
      <c r="B907" s="7"/>
      <c r="C907" s="7"/>
      <c r="D907" s="7"/>
      <c r="E907" s="44"/>
      <c r="F907" s="7"/>
    </row>
    <row r="908">
      <c r="A908" s="7"/>
      <c r="B908" s="7"/>
      <c r="C908" s="7"/>
      <c r="D908" s="7"/>
      <c r="E908" s="44"/>
      <c r="F908" s="7"/>
    </row>
    <row r="909">
      <c r="A909" s="7"/>
      <c r="B909" s="7"/>
      <c r="C909" s="7"/>
      <c r="D909" s="7"/>
      <c r="E909" s="44"/>
      <c r="F909" s="7"/>
    </row>
    <row r="910">
      <c r="A910" s="7"/>
      <c r="B910" s="7"/>
      <c r="C910" s="7"/>
      <c r="D910" s="7"/>
      <c r="E910" s="44"/>
      <c r="F910" s="7"/>
    </row>
    <row r="911">
      <c r="A911" s="7"/>
      <c r="B911" s="7"/>
      <c r="C911" s="7"/>
      <c r="D911" s="7"/>
      <c r="E911" s="44"/>
      <c r="F911" s="7"/>
    </row>
    <row r="912">
      <c r="A912" s="7"/>
      <c r="B912" s="7"/>
      <c r="C912" s="7"/>
      <c r="D912" s="7"/>
      <c r="E912" s="44"/>
      <c r="F912" s="7"/>
    </row>
    <row r="913">
      <c r="A913" s="7"/>
      <c r="B913" s="7"/>
      <c r="C913" s="7"/>
      <c r="D913" s="7"/>
      <c r="E913" s="44"/>
      <c r="F913" s="7"/>
    </row>
    <row r="914">
      <c r="A914" s="7"/>
      <c r="B914" s="7"/>
      <c r="C914" s="7"/>
      <c r="D914" s="7"/>
      <c r="E914" s="44"/>
      <c r="F914" s="7"/>
    </row>
    <row r="915">
      <c r="A915" s="7"/>
      <c r="B915" s="7"/>
      <c r="C915" s="7"/>
      <c r="D915" s="7"/>
      <c r="E915" s="44"/>
      <c r="F915" s="7"/>
    </row>
    <row r="916">
      <c r="A916" s="7"/>
      <c r="B916" s="7"/>
      <c r="C916" s="7"/>
      <c r="D916" s="7"/>
      <c r="E916" s="44"/>
      <c r="F916" s="7"/>
    </row>
    <row r="917">
      <c r="A917" s="7"/>
      <c r="B917" s="7"/>
      <c r="C917" s="7"/>
      <c r="D917" s="7"/>
      <c r="E917" s="44"/>
      <c r="F917" s="7"/>
    </row>
    <row r="918">
      <c r="A918" s="7"/>
      <c r="B918" s="7"/>
      <c r="C918" s="7"/>
      <c r="D918" s="7"/>
      <c r="E918" s="44"/>
      <c r="F918" s="7"/>
    </row>
    <row r="919">
      <c r="A919" s="7"/>
      <c r="B919" s="7"/>
      <c r="C919" s="7"/>
      <c r="D919" s="7"/>
      <c r="E919" s="44"/>
      <c r="F919" s="7"/>
    </row>
    <row r="920">
      <c r="A920" s="7"/>
      <c r="B920" s="7"/>
      <c r="C920" s="7"/>
      <c r="D920" s="7"/>
      <c r="E920" s="44"/>
      <c r="F920" s="7"/>
    </row>
    <row r="921">
      <c r="A921" s="7"/>
      <c r="B921" s="7"/>
      <c r="C921" s="7"/>
      <c r="D921" s="7"/>
      <c r="E921" s="44"/>
      <c r="F921" s="7"/>
    </row>
    <row r="922">
      <c r="A922" s="7"/>
      <c r="B922" s="7"/>
      <c r="C922" s="7"/>
      <c r="D922" s="7"/>
      <c r="E922" s="44"/>
      <c r="F922" s="7"/>
    </row>
    <row r="923">
      <c r="A923" s="7"/>
      <c r="B923" s="7"/>
      <c r="C923" s="7"/>
      <c r="D923" s="7"/>
      <c r="E923" s="44"/>
      <c r="F923" s="7"/>
    </row>
    <row r="924">
      <c r="A924" s="7"/>
      <c r="B924" s="7"/>
      <c r="C924" s="7"/>
      <c r="D924" s="7"/>
      <c r="E924" s="44"/>
      <c r="F924" s="7"/>
    </row>
    <row r="925">
      <c r="A925" s="7"/>
      <c r="B925" s="7"/>
      <c r="C925" s="7"/>
      <c r="D925" s="7"/>
      <c r="E925" s="44"/>
      <c r="F925" s="7"/>
    </row>
    <row r="926">
      <c r="A926" s="7"/>
      <c r="B926" s="7"/>
      <c r="C926" s="7"/>
      <c r="D926" s="7"/>
      <c r="E926" s="44"/>
      <c r="F926" s="7"/>
    </row>
    <row r="927">
      <c r="A927" s="7"/>
      <c r="B927" s="7"/>
      <c r="C927" s="7"/>
      <c r="D927" s="7"/>
      <c r="E927" s="44"/>
      <c r="F927" s="7"/>
    </row>
    <row r="928">
      <c r="A928" s="7"/>
      <c r="B928" s="7"/>
      <c r="C928" s="7"/>
      <c r="D928" s="7"/>
      <c r="E928" s="44"/>
      <c r="F928" s="7"/>
    </row>
    <row r="929">
      <c r="A929" s="7"/>
      <c r="B929" s="7"/>
      <c r="C929" s="7"/>
      <c r="D929" s="7"/>
      <c r="E929" s="44"/>
      <c r="F929" s="7"/>
    </row>
    <row r="930">
      <c r="A930" s="7"/>
      <c r="B930" s="7"/>
      <c r="C930" s="7"/>
      <c r="D930" s="7"/>
      <c r="E930" s="44"/>
      <c r="F930" s="7"/>
    </row>
    <row r="931">
      <c r="A931" s="7"/>
      <c r="B931" s="7"/>
      <c r="C931" s="7"/>
      <c r="D931" s="7"/>
      <c r="E931" s="44"/>
      <c r="F931" s="7"/>
    </row>
    <row r="932">
      <c r="A932" s="7"/>
      <c r="B932" s="7"/>
      <c r="C932" s="7"/>
      <c r="D932" s="7"/>
      <c r="E932" s="44"/>
      <c r="F932" s="7"/>
    </row>
    <row r="933">
      <c r="A933" s="7"/>
      <c r="B933" s="7"/>
      <c r="C933" s="7"/>
      <c r="D933" s="7"/>
      <c r="E933" s="44"/>
      <c r="F933" s="7"/>
    </row>
    <row r="934">
      <c r="A934" s="7"/>
      <c r="B934" s="7"/>
      <c r="C934" s="7"/>
      <c r="D934" s="7"/>
      <c r="E934" s="44"/>
      <c r="F934" s="7"/>
    </row>
    <row r="935">
      <c r="A935" s="7"/>
      <c r="B935" s="7"/>
      <c r="C935" s="7"/>
      <c r="D935" s="7"/>
      <c r="E935" s="44"/>
      <c r="F935" s="7"/>
    </row>
    <row r="936">
      <c r="A936" s="7"/>
      <c r="B936" s="7"/>
      <c r="C936" s="7"/>
      <c r="D936" s="7"/>
      <c r="E936" s="44"/>
      <c r="F936" s="7"/>
    </row>
    <row r="937">
      <c r="A937" s="7"/>
      <c r="B937" s="7"/>
      <c r="C937" s="7"/>
      <c r="D937" s="7"/>
      <c r="E937" s="44"/>
      <c r="F937" s="7"/>
    </row>
    <row r="938">
      <c r="A938" s="7"/>
      <c r="B938" s="7"/>
      <c r="C938" s="7"/>
      <c r="D938" s="7"/>
      <c r="E938" s="44"/>
      <c r="F938" s="7"/>
    </row>
    <row r="939">
      <c r="A939" s="7"/>
      <c r="B939" s="7"/>
      <c r="C939" s="7"/>
      <c r="D939" s="7"/>
      <c r="E939" s="44"/>
      <c r="F939" s="7"/>
    </row>
    <row r="940">
      <c r="A940" s="7"/>
      <c r="B940" s="7"/>
      <c r="C940" s="7"/>
      <c r="D940" s="7"/>
      <c r="E940" s="44"/>
      <c r="F940" s="7"/>
    </row>
    <row r="941">
      <c r="A941" s="7"/>
      <c r="B941" s="7"/>
      <c r="C941" s="7"/>
      <c r="D941" s="7"/>
      <c r="E941" s="44"/>
      <c r="F941" s="7"/>
    </row>
    <row r="942">
      <c r="A942" s="7"/>
      <c r="B942" s="7"/>
      <c r="C942" s="7"/>
      <c r="D942" s="7"/>
      <c r="E942" s="44"/>
      <c r="F942" s="7"/>
    </row>
    <row r="943">
      <c r="A943" s="7"/>
      <c r="B943" s="7"/>
      <c r="C943" s="7"/>
      <c r="D943" s="7"/>
      <c r="E943" s="44"/>
      <c r="F943" s="7"/>
    </row>
    <row r="944">
      <c r="A944" s="7"/>
      <c r="B944" s="7"/>
      <c r="C944" s="7"/>
      <c r="D944" s="7"/>
      <c r="E944" s="44"/>
      <c r="F944" s="7"/>
    </row>
    <row r="945">
      <c r="A945" s="7"/>
      <c r="B945" s="7"/>
      <c r="C945" s="7"/>
      <c r="D945" s="7"/>
      <c r="E945" s="44"/>
      <c r="F945" s="7"/>
    </row>
    <row r="946">
      <c r="A946" s="7"/>
      <c r="B946" s="7"/>
      <c r="C946" s="7"/>
      <c r="D946" s="7"/>
      <c r="E946" s="44"/>
      <c r="F946" s="7"/>
    </row>
    <row r="947">
      <c r="A947" s="7"/>
      <c r="B947" s="7"/>
      <c r="C947" s="7"/>
      <c r="D947" s="7"/>
      <c r="E947" s="44"/>
      <c r="F947" s="7"/>
    </row>
    <row r="948">
      <c r="A948" s="7"/>
      <c r="B948" s="7"/>
      <c r="C948" s="7"/>
      <c r="D948" s="7"/>
      <c r="E948" s="44"/>
      <c r="F948" s="7"/>
    </row>
    <row r="949">
      <c r="A949" s="7"/>
      <c r="B949" s="7"/>
      <c r="C949" s="7"/>
      <c r="D949" s="7"/>
      <c r="E949" s="44"/>
      <c r="F949" s="7"/>
    </row>
    <row r="950">
      <c r="A950" s="7"/>
      <c r="B950" s="7"/>
      <c r="C950" s="7"/>
      <c r="D950" s="7"/>
      <c r="E950" s="44"/>
      <c r="F950" s="7"/>
    </row>
    <row r="951">
      <c r="A951" s="7"/>
      <c r="B951" s="7"/>
      <c r="C951" s="7"/>
      <c r="D951" s="7"/>
      <c r="E951" s="44"/>
      <c r="F951" s="7"/>
    </row>
    <row r="952">
      <c r="A952" s="7"/>
      <c r="B952" s="7"/>
      <c r="C952" s="7"/>
      <c r="D952" s="7"/>
      <c r="E952" s="44"/>
      <c r="F952" s="7"/>
    </row>
    <row r="953">
      <c r="A953" s="7"/>
      <c r="B953" s="7"/>
      <c r="C953" s="7"/>
      <c r="D953" s="7"/>
      <c r="E953" s="44"/>
      <c r="F953" s="7"/>
    </row>
    <row r="954">
      <c r="A954" s="7"/>
      <c r="B954" s="7"/>
      <c r="C954" s="7"/>
      <c r="D954" s="7"/>
      <c r="E954" s="44"/>
      <c r="F954" s="7"/>
    </row>
    <row r="955">
      <c r="A955" s="7"/>
      <c r="B955" s="7"/>
      <c r="C955" s="7"/>
      <c r="D955" s="7"/>
      <c r="E955" s="44"/>
      <c r="F955" s="7"/>
    </row>
    <row r="956">
      <c r="A956" s="7"/>
      <c r="B956" s="7"/>
      <c r="C956" s="7"/>
      <c r="D956" s="7"/>
      <c r="E956" s="44"/>
      <c r="F956" s="7"/>
    </row>
    <row r="957">
      <c r="A957" s="7"/>
      <c r="B957" s="7"/>
      <c r="C957" s="7"/>
      <c r="D957" s="7"/>
      <c r="E957" s="44"/>
      <c r="F957" s="7"/>
    </row>
    <row r="958">
      <c r="A958" s="7"/>
      <c r="B958" s="7"/>
      <c r="C958" s="7"/>
      <c r="D958" s="7"/>
      <c r="E958" s="44"/>
      <c r="F958" s="7"/>
    </row>
    <row r="959">
      <c r="A959" s="7"/>
      <c r="B959" s="7"/>
      <c r="C959" s="7"/>
      <c r="D959" s="7"/>
      <c r="E959" s="44"/>
      <c r="F959" s="7"/>
    </row>
    <row r="960">
      <c r="A960" s="7"/>
      <c r="B960" s="7"/>
      <c r="C960" s="7"/>
      <c r="D960" s="7"/>
      <c r="E960" s="44"/>
      <c r="F960" s="7"/>
    </row>
    <row r="961">
      <c r="A961" s="7"/>
      <c r="B961" s="7"/>
      <c r="C961" s="7"/>
      <c r="D961" s="7"/>
      <c r="E961" s="44"/>
      <c r="F961" s="7"/>
    </row>
    <row r="962">
      <c r="A962" s="7"/>
      <c r="B962" s="7"/>
      <c r="C962" s="7"/>
      <c r="D962" s="7"/>
      <c r="E962" s="44"/>
      <c r="F962" s="7"/>
    </row>
    <row r="963">
      <c r="A963" s="7"/>
      <c r="B963" s="7"/>
      <c r="C963" s="7"/>
      <c r="D963" s="7"/>
      <c r="E963" s="44"/>
      <c r="F963" s="7"/>
    </row>
    <row r="964">
      <c r="A964" s="7"/>
      <c r="B964" s="7"/>
      <c r="C964" s="7"/>
      <c r="D964" s="7"/>
      <c r="E964" s="44"/>
      <c r="F964" s="7"/>
    </row>
    <row r="965">
      <c r="A965" s="7"/>
      <c r="B965" s="7"/>
      <c r="C965" s="7"/>
      <c r="D965" s="7"/>
      <c r="E965" s="44"/>
      <c r="F965" s="7"/>
    </row>
    <row r="966">
      <c r="A966" s="7"/>
      <c r="B966" s="7"/>
      <c r="C966" s="7"/>
      <c r="D966" s="7"/>
      <c r="E966" s="44"/>
      <c r="F966" s="7"/>
    </row>
    <row r="967">
      <c r="A967" s="7"/>
      <c r="B967" s="7"/>
      <c r="C967" s="7"/>
      <c r="D967" s="7"/>
      <c r="E967" s="44"/>
      <c r="F967" s="7"/>
    </row>
    <row r="968">
      <c r="A968" s="7"/>
      <c r="B968" s="7"/>
      <c r="C968" s="7"/>
      <c r="D968" s="7"/>
      <c r="E968" s="44"/>
      <c r="F968" s="7"/>
    </row>
    <row r="969">
      <c r="A969" s="7"/>
      <c r="B969" s="7"/>
      <c r="C969" s="7"/>
      <c r="D969" s="7"/>
      <c r="E969" s="44"/>
      <c r="F969" s="7"/>
    </row>
    <row r="970">
      <c r="A970" s="7"/>
      <c r="B970" s="7"/>
      <c r="C970" s="7"/>
      <c r="D970" s="7"/>
      <c r="E970" s="44"/>
      <c r="F970" s="7"/>
    </row>
    <row r="971">
      <c r="A971" s="7"/>
      <c r="B971" s="7"/>
      <c r="C971" s="7"/>
      <c r="D971" s="7"/>
      <c r="E971" s="44"/>
      <c r="F971" s="7"/>
    </row>
    <row r="972">
      <c r="A972" s="7"/>
      <c r="B972" s="7"/>
      <c r="C972" s="7"/>
      <c r="D972" s="7"/>
      <c r="E972" s="44"/>
      <c r="F972" s="7"/>
    </row>
    <row r="973">
      <c r="A973" s="7"/>
      <c r="B973" s="7"/>
      <c r="C973" s="7"/>
      <c r="D973" s="7"/>
      <c r="E973" s="44"/>
      <c r="F973" s="7"/>
    </row>
    <row r="974">
      <c r="A974" s="7"/>
      <c r="B974" s="7"/>
      <c r="C974" s="7"/>
      <c r="D974" s="7"/>
      <c r="E974" s="44"/>
      <c r="F974" s="7"/>
    </row>
    <row r="975">
      <c r="A975" s="7"/>
      <c r="B975" s="7"/>
      <c r="C975" s="7"/>
      <c r="D975" s="7"/>
      <c r="E975" s="44"/>
      <c r="F975" s="7"/>
    </row>
    <row r="976">
      <c r="A976" s="7"/>
      <c r="B976" s="7"/>
      <c r="C976" s="7"/>
      <c r="D976" s="7"/>
      <c r="E976" s="44"/>
      <c r="F976" s="7"/>
    </row>
    <row r="977">
      <c r="A977" s="7"/>
      <c r="B977" s="7"/>
      <c r="C977" s="7"/>
      <c r="D977" s="7"/>
      <c r="E977" s="44"/>
      <c r="F977" s="7"/>
    </row>
    <row r="978">
      <c r="A978" s="7"/>
      <c r="B978" s="7"/>
      <c r="C978" s="7"/>
      <c r="D978" s="7"/>
      <c r="E978" s="44"/>
      <c r="F978" s="7"/>
    </row>
    <row r="979">
      <c r="A979" s="7"/>
      <c r="B979" s="7"/>
      <c r="C979" s="7"/>
      <c r="D979" s="7"/>
      <c r="E979" s="44"/>
      <c r="F979" s="7"/>
    </row>
    <row r="980">
      <c r="A980" s="7"/>
      <c r="B980" s="7"/>
      <c r="C980" s="7"/>
      <c r="D980" s="7"/>
      <c r="E980" s="44"/>
      <c r="F980" s="7"/>
    </row>
    <row r="981">
      <c r="A981" s="7"/>
      <c r="B981" s="7"/>
      <c r="C981" s="7"/>
      <c r="D981" s="7"/>
      <c r="E981" s="44"/>
      <c r="F981" s="7"/>
    </row>
    <row r="982">
      <c r="A982" s="7"/>
      <c r="B982" s="7"/>
      <c r="C982" s="7"/>
      <c r="D982" s="7"/>
      <c r="E982" s="44"/>
      <c r="F982" s="7"/>
    </row>
    <row r="983">
      <c r="A983" s="7"/>
      <c r="B983" s="7"/>
      <c r="C983" s="7"/>
      <c r="D983" s="7"/>
      <c r="E983" s="44"/>
      <c r="F983" s="7"/>
    </row>
    <row r="984">
      <c r="A984" s="7"/>
      <c r="B984" s="7"/>
      <c r="C984" s="7"/>
      <c r="D984" s="7"/>
      <c r="E984" s="44"/>
      <c r="F984" s="7"/>
    </row>
    <row r="985">
      <c r="A985" s="7"/>
      <c r="B985" s="7"/>
      <c r="C985" s="7"/>
      <c r="D985" s="7"/>
      <c r="E985" s="44"/>
      <c r="F985" s="7"/>
    </row>
    <row r="986">
      <c r="A986" s="7"/>
      <c r="B986" s="7"/>
      <c r="C986" s="7"/>
      <c r="D986" s="7"/>
      <c r="E986" s="44"/>
      <c r="F986" s="7"/>
    </row>
    <row r="987">
      <c r="A987" s="7"/>
      <c r="B987" s="7"/>
      <c r="C987" s="7"/>
      <c r="D987" s="7"/>
      <c r="E987" s="44"/>
      <c r="F987" s="7"/>
    </row>
    <row r="988">
      <c r="A988" s="7"/>
      <c r="B988" s="7"/>
      <c r="C988" s="7"/>
      <c r="D988" s="7"/>
      <c r="E988" s="44"/>
      <c r="F988" s="7"/>
    </row>
    <row r="989">
      <c r="A989" s="7"/>
      <c r="B989" s="7"/>
      <c r="C989" s="7"/>
      <c r="D989" s="7"/>
      <c r="E989" s="44"/>
      <c r="F989" s="7"/>
    </row>
    <row r="990">
      <c r="A990" s="7"/>
      <c r="B990" s="7"/>
      <c r="C990" s="7"/>
      <c r="D990" s="7"/>
      <c r="E990" s="44"/>
      <c r="F990" s="7"/>
    </row>
    <row r="991">
      <c r="A991" s="7"/>
      <c r="B991" s="7"/>
      <c r="C991" s="7"/>
      <c r="D991" s="7"/>
      <c r="E991" s="44"/>
      <c r="F991" s="7"/>
    </row>
    <row r="992">
      <c r="A992" s="7"/>
      <c r="B992" s="7"/>
      <c r="C992" s="7"/>
      <c r="D992" s="7"/>
      <c r="E992" s="44"/>
      <c r="F992" s="7"/>
    </row>
    <row r="993">
      <c r="A993" s="7"/>
      <c r="B993" s="7"/>
      <c r="C993" s="7"/>
      <c r="D993" s="7"/>
      <c r="E993" s="44"/>
      <c r="F993" s="7"/>
    </row>
    <row r="994">
      <c r="A994" s="7"/>
      <c r="B994" s="7"/>
      <c r="C994" s="7"/>
      <c r="D994" s="7"/>
      <c r="E994" s="44"/>
      <c r="F994" s="7"/>
    </row>
    <row r="995">
      <c r="A995" s="7"/>
      <c r="B995" s="7"/>
      <c r="C995" s="7"/>
      <c r="D995" s="7"/>
      <c r="E995" s="44"/>
      <c r="F995" s="7"/>
    </row>
    <row r="996">
      <c r="A996" s="7"/>
      <c r="B996" s="7"/>
      <c r="C996" s="7"/>
      <c r="D996" s="7"/>
      <c r="E996" s="44"/>
      <c r="F996" s="7"/>
    </row>
    <row r="997">
      <c r="A997" s="7"/>
      <c r="B997" s="7"/>
      <c r="C997" s="7"/>
      <c r="D997" s="7"/>
      <c r="E997" s="44"/>
      <c r="F997" s="7"/>
    </row>
    <row r="998">
      <c r="A998" s="7"/>
      <c r="B998" s="7"/>
      <c r="C998" s="7"/>
      <c r="D998" s="7"/>
      <c r="E998" s="44"/>
      <c r="F998" s="7"/>
    </row>
    <row r="999">
      <c r="A999" s="7"/>
      <c r="B999" s="7"/>
      <c r="C999" s="7"/>
      <c r="D999" s="7"/>
      <c r="E999" s="44"/>
      <c r="F999" s="7"/>
    </row>
    <row r="1000">
      <c r="A1000" s="7"/>
      <c r="B1000" s="7"/>
      <c r="C1000" s="7"/>
      <c r="D1000" s="7"/>
      <c r="E1000" s="44"/>
      <c r="F1000" s="7"/>
    </row>
    <row r="1001">
      <c r="A1001" s="7"/>
      <c r="B1001" s="7"/>
      <c r="C1001" s="7"/>
      <c r="D1001" s="7"/>
      <c r="E1001" s="44"/>
      <c r="F1001" s="7"/>
    </row>
    <row r="1002">
      <c r="A1002" s="7"/>
      <c r="B1002" s="7"/>
      <c r="C1002" s="7"/>
      <c r="D1002" s="7"/>
      <c r="E1002" s="44"/>
      <c r="F1002" s="7"/>
    </row>
    <row r="1003">
      <c r="A1003" s="7"/>
      <c r="B1003" s="7"/>
      <c r="C1003" s="7"/>
      <c r="D1003" s="7"/>
      <c r="E1003" s="44"/>
      <c r="F1003" s="7"/>
    </row>
    <row r="1004">
      <c r="A1004" s="7"/>
      <c r="B1004" s="7"/>
      <c r="C1004" s="7"/>
      <c r="D1004" s="7"/>
      <c r="E1004" s="44"/>
      <c r="F1004" s="7"/>
    </row>
    <row r="1005">
      <c r="A1005" s="7"/>
      <c r="B1005" s="7"/>
      <c r="C1005" s="7"/>
      <c r="D1005" s="7"/>
      <c r="E1005" s="44"/>
      <c r="F1005" s="7"/>
    </row>
    <row r="1006">
      <c r="A1006" s="7"/>
      <c r="B1006" s="7"/>
      <c r="C1006" s="7"/>
      <c r="D1006" s="7"/>
      <c r="E1006" s="44"/>
      <c r="F1006" s="7"/>
    </row>
    <row r="1007">
      <c r="A1007" s="7"/>
      <c r="B1007" s="7"/>
      <c r="C1007" s="7"/>
      <c r="D1007" s="7"/>
      <c r="E1007" s="44"/>
      <c r="F1007" s="7"/>
    </row>
    <row r="1008">
      <c r="A1008" s="7"/>
      <c r="B1008" s="7"/>
      <c r="C1008" s="7"/>
      <c r="D1008" s="7"/>
      <c r="E1008" s="44"/>
      <c r="F1008" s="7"/>
    </row>
    <row r="1009">
      <c r="A1009" s="7"/>
      <c r="B1009" s="7"/>
      <c r="C1009" s="7"/>
      <c r="D1009" s="7"/>
      <c r="E1009" s="44"/>
      <c r="F1009" s="7"/>
    </row>
    <row r="1010">
      <c r="A1010" s="7"/>
      <c r="B1010" s="7"/>
      <c r="C1010" s="7"/>
      <c r="D1010" s="7"/>
      <c r="E1010" s="44"/>
      <c r="F1010" s="7"/>
    </row>
    <row r="1011">
      <c r="A1011" s="7"/>
      <c r="B1011" s="7"/>
      <c r="C1011" s="7"/>
      <c r="D1011" s="7"/>
      <c r="E1011" s="44"/>
      <c r="F1011" s="7"/>
    </row>
    <row r="1012">
      <c r="A1012" s="7"/>
      <c r="B1012" s="7"/>
      <c r="C1012" s="7"/>
      <c r="D1012" s="7"/>
      <c r="E1012" s="44"/>
      <c r="F1012" s="7"/>
    </row>
    <row r="1013">
      <c r="A1013" s="7"/>
      <c r="B1013" s="7"/>
      <c r="C1013" s="7"/>
      <c r="D1013" s="7"/>
      <c r="E1013" s="44"/>
      <c r="F1013" s="7"/>
    </row>
    <row r="1014">
      <c r="A1014" s="7"/>
      <c r="B1014" s="7"/>
      <c r="C1014" s="7"/>
      <c r="D1014" s="7"/>
      <c r="E1014" s="44"/>
      <c r="F1014" s="7"/>
    </row>
    <row r="1015">
      <c r="A1015" s="7"/>
      <c r="B1015" s="7"/>
      <c r="C1015" s="7"/>
      <c r="D1015" s="7"/>
      <c r="E1015" s="44"/>
      <c r="F1015" s="7"/>
    </row>
    <row r="1016">
      <c r="A1016" s="7"/>
      <c r="B1016" s="7"/>
      <c r="C1016" s="7"/>
      <c r="D1016" s="7"/>
      <c r="E1016" s="44"/>
      <c r="F1016" s="7"/>
    </row>
    <row r="1017">
      <c r="A1017" s="7"/>
      <c r="B1017" s="7"/>
      <c r="C1017" s="7"/>
      <c r="D1017" s="7"/>
      <c r="E1017" s="44"/>
      <c r="F1017" s="7"/>
    </row>
    <row r="1018">
      <c r="A1018" s="7"/>
      <c r="B1018" s="7"/>
      <c r="C1018" s="7"/>
      <c r="D1018" s="7"/>
      <c r="E1018" s="44"/>
      <c r="F1018" s="7"/>
    </row>
    <row r="1019">
      <c r="A1019" s="7"/>
      <c r="B1019" s="7"/>
      <c r="C1019" s="7"/>
      <c r="D1019" s="7"/>
      <c r="E1019" s="44"/>
      <c r="F1019" s="7"/>
    </row>
    <row r="1020">
      <c r="A1020" s="7"/>
      <c r="B1020" s="7"/>
      <c r="C1020" s="7"/>
      <c r="D1020" s="7"/>
      <c r="E1020" s="44"/>
      <c r="F1020" s="7"/>
    </row>
    <row r="1021">
      <c r="A1021" s="7"/>
      <c r="B1021" s="7"/>
      <c r="C1021" s="7"/>
      <c r="D1021" s="7"/>
      <c r="E1021" s="44"/>
      <c r="F1021" s="7"/>
    </row>
    <row r="1022">
      <c r="A1022" s="7"/>
      <c r="B1022" s="7"/>
      <c r="C1022" s="7"/>
      <c r="D1022" s="7"/>
      <c r="E1022" s="44"/>
      <c r="F1022" s="7"/>
    </row>
    <row r="1023">
      <c r="A1023" s="7"/>
      <c r="B1023" s="7"/>
      <c r="C1023" s="7"/>
      <c r="D1023" s="7"/>
      <c r="E1023" s="44"/>
      <c r="F1023" s="7"/>
    </row>
    <row r="1024">
      <c r="A1024" s="7"/>
      <c r="B1024" s="7"/>
      <c r="C1024" s="7"/>
      <c r="D1024" s="7"/>
      <c r="E1024" s="44"/>
      <c r="F1024" s="7"/>
    </row>
    <row r="1025">
      <c r="A1025" s="7"/>
      <c r="B1025" s="7"/>
      <c r="C1025" s="7"/>
      <c r="D1025" s="7"/>
      <c r="E1025" s="44"/>
      <c r="F1025" s="7"/>
    </row>
    <row r="1026">
      <c r="A1026" s="7"/>
      <c r="B1026" s="7"/>
      <c r="C1026" s="7"/>
      <c r="D1026" s="7"/>
      <c r="E1026" s="44"/>
      <c r="F1026" s="7"/>
    </row>
    <row r="1027">
      <c r="A1027" s="7"/>
      <c r="B1027" s="7"/>
      <c r="C1027" s="7"/>
      <c r="D1027" s="7"/>
      <c r="E1027" s="44"/>
      <c r="F1027" s="7"/>
    </row>
    <row r="1028">
      <c r="A1028" s="7"/>
      <c r="B1028" s="7"/>
      <c r="C1028" s="7"/>
      <c r="D1028" s="7"/>
      <c r="E1028" s="44"/>
      <c r="F1028" s="7"/>
    </row>
    <row r="1029">
      <c r="A1029" s="7"/>
      <c r="B1029" s="7"/>
      <c r="C1029" s="7"/>
      <c r="D1029" s="7"/>
      <c r="E1029" s="44"/>
      <c r="F1029" s="7"/>
    </row>
    <row r="1030">
      <c r="A1030" s="7"/>
      <c r="B1030" s="7"/>
      <c r="C1030" s="7"/>
      <c r="D1030" s="7"/>
      <c r="E1030" s="44"/>
      <c r="F1030" s="7"/>
    </row>
    <row r="1031">
      <c r="A1031" s="7"/>
      <c r="B1031" s="7"/>
      <c r="C1031" s="7"/>
      <c r="D1031" s="7"/>
      <c r="E1031" s="44"/>
      <c r="F1031" s="7"/>
    </row>
    <row r="1032">
      <c r="A1032" s="7"/>
      <c r="B1032" s="7"/>
      <c r="C1032" s="7"/>
      <c r="D1032" s="7"/>
      <c r="E1032" s="44"/>
      <c r="F1032" s="7"/>
    </row>
    <row r="1033">
      <c r="A1033" s="7"/>
      <c r="B1033" s="7"/>
      <c r="C1033" s="7"/>
      <c r="D1033" s="7"/>
      <c r="E1033" s="44"/>
      <c r="F1033" s="7"/>
    </row>
    <row r="1034">
      <c r="A1034" s="7"/>
      <c r="B1034" s="7"/>
      <c r="C1034" s="7"/>
      <c r="D1034" s="7"/>
      <c r="E1034" s="44"/>
      <c r="F1034" s="7"/>
    </row>
    <row r="1035">
      <c r="A1035" s="7"/>
      <c r="B1035" s="7"/>
      <c r="C1035" s="7"/>
      <c r="D1035" s="7"/>
      <c r="E1035" s="44"/>
      <c r="F1035" s="7"/>
    </row>
    <row r="1036">
      <c r="A1036" s="7"/>
      <c r="B1036" s="7"/>
      <c r="C1036" s="7"/>
      <c r="D1036" s="7"/>
      <c r="E1036" s="44"/>
      <c r="F1036" s="7"/>
    </row>
    <row r="1037">
      <c r="A1037" s="7"/>
      <c r="B1037" s="7"/>
      <c r="C1037" s="7"/>
      <c r="D1037" s="7"/>
      <c r="E1037" s="44"/>
      <c r="F1037" s="7"/>
    </row>
    <row r="1038">
      <c r="A1038" s="7"/>
      <c r="B1038" s="7"/>
      <c r="C1038" s="7"/>
      <c r="D1038" s="7"/>
      <c r="E1038" s="44"/>
      <c r="F1038" s="7"/>
    </row>
    <row r="1039">
      <c r="A1039" s="7"/>
      <c r="B1039" s="7"/>
      <c r="C1039" s="7"/>
      <c r="D1039" s="7"/>
      <c r="E1039" s="44"/>
      <c r="F1039" s="7"/>
    </row>
    <row r="1040">
      <c r="A1040" s="7"/>
      <c r="B1040" s="7"/>
      <c r="C1040" s="7"/>
      <c r="D1040" s="7"/>
      <c r="E1040" s="44"/>
      <c r="F1040" s="7"/>
    </row>
    <row r="1041">
      <c r="A1041" s="7"/>
      <c r="B1041" s="7"/>
      <c r="C1041" s="7"/>
      <c r="D1041" s="7"/>
      <c r="E1041" s="44"/>
      <c r="F1041" s="7"/>
    </row>
    <row r="1042">
      <c r="A1042" s="7"/>
      <c r="B1042" s="7"/>
      <c r="C1042" s="7"/>
      <c r="D1042" s="7"/>
      <c r="E1042" s="44"/>
      <c r="F1042" s="7"/>
    </row>
    <row r="1043">
      <c r="A1043" s="7"/>
      <c r="B1043" s="7"/>
      <c r="C1043" s="7"/>
      <c r="D1043" s="7"/>
      <c r="E1043" s="44"/>
      <c r="F1043" s="7"/>
    </row>
    <row r="1044">
      <c r="A1044" s="7"/>
      <c r="B1044" s="7"/>
      <c r="C1044" s="7"/>
      <c r="D1044" s="7"/>
      <c r="E1044" s="44"/>
      <c r="F1044" s="7"/>
    </row>
    <row r="1045">
      <c r="A1045" s="7"/>
      <c r="B1045" s="7"/>
      <c r="C1045" s="7"/>
      <c r="D1045" s="7"/>
      <c r="E1045" s="44"/>
      <c r="F1045" s="7"/>
    </row>
    <row r="1046">
      <c r="A1046" s="7"/>
      <c r="B1046" s="7"/>
      <c r="C1046" s="7"/>
      <c r="D1046" s="7"/>
      <c r="E1046" s="44"/>
      <c r="F1046" s="7"/>
    </row>
    <row r="1047">
      <c r="A1047" s="7"/>
      <c r="B1047" s="7"/>
      <c r="C1047" s="7"/>
      <c r="D1047" s="7"/>
      <c r="E1047" s="44"/>
      <c r="F1047" s="7"/>
    </row>
    <row r="1048">
      <c r="A1048" s="7"/>
      <c r="B1048" s="7"/>
      <c r="C1048" s="7"/>
      <c r="D1048" s="7"/>
      <c r="E1048" s="44"/>
      <c r="F1048" s="7"/>
    </row>
    <row r="1049">
      <c r="A1049" s="7"/>
      <c r="B1049" s="7"/>
      <c r="C1049" s="7"/>
      <c r="D1049" s="7"/>
      <c r="E1049" s="44"/>
      <c r="F1049" s="7"/>
    </row>
    <row r="1050">
      <c r="A1050" s="7"/>
      <c r="B1050" s="7"/>
      <c r="C1050" s="7"/>
      <c r="D1050" s="7"/>
      <c r="E1050" s="44"/>
      <c r="F1050" s="7"/>
    </row>
    <row r="1051">
      <c r="A1051" s="7"/>
      <c r="B1051" s="7"/>
      <c r="C1051" s="7"/>
      <c r="D1051" s="7"/>
      <c r="E1051" s="44"/>
      <c r="F1051" s="7"/>
    </row>
    <row r="1052">
      <c r="A1052" s="7"/>
      <c r="B1052" s="7"/>
      <c r="C1052" s="7"/>
      <c r="D1052" s="7"/>
      <c r="E1052" s="44"/>
      <c r="F1052" s="7"/>
    </row>
    <row r="1053">
      <c r="A1053" s="7"/>
      <c r="B1053" s="7"/>
      <c r="C1053" s="7"/>
      <c r="D1053" s="7"/>
      <c r="E1053" s="44"/>
      <c r="F1053" s="7"/>
    </row>
    <row r="1054">
      <c r="A1054" s="7"/>
      <c r="B1054" s="7"/>
      <c r="C1054" s="7"/>
      <c r="D1054" s="7"/>
      <c r="E1054" s="44"/>
      <c r="F1054" s="7"/>
    </row>
    <row r="1055">
      <c r="A1055" s="7"/>
      <c r="B1055" s="7"/>
      <c r="C1055" s="7"/>
      <c r="D1055" s="7"/>
      <c r="E1055" s="44"/>
      <c r="F1055" s="7"/>
    </row>
    <row r="1056">
      <c r="A1056" s="7"/>
      <c r="B1056" s="7"/>
      <c r="C1056" s="7"/>
      <c r="D1056" s="7"/>
      <c r="E1056" s="44"/>
      <c r="F1056" s="7"/>
    </row>
    <row r="1057">
      <c r="A1057" s="7"/>
      <c r="B1057" s="7"/>
      <c r="C1057" s="7"/>
      <c r="D1057" s="7"/>
      <c r="E1057" s="44"/>
      <c r="F1057" s="7"/>
    </row>
    <row r="1058">
      <c r="A1058" s="7"/>
      <c r="B1058" s="7"/>
      <c r="C1058" s="7"/>
      <c r="D1058" s="7"/>
      <c r="E1058" s="44"/>
      <c r="F1058" s="7"/>
    </row>
    <row r="1059">
      <c r="A1059" s="7"/>
      <c r="B1059" s="7"/>
      <c r="C1059" s="7"/>
      <c r="D1059" s="7"/>
      <c r="E1059" s="44"/>
      <c r="F1059" s="7"/>
    </row>
    <row r="1060">
      <c r="A1060" s="7"/>
      <c r="B1060" s="7"/>
      <c r="C1060" s="7"/>
      <c r="D1060" s="7"/>
      <c r="E1060" s="44"/>
      <c r="F1060" s="7"/>
    </row>
    <row r="1061">
      <c r="A1061" s="7"/>
      <c r="B1061" s="7"/>
      <c r="C1061" s="7"/>
      <c r="D1061" s="7"/>
      <c r="E1061" s="44"/>
      <c r="F1061" s="7"/>
    </row>
    <row r="1062">
      <c r="A1062" s="7"/>
      <c r="B1062" s="7"/>
      <c r="C1062" s="7"/>
      <c r="D1062" s="7"/>
      <c r="E1062" s="44"/>
      <c r="F1062" s="7"/>
    </row>
    <row r="1063">
      <c r="A1063" s="7"/>
      <c r="B1063" s="7"/>
      <c r="C1063" s="7"/>
      <c r="D1063" s="7"/>
      <c r="E1063" s="44"/>
      <c r="F1063" s="7"/>
    </row>
    <row r="1064">
      <c r="A1064" s="7"/>
      <c r="B1064" s="7"/>
      <c r="C1064" s="7"/>
      <c r="D1064" s="7"/>
      <c r="E1064" s="44"/>
      <c r="F1064" s="7"/>
    </row>
    <row r="1065">
      <c r="A1065" s="7"/>
      <c r="B1065" s="7"/>
      <c r="C1065" s="7"/>
      <c r="D1065" s="7"/>
      <c r="E1065" s="44"/>
      <c r="F1065" s="7"/>
    </row>
    <row r="1066">
      <c r="A1066" s="7"/>
      <c r="B1066" s="7"/>
      <c r="C1066" s="7"/>
      <c r="D1066" s="7"/>
      <c r="E1066" s="44"/>
      <c r="F1066" s="7"/>
    </row>
    <row r="1067">
      <c r="A1067" s="7"/>
      <c r="B1067" s="7"/>
      <c r="C1067" s="7"/>
      <c r="D1067" s="7"/>
      <c r="E1067" s="44"/>
      <c r="F1067" s="7"/>
    </row>
    <row r="1068">
      <c r="A1068" s="7"/>
      <c r="B1068" s="7"/>
      <c r="C1068" s="7"/>
      <c r="D1068" s="7"/>
      <c r="E1068" s="44"/>
      <c r="F1068" s="7"/>
    </row>
    <row r="1069">
      <c r="A1069" s="7"/>
      <c r="B1069" s="7"/>
      <c r="C1069" s="7"/>
      <c r="D1069" s="7"/>
      <c r="E1069" s="44"/>
      <c r="F1069" s="7"/>
    </row>
    <row r="1070">
      <c r="A1070" s="7"/>
      <c r="B1070" s="7"/>
      <c r="C1070" s="7"/>
      <c r="D1070" s="7"/>
      <c r="E1070" s="44"/>
      <c r="F1070" s="7"/>
    </row>
    <row r="1071">
      <c r="A1071" s="7"/>
      <c r="B1071" s="7"/>
      <c r="C1071" s="7"/>
      <c r="D1071" s="7"/>
      <c r="E1071" s="44"/>
      <c r="F1071" s="7"/>
    </row>
    <row r="1072">
      <c r="A1072" s="7"/>
      <c r="B1072" s="7"/>
      <c r="C1072" s="7"/>
      <c r="D1072" s="7"/>
      <c r="E1072" s="44"/>
      <c r="F1072" s="7"/>
    </row>
    <row r="1073">
      <c r="A1073" s="7"/>
      <c r="B1073" s="7"/>
      <c r="C1073" s="7"/>
      <c r="D1073" s="7"/>
      <c r="E1073" s="44"/>
      <c r="F1073" s="7"/>
    </row>
    <row r="1074">
      <c r="A1074" s="7"/>
      <c r="B1074" s="7"/>
      <c r="C1074" s="7"/>
      <c r="D1074" s="7"/>
      <c r="E1074" s="44"/>
      <c r="F1074" s="7"/>
    </row>
    <row r="1075">
      <c r="A1075" s="7"/>
      <c r="B1075" s="7"/>
      <c r="C1075" s="7"/>
      <c r="D1075" s="7"/>
      <c r="E1075" s="44"/>
      <c r="F1075" s="7"/>
    </row>
    <row r="1076">
      <c r="A1076" s="7"/>
      <c r="B1076" s="7"/>
      <c r="C1076" s="7"/>
      <c r="D1076" s="7"/>
      <c r="E1076" s="44"/>
      <c r="F1076" s="7"/>
    </row>
    <row r="1077">
      <c r="A1077" s="7"/>
      <c r="B1077" s="7"/>
      <c r="C1077" s="7"/>
      <c r="D1077" s="7"/>
      <c r="E1077" s="44"/>
      <c r="F1077" s="7"/>
    </row>
    <row r="1078">
      <c r="A1078" s="7"/>
      <c r="B1078" s="7"/>
      <c r="C1078" s="7"/>
      <c r="D1078" s="7"/>
      <c r="E1078" s="44"/>
      <c r="F1078" s="7"/>
    </row>
    <row r="1079">
      <c r="A1079" s="7"/>
      <c r="B1079" s="7"/>
      <c r="C1079" s="7"/>
      <c r="D1079" s="7"/>
      <c r="E1079" s="44"/>
      <c r="F1079" s="7"/>
    </row>
    <row r="1080">
      <c r="A1080" s="7"/>
      <c r="B1080" s="7"/>
      <c r="C1080" s="7"/>
      <c r="D1080" s="7"/>
      <c r="E1080" s="44"/>
      <c r="F1080" s="7"/>
    </row>
    <row r="1081">
      <c r="A1081" s="7"/>
      <c r="B1081" s="7"/>
      <c r="C1081" s="7"/>
      <c r="D1081" s="7"/>
      <c r="E1081" s="44"/>
      <c r="F1081" s="7"/>
    </row>
    <row r="1082">
      <c r="A1082" s="7"/>
      <c r="B1082" s="7"/>
      <c r="C1082" s="7"/>
      <c r="D1082" s="7"/>
      <c r="E1082" s="44"/>
      <c r="F1082" s="7"/>
    </row>
    <row r="1083">
      <c r="A1083" s="7"/>
      <c r="B1083" s="7"/>
      <c r="C1083" s="7"/>
      <c r="D1083" s="7"/>
      <c r="E1083" s="44"/>
      <c r="F1083" s="7"/>
    </row>
    <row r="1084">
      <c r="A1084" s="7"/>
      <c r="B1084" s="7"/>
      <c r="C1084" s="7"/>
      <c r="D1084" s="7"/>
      <c r="E1084" s="44"/>
      <c r="F1084" s="7"/>
    </row>
    <row r="1085">
      <c r="A1085" s="7"/>
      <c r="B1085" s="7"/>
      <c r="C1085" s="7"/>
      <c r="D1085" s="7"/>
      <c r="E1085" s="44"/>
      <c r="F1085" s="7"/>
    </row>
    <row r="1086">
      <c r="A1086" s="7"/>
      <c r="B1086" s="7"/>
      <c r="C1086" s="7"/>
      <c r="D1086" s="7"/>
      <c r="E1086" s="44"/>
      <c r="F1086" s="7"/>
    </row>
    <row r="1087">
      <c r="A1087" s="7"/>
      <c r="B1087" s="7"/>
      <c r="C1087" s="7"/>
      <c r="D1087" s="7"/>
      <c r="E1087" s="44"/>
      <c r="F1087" s="7"/>
    </row>
    <row r="1088">
      <c r="A1088" s="7"/>
      <c r="B1088" s="7"/>
      <c r="C1088" s="7"/>
      <c r="D1088" s="7"/>
      <c r="E1088" s="44"/>
      <c r="F1088" s="7"/>
    </row>
    <row r="1089">
      <c r="A1089" s="7"/>
      <c r="B1089" s="7"/>
      <c r="C1089" s="7"/>
      <c r="D1089" s="7"/>
      <c r="E1089" s="44"/>
      <c r="F1089" s="7"/>
    </row>
    <row r="1090">
      <c r="A1090" s="7"/>
      <c r="B1090" s="7"/>
      <c r="C1090" s="7"/>
      <c r="D1090" s="7"/>
      <c r="E1090" s="44"/>
      <c r="F1090" s="7"/>
    </row>
    <row r="1091">
      <c r="A1091" s="7"/>
      <c r="B1091" s="7"/>
      <c r="C1091" s="7"/>
      <c r="D1091" s="7"/>
      <c r="E1091" s="44"/>
      <c r="F1091" s="7"/>
    </row>
    <row r="1092">
      <c r="A1092" s="7"/>
      <c r="B1092" s="7"/>
      <c r="C1092" s="7"/>
      <c r="D1092" s="7"/>
      <c r="E1092" s="44"/>
      <c r="F1092" s="7"/>
    </row>
    <row r="1093">
      <c r="A1093" s="7"/>
      <c r="B1093" s="7"/>
      <c r="C1093" s="7"/>
      <c r="D1093" s="7"/>
      <c r="E1093" s="44"/>
      <c r="F1093" s="7"/>
    </row>
    <row r="1094">
      <c r="A1094" s="7"/>
      <c r="B1094" s="7"/>
      <c r="C1094" s="7"/>
      <c r="D1094" s="7"/>
      <c r="E1094" s="44"/>
      <c r="F1094" s="7"/>
    </row>
    <row r="1095">
      <c r="A1095" s="7"/>
      <c r="B1095" s="7"/>
      <c r="C1095" s="7"/>
      <c r="D1095" s="7"/>
      <c r="E1095" s="44"/>
      <c r="F1095" s="7"/>
    </row>
    <row r="1096">
      <c r="A1096" s="7"/>
      <c r="B1096" s="7"/>
      <c r="C1096" s="7"/>
      <c r="D1096" s="7"/>
      <c r="E1096" s="44"/>
      <c r="F1096" s="7"/>
    </row>
    <row r="1097">
      <c r="A1097" s="7"/>
      <c r="B1097" s="7"/>
      <c r="C1097" s="7"/>
      <c r="D1097" s="7"/>
      <c r="E1097" s="44"/>
      <c r="F1097" s="7"/>
    </row>
    <row r="1098">
      <c r="A1098" s="7"/>
      <c r="B1098" s="7"/>
      <c r="C1098" s="7"/>
      <c r="D1098" s="7"/>
      <c r="E1098" s="44"/>
      <c r="F1098" s="7"/>
    </row>
    <row r="1099">
      <c r="A1099" s="7"/>
      <c r="B1099" s="7"/>
      <c r="C1099" s="7"/>
      <c r="D1099" s="7"/>
      <c r="E1099" s="44"/>
      <c r="F1099" s="7"/>
    </row>
    <row r="1100">
      <c r="A1100" s="7"/>
      <c r="B1100" s="7"/>
      <c r="C1100" s="7"/>
      <c r="D1100" s="7"/>
      <c r="E1100" s="44"/>
      <c r="F1100" s="7"/>
    </row>
    <row r="1101">
      <c r="A1101" s="7"/>
      <c r="B1101" s="7"/>
      <c r="C1101" s="7"/>
      <c r="D1101" s="7"/>
      <c r="E1101" s="44"/>
      <c r="F1101" s="7"/>
    </row>
    <row r="1102">
      <c r="A1102" s="7"/>
      <c r="B1102" s="7"/>
      <c r="C1102" s="7"/>
      <c r="D1102" s="7"/>
      <c r="E1102" s="44"/>
      <c r="F1102" s="7"/>
    </row>
    <row r="1103">
      <c r="A1103" s="7"/>
      <c r="B1103" s="7"/>
      <c r="C1103" s="7"/>
      <c r="D1103" s="7"/>
      <c r="E1103" s="44"/>
      <c r="F1103" s="7"/>
    </row>
    <row r="1104">
      <c r="A1104" s="7"/>
      <c r="B1104" s="7"/>
      <c r="C1104" s="7"/>
      <c r="D1104" s="7"/>
      <c r="E1104" s="44"/>
      <c r="F1104" s="7"/>
    </row>
    <row r="1105">
      <c r="A1105" s="7"/>
      <c r="B1105" s="7"/>
      <c r="C1105" s="7"/>
      <c r="D1105" s="7"/>
      <c r="E1105" s="44"/>
      <c r="F1105" s="7"/>
    </row>
    <row r="1106">
      <c r="A1106" s="7"/>
      <c r="B1106" s="7"/>
      <c r="C1106" s="7"/>
      <c r="D1106" s="7"/>
      <c r="E1106" s="44"/>
      <c r="F1106" s="7"/>
    </row>
    <row r="1107">
      <c r="A1107" s="7"/>
      <c r="B1107" s="7"/>
      <c r="C1107" s="7"/>
      <c r="D1107" s="7"/>
      <c r="E1107" s="44"/>
      <c r="F1107" s="7"/>
    </row>
    <row r="1108">
      <c r="A1108" s="7"/>
      <c r="B1108" s="7"/>
      <c r="C1108" s="7"/>
      <c r="D1108" s="7"/>
      <c r="E1108" s="44"/>
      <c r="F1108" s="7"/>
    </row>
    <row r="1109">
      <c r="A1109" s="7"/>
      <c r="B1109" s="7"/>
      <c r="C1109" s="7"/>
      <c r="D1109" s="7"/>
      <c r="E1109" s="44"/>
      <c r="F1109" s="7"/>
    </row>
    <row r="1110">
      <c r="A1110" s="7"/>
      <c r="B1110" s="7"/>
      <c r="C1110" s="7"/>
      <c r="D1110" s="7"/>
      <c r="E1110" s="44"/>
      <c r="F1110" s="7"/>
    </row>
    <row r="1111">
      <c r="A1111" s="7"/>
      <c r="B1111" s="7"/>
      <c r="C1111" s="7"/>
      <c r="D1111" s="7"/>
      <c r="E1111" s="44"/>
      <c r="F1111" s="7"/>
    </row>
    <row r="1112">
      <c r="A1112" s="7"/>
      <c r="B1112" s="7"/>
      <c r="C1112" s="7"/>
      <c r="D1112" s="7"/>
      <c r="E1112" s="44"/>
      <c r="F1112" s="7"/>
    </row>
    <row r="1113">
      <c r="A1113" s="7"/>
      <c r="B1113" s="7"/>
      <c r="C1113" s="7"/>
      <c r="D1113" s="7"/>
      <c r="E1113" s="44"/>
      <c r="F1113" s="7"/>
    </row>
    <row r="1114">
      <c r="A1114" s="7"/>
      <c r="B1114" s="7"/>
      <c r="C1114" s="7"/>
      <c r="D1114" s="7"/>
      <c r="E1114" s="44"/>
      <c r="F1114" s="7"/>
    </row>
    <row r="1115">
      <c r="A1115" s="7"/>
      <c r="B1115" s="7"/>
      <c r="C1115" s="7"/>
      <c r="D1115" s="7"/>
      <c r="E1115" s="44"/>
      <c r="F1115" s="7"/>
    </row>
    <row r="1116">
      <c r="A1116" s="7"/>
      <c r="B1116" s="7"/>
      <c r="C1116" s="7"/>
      <c r="D1116" s="7"/>
      <c r="E1116" s="44"/>
      <c r="F1116" s="7"/>
    </row>
    <row r="1117">
      <c r="A1117" s="7"/>
      <c r="B1117" s="7"/>
      <c r="C1117" s="7"/>
      <c r="D1117" s="7"/>
      <c r="E1117" s="44"/>
      <c r="F1117" s="7"/>
    </row>
    <row r="1118">
      <c r="A1118" s="7"/>
      <c r="B1118" s="7"/>
      <c r="C1118" s="7"/>
      <c r="D1118" s="7"/>
      <c r="E1118" s="44"/>
      <c r="F1118" s="7"/>
    </row>
    <row r="1119">
      <c r="A1119" s="7"/>
      <c r="B1119" s="7"/>
      <c r="C1119" s="7"/>
      <c r="D1119" s="7"/>
      <c r="E1119" s="44"/>
      <c r="F1119" s="7"/>
    </row>
    <row r="1120">
      <c r="A1120" s="7"/>
      <c r="B1120" s="7"/>
      <c r="C1120" s="7"/>
      <c r="D1120" s="7"/>
      <c r="E1120" s="44"/>
      <c r="F1120" s="7"/>
    </row>
    <row r="1121">
      <c r="A1121" s="7"/>
      <c r="B1121" s="7"/>
      <c r="C1121" s="7"/>
      <c r="D1121" s="7"/>
      <c r="E1121" s="44"/>
      <c r="F1121" s="7"/>
    </row>
    <row r="1122">
      <c r="A1122" s="7"/>
      <c r="B1122" s="7"/>
      <c r="C1122" s="7"/>
      <c r="D1122" s="7"/>
      <c r="E1122" s="44"/>
      <c r="F1122" s="7"/>
    </row>
    <row r="1123">
      <c r="A1123" s="7"/>
      <c r="B1123" s="7"/>
      <c r="C1123" s="7"/>
      <c r="D1123" s="7"/>
      <c r="E1123" s="44"/>
      <c r="F1123" s="7"/>
    </row>
    <row r="1124">
      <c r="A1124" s="7"/>
      <c r="B1124" s="7"/>
      <c r="C1124" s="7"/>
      <c r="D1124" s="7"/>
      <c r="E1124" s="44"/>
      <c r="F1124" s="7"/>
    </row>
    <row r="1125">
      <c r="A1125" s="7"/>
      <c r="B1125" s="7"/>
      <c r="C1125" s="7"/>
      <c r="D1125" s="7"/>
      <c r="E1125" s="44"/>
      <c r="F1125" s="7"/>
    </row>
    <row r="1126">
      <c r="A1126" s="7"/>
      <c r="B1126" s="7"/>
      <c r="C1126" s="7"/>
      <c r="D1126" s="7"/>
      <c r="E1126" s="44"/>
      <c r="F1126" s="7"/>
    </row>
    <row r="1127">
      <c r="A1127" s="7"/>
      <c r="B1127" s="7"/>
      <c r="C1127" s="7"/>
      <c r="D1127" s="7"/>
      <c r="E1127" s="44"/>
      <c r="F1127" s="7"/>
    </row>
    <row r="1128">
      <c r="A1128" s="7"/>
      <c r="B1128" s="7"/>
      <c r="C1128" s="7"/>
      <c r="D1128" s="7"/>
      <c r="E1128" s="44"/>
      <c r="F1128" s="7"/>
    </row>
    <row r="1129">
      <c r="A1129" s="7"/>
      <c r="B1129" s="7"/>
      <c r="C1129" s="7"/>
      <c r="D1129" s="7"/>
      <c r="E1129" s="44"/>
      <c r="F1129" s="7"/>
    </row>
    <row r="1130">
      <c r="A1130" s="7"/>
      <c r="B1130" s="7"/>
      <c r="C1130" s="7"/>
      <c r="D1130" s="7"/>
      <c r="E1130" s="44"/>
      <c r="F1130" s="7"/>
    </row>
    <row r="1131">
      <c r="A1131" s="7"/>
      <c r="B1131" s="7"/>
      <c r="C1131" s="7"/>
      <c r="D1131" s="7"/>
      <c r="E1131" s="44"/>
      <c r="F1131" s="7"/>
    </row>
    <row r="1132">
      <c r="A1132" s="7"/>
      <c r="B1132" s="7"/>
      <c r="C1132" s="7"/>
      <c r="D1132" s="7"/>
      <c r="E1132" s="44"/>
      <c r="F1132" s="7"/>
    </row>
    <row r="1133">
      <c r="A1133" s="7"/>
      <c r="B1133" s="7"/>
      <c r="C1133" s="7"/>
      <c r="D1133" s="7"/>
      <c r="E1133" s="44"/>
      <c r="F1133" s="7"/>
    </row>
    <row r="1134">
      <c r="A1134" s="7"/>
      <c r="B1134" s="7"/>
      <c r="C1134" s="7"/>
      <c r="D1134" s="7"/>
      <c r="E1134" s="44"/>
      <c r="F1134" s="7"/>
    </row>
    <row r="1135">
      <c r="A1135" s="7"/>
      <c r="B1135" s="7"/>
      <c r="C1135" s="7"/>
      <c r="D1135" s="7"/>
      <c r="E1135" s="44"/>
      <c r="F1135" s="7"/>
    </row>
    <row r="1136">
      <c r="A1136" s="7"/>
      <c r="B1136" s="7"/>
      <c r="C1136" s="7"/>
      <c r="D1136" s="7"/>
      <c r="E1136" s="44"/>
      <c r="F1136" s="7"/>
    </row>
    <row r="1137">
      <c r="A1137" s="7"/>
      <c r="B1137" s="7"/>
      <c r="C1137" s="7"/>
      <c r="D1137" s="7"/>
      <c r="E1137" s="44"/>
      <c r="F1137" s="7"/>
    </row>
    <row r="1138">
      <c r="A1138" s="7"/>
      <c r="B1138" s="7"/>
      <c r="C1138" s="7"/>
      <c r="D1138" s="7"/>
      <c r="E1138" s="44"/>
      <c r="F1138" s="7"/>
    </row>
    <row r="1139">
      <c r="A1139" s="7"/>
      <c r="B1139" s="7"/>
      <c r="C1139" s="7"/>
      <c r="D1139" s="7"/>
      <c r="E1139" s="44"/>
      <c r="F1139" s="7"/>
    </row>
    <row r="1140">
      <c r="A1140" s="7"/>
      <c r="B1140" s="7"/>
      <c r="C1140" s="7"/>
      <c r="D1140" s="7"/>
      <c r="E1140" s="44"/>
      <c r="F1140" s="7"/>
    </row>
    <row r="1141">
      <c r="A1141" s="7"/>
      <c r="B1141" s="7"/>
      <c r="C1141" s="7"/>
      <c r="D1141" s="7"/>
      <c r="E1141" s="44"/>
      <c r="F1141" s="7"/>
    </row>
    <row r="1142">
      <c r="A1142" s="7"/>
      <c r="B1142" s="7"/>
      <c r="C1142" s="7"/>
      <c r="D1142" s="7"/>
      <c r="E1142" s="44"/>
      <c r="F1142" s="7"/>
    </row>
    <row r="1143">
      <c r="A1143" s="7"/>
      <c r="B1143" s="7"/>
      <c r="C1143" s="7"/>
      <c r="D1143" s="7"/>
      <c r="E1143" s="44"/>
      <c r="F1143" s="7"/>
    </row>
    <row r="1144">
      <c r="A1144" s="7"/>
      <c r="B1144" s="7"/>
      <c r="C1144" s="7"/>
      <c r="D1144" s="7"/>
      <c r="E1144" s="44"/>
      <c r="F1144" s="7"/>
    </row>
    <row r="1145">
      <c r="A1145" s="7"/>
      <c r="B1145" s="7"/>
      <c r="C1145" s="7"/>
      <c r="D1145" s="7"/>
      <c r="E1145" s="44"/>
      <c r="F1145" s="7"/>
    </row>
    <row r="1146">
      <c r="A1146" s="7"/>
      <c r="B1146" s="7"/>
      <c r="C1146" s="7"/>
      <c r="D1146" s="7"/>
      <c r="E1146" s="44"/>
      <c r="F1146" s="7"/>
    </row>
    <row r="1147">
      <c r="A1147" s="7"/>
      <c r="B1147" s="7"/>
      <c r="C1147" s="7"/>
      <c r="D1147" s="7"/>
      <c r="E1147" s="44"/>
      <c r="F1147" s="7"/>
    </row>
    <row r="1148">
      <c r="A1148" s="7"/>
      <c r="B1148" s="7"/>
      <c r="C1148" s="7"/>
      <c r="D1148" s="7"/>
      <c r="E1148" s="44"/>
      <c r="F1148" s="7"/>
    </row>
    <row r="1149">
      <c r="A1149" s="7"/>
      <c r="B1149" s="7"/>
      <c r="C1149" s="7"/>
      <c r="D1149" s="7"/>
      <c r="E1149" s="44"/>
      <c r="F1149" s="7"/>
    </row>
    <row r="1150">
      <c r="A1150" s="7"/>
      <c r="B1150" s="7"/>
      <c r="C1150" s="7"/>
      <c r="D1150" s="7"/>
      <c r="E1150" s="44"/>
      <c r="F1150" s="7"/>
    </row>
    <row r="1151">
      <c r="A1151" s="7"/>
      <c r="B1151" s="7"/>
      <c r="C1151" s="7"/>
      <c r="D1151" s="7"/>
      <c r="E1151" s="44"/>
      <c r="F1151" s="7"/>
    </row>
    <row r="1152">
      <c r="A1152" s="7"/>
      <c r="B1152" s="7"/>
      <c r="C1152" s="7"/>
      <c r="D1152" s="7"/>
      <c r="E1152" s="44"/>
      <c r="F1152" s="7"/>
    </row>
    <row r="1153">
      <c r="A1153" s="7"/>
      <c r="B1153" s="7"/>
      <c r="C1153" s="7"/>
      <c r="D1153" s="7"/>
      <c r="E1153" s="44"/>
      <c r="F1153" s="7"/>
    </row>
    <row r="1154">
      <c r="A1154" s="7"/>
      <c r="B1154" s="7"/>
      <c r="C1154" s="7"/>
      <c r="D1154" s="7"/>
      <c r="E1154" s="44"/>
      <c r="F1154" s="7"/>
    </row>
    <row r="1155">
      <c r="A1155" s="7"/>
      <c r="B1155" s="7"/>
      <c r="C1155" s="7"/>
      <c r="D1155" s="7"/>
      <c r="E1155" s="44"/>
      <c r="F1155" s="7"/>
    </row>
    <row r="1156">
      <c r="A1156" s="7"/>
      <c r="B1156" s="7"/>
      <c r="C1156" s="7"/>
      <c r="D1156" s="7"/>
      <c r="E1156" s="44"/>
      <c r="F1156" s="7"/>
    </row>
    <row r="1157">
      <c r="A1157" s="7"/>
      <c r="B1157" s="7"/>
      <c r="C1157" s="7"/>
      <c r="D1157" s="7"/>
      <c r="E1157" s="44"/>
      <c r="F1157" s="7"/>
    </row>
    <row r="1158">
      <c r="A1158" s="7"/>
      <c r="B1158" s="7"/>
      <c r="C1158" s="7"/>
      <c r="D1158" s="7"/>
      <c r="E1158" s="44"/>
      <c r="F1158" s="7"/>
    </row>
    <row r="1159">
      <c r="A1159" s="7"/>
      <c r="B1159" s="7"/>
      <c r="C1159" s="7"/>
      <c r="D1159" s="7"/>
      <c r="E1159" s="44"/>
      <c r="F1159" s="7"/>
    </row>
    <row r="1160">
      <c r="A1160" s="7"/>
      <c r="B1160" s="7"/>
      <c r="C1160" s="7"/>
      <c r="D1160" s="7"/>
      <c r="E1160" s="44"/>
      <c r="F1160" s="7"/>
    </row>
    <row r="1161">
      <c r="A1161" s="7"/>
      <c r="B1161" s="7"/>
      <c r="C1161" s="7"/>
      <c r="D1161" s="7"/>
      <c r="E1161" s="44"/>
      <c r="F1161" s="7"/>
    </row>
    <row r="1162">
      <c r="A1162" s="7"/>
      <c r="B1162" s="7"/>
      <c r="C1162" s="7"/>
      <c r="D1162" s="7"/>
      <c r="E1162" s="44"/>
      <c r="F1162" s="7"/>
    </row>
    <row r="1163">
      <c r="A1163" s="7"/>
      <c r="B1163" s="7"/>
      <c r="C1163" s="7"/>
      <c r="D1163" s="7"/>
      <c r="E1163" s="44"/>
      <c r="F1163" s="7"/>
    </row>
    <row r="1164">
      <c r="A1164" s="7"/>
      <c r="B1164" s="7"/>
      <c r="C1164" s="7"/>
      <c r="D1164" s="7"/>
      <c r="E1164" s="44"/>
      <c r="F1164" s="7"/>
    </row>
    <row r="1165">
      <c r="A1165" s="7"/>
      <c r="B1165" s="7"/>
      <c r="C1165" s="7"/>
      <c r="D1165" s="7"/>
      <c r="E1165" s="44"/>
      <c r="F1165" s="7"/>
    </row>
    <row r="1166">
      <c r="A1166" s="7"/>
      <c r="B1166" s="7"/>
      <c r="C1166" s="7"/>
      <c r="D1166" s="7"/>
      <c r="E1166" s="44"/>
      <c r="F1166" s="7"/>
    </row>
    <row r="1167">
      <c r="A1167" s="7"/>
      <c r="B1167" s="7"/>
      <c r="C1167" s="7"/>
      <c r="D1167" s="7"/>
      <c r="E1167" s="44"/>
      <c r="F1167" s="7"/>
    </row>
    <row r="1168">
      <c r="A1168" s="7"/>
      <c r="B1168" s="7"/>
      <c r="C1168" s="7"/>
      <c r="D1168" s="7"/>
      <c r="E1168" s="44"/>
      <c r="F1168" s="7"/>
    </row>
    <row r="1169">
      <c r="A1169" s="7"/>
      <c r="B1169" s="7"/>
      <c r="C1169" s="7"/>
      <c r="D1169" s="7"/>
      <c r="E1169" s="44"/>
      <c r="F1169" s="7"/>
    </row>
    <row r="1170">
      <c r="A1170" s="7"/>
      <c r="B1170" s="7"/>
      <c r="C1170" s="7"/>
      <c r="D1170" s="7"/>
      <c r="E1170" s="44"/>
      <c r="F1170" s="7"/>
    </row>
    <row r="1171">
      <c r="A1171" s="7"/>
      <c r="B1171" s="7"/>
      <c r="C1171" s="7"/>
      <c r="D1171" s="7"/>
      <c r="E1171" s="44"/>
      <c r="F1171" s="7"/>
    </row>
    <row r="1172">
      <c r="A1172" s="7"/>
      <c r="B1172" s="7"/>
      <c r="C1172" s="7"/>
      <c r="D1172" s="7"/>
      <c r="E1172" s="44"/>
      <c r="F1172" s="7"/>
    </row>
    <row r="1173">
      <c r="A1173" s="7"/>
      <c r="B1173" s="7"/>
      <c r="C1173" s="7"/>
      <c r="D1173" s="7"/>
      <c r="E1173" s="44"/>
      <c r="F1173" s="7"/>
    </row>
    <row r="1174">
      <c r="A1174" s="7"/>
      <c r="B1174" s="7"/>
      <c r="C1174" s="7"/>
      <c r="D1174" s="7"/>
      <c r="E1174" s="44"/>
      <c r="F1174" s="7"/>
    </row>
    <row r="1175">
      <c r="A1175" s="7"/>
      <c r="B1175" s="7"/>
      <c r="C1175" s="7"/>
      <c r="D1175" s="7"/>
      <c r="E1175" s="44"/>
      <c r="F1175" s="7"/>
    </row>
    <row r="1176">
      <c r="A1176" s="7"/>
      <c r="B1176" s="7"/>
      <c r="C1176" s="7"/>
      <c r="D1176" s="7"/>
      <c r="E1176" s="44"/>
      <c r="F1176" s="7"/>
    </row>
    <row r="1177">
      <c r="A1177" s="7"/>
      <c r="B1177" s="7"/>
      <c r="C1177" s="7"/>
      <c r="D1177" s="7"/>
      <c r="E1177" s="44"/>
      <c r="F1177" s="7"/>
    </row>
    <row r="1178">
      <c r="A1178" s="7"/>
      <c r="B1178" s="7"/>
      <c r="C1178" s="7"/>
      <c r="D1178" s="7"/>
      <c r="E1178" s="44"/>
      <c r="F1178" s="7"/>
    </row>
    <row r="1179">
      <c r="A1179" s="7"/>
      <c r="B1179" s="7"/>
      <c r="C1179" s="7"/>
      <c r="D1179" s="7"/>
      <c r="E1179" s="44"/>
      <c r="F1179" s="7"/>
    </row>
  </sheetData>
  <hyperlinks>
    <hyperlink r:id="rId1" location="issuecomment-373821620" ref="B2"/>
    <hyperlink r:id="rId2" location="issuecomment-375688874" ref="B3"/>
    <hyperlink r:id="rId3" location="issue-773051766" ref="B4"/>
    <hyperlink r:id="rId4" location="issue-992956585" ref="B5"/>
    <hyperlink r:id="rId5" location="issuecomment-871621658" ref="B6"/>
    <hyperlink r:id="rId6" location="issuecomment-354344617" ref="B7"/>
    <hyperlink r:id="rId7" location="issuecomment-477307223" ref="B8"/>
    <hyperlink r:id="rId8" location="issue-992956585" ref="B9"/>
    <hyperlink r:id="rId9" location="issue-463220290" ref="B10"/>
    <hyperlink r:id="rId10" location="issue-165833421" ref="B11"/>
    <hyperlink r:id="rId11" location="issue-165833421" ref="B12"/>
    <hyperlink r:id="rId12" location="issuecomment-258304149" ref="B13"/>
    <hyperlink r:id="rId13" location="issuecomment-298019161" ref="B14"/>
    <hyperlink r:id="rId14" location="issuecomment-298019161" ref="B15"/>
    <hyperlink r:id="rId15" location="issuecomment-302114417" ref="B16"/>
    <hyperlink r:id="rId16" location="issuecomment-302122670" ref="B17"/>
    <hyperlink r:id="rId17" location="issuecomment-327673607" ref="B18"/>
    <hyperlink r:id="rId18" location="issuecomment-350857556" ref="B19"/>
    <hyperlink r:id="rId19" location="issuecomment-352481313" ref="B20"/>
    <hyperlink r:id="rId20" location="issuecomment-218683138" ref="B21"/>
    <hyperlink r:id="rId21" location="issuecomment-318574809" ref="B22"/>
    <hyperlink r:id="rId22" location="issuecomment-320828962" ref="B23"/>
    <hyperlink r:id="rId23" location="issuecomment-4204013" ref="B24"/>
    <hyperlink r:id="rId24" location="issuecomment-541782284" ref="B25"/>
    <hyperlink r:id="rId25" location="issuecomment-251833403" ref="B26"/>
    <hyperlink r:id="rId26" location="issuecomment-251833403" ref="B27"/>
    <hyperlink r:id="rId27" location="issuecomment-1239770" ref="B28"/>
    <hyperlink r:id="rId28" location="issuecomment-1260877" ref="B29"/>
    <hyperlink r:id="rId29" location="issuecomment-40838631" ref="B30"/>
    <hyperlink r:id="rId30" location="issuecomment-44589056" ref="B31"/>
    <hyperlink r:id="rId31" location="issuecomment-863556948" ref="B32"/>
    <hyperlink r:id="rId32" location="issuecomment-784004442" ref="B33"/>
    <hyperlink r:id="rId33" location="issuecomment-713669852" ref="B34"/>
    <hyperlink r:id="rId34" location="issuecomment-318673559" ref="B35"/>
    <hyperlink r:id="rId35" location="issuecomment-318889199" ref="B36"/>
    <hyperlink r:id="rId36" location="issuecomment-216318529" ref="B37"/>
    <hyperlink r:id="rId37" location="issuecomment-292595988" ref="B38"/>
    <hyperlink r:id="rId38" location="issuecomment-301439431" ref="B39"/>
    <hyperlink r:id="rId39" location="issue-196069178" ref="B40"/>
    <hyperlink r:id="rId40" location="issue-196069178" ref="B41"/>
    <hyperlink r:id="rId41" location="issuecomment-970533253" ref="B42"/>
    <hyperlink r:id="rId42" location="issuecomment-193472717" ref="B43"/>
    <hyperlink r:id="rId43" location="issuecomment-532646048" ref="B44"/>
    <hyperlink r:id="rId44" location="issue-154817717" ref="B45"/>
    <hyperlink r:id="rId45" location="issuecomment-37565565" ref="B46"/>
    <hyperlink r:id="rId46" location="issuecomment-116599708" ref="B47"/>
    <hyperlink r:id="rId47" location="issue-27156996" ref="B48"/>
    <hyperlink r:id="rId48" location="issuecomment-402956933" ref="B49"/>
    <hyperlink r:id="rId49" location="issue-266835729" ref="B50"/>
    <hyperlink r:id="rId50" location="issue-266835729" ref="B51"/>
    <hyperlink r:id="rId51" location="issuecomment-322519168" ref="B52"/>
    <hyperlink r:id="rId52" location="issuecomment-283182944" ref="B53"/>
    <hyperlink r:id="rId53" location="issuecomment-12411416" ref="B54"/>
    <hyperlink r:id="rId54" location="issuecomment-14815577" ref="B55"/>
    <hyperlink r:id="rId55" location="issuecomment-16331020" ref="B56"/>
    <hyperlink r:id="rId56" location="issuecomment-19309374" ref="B57"/>
    <hyperlink r:id="rId57" location="issuecomment-19309374" ref="B58"/>
    <hyperlink r:id="rId58" location="issuecomment-20050228" ref="B59"/>
    <hyperlink r:id="rId59" location="issue-251560076" ref="B60"/>
    <hyperlink r:id="rId60" location="issuecomment-465740806" ref="B61"/>
    <hyperlink r:id="rId61" location="issuecomment-466279501" ref="B62"/>
    <hyperlink r:id="rId62" location="issuecomment-475885309" ref="B63"/>
    <hyperlink r:id="rId63" location="issuecomment-495273718" ref="B64"/>
    <hyperlink r:id="rId64" location="issuecomment-497118805" ref="B65"/>
    <hyperlink r:id="rId65" location="issuecomment-386561057" ref="B66"/>
    <hyperlink r:id="rId66" location="issuecomment-386561057" ref="B67"/>
    <hyperlink r:id="rId67" location="issuecomment-386665923" ref="B68"/>
    <hyperlink r:id="rId68" location="issuecomment-400545093" ref="B69"/>
    <hyperlink r:id="rId69" location="issuecomment-400545093" ref="B70"/>
    <hyperlink r:id="rId70" location="issuecomment-413175659" ref="B71"/>
    <hyperlink r:id="rId71" location="issuecomment-413175659" ref="B72"/>
    <hyperlink r:id="rId72" location="issuecomment-495494524" ref="B73"/>
    <hyperlink r:id="rId73" location="issuecomment-426320083" ref="B74"/>
    <hyperlink r:id="rId74" location="issuecomment-504403158" ref="B75"/>
    <hyperlink r:id="rId75" location="issuecomment-832975924" ref="B76"/>
    <hyperlink r:id="rId76" location="issuecomment-832975924" ref="B77"/>
    <hyperlink r:id="rId77" location="issuecomment-500104285" ref="B78"/>
    <hyperlink r:id="rId78" location="issuecomment-538185698" ref="B79"/>
    <hyperlink r:id="rId79" ref="D79"/>
    <hyperlink r:id="rId80" location="issuecomment-499760504" ref="B80"/>
    <hyperlink r:id="rId81" location="issuecomment-335231776" ref="B81"/>
    <hyperlink r:id="rId82" location="issuecomment-337977474" ref="B82"/>
    <hyperlink r:id="rId83" location="issuecomment-347232930" ref="B83"/>
    <hyperlink r:id="rId84" location="issuecomment-595132375" ref="B84"/>
    <hyperlink r:id="rId85" location="issue-373986810" ref="B85"/>
    <hyperlink r:id="rId86" location="issuecomment-250722286" ref="B86"/>
    <hyperlink r:id="rId87" location="issuecomment-254628239" ref="B87"/>
    <hyperlink r:id="rId88" location="issuecomment-255150415" ref="B88"/>
    <hyperlink r:id="rId89" location="issue-186668997" ref="B89"/>
    <hyperlink r:id="rId90" location="issue-186668997" ref="B90"/>
    <hyperlink r:id="rId91" location="issue-202935037" ref="B91"/>
    <hyperlink r:id="rId92" location="issuecomment-720019588" ref="B92"/>
    <hyperlink r:id="rId93" location="issuecomment-751243268" ref="B93"/>
    <hyperlink r:id="rId94" location="issuecomment-921693434" ref="B94"/>
    <hyperlink r:id="rId95" location="issue-1059277072" ref="B95"/>
    <hyperlink r:id="rId96" location="issuecomment-903291097" ref="B96"/>
    <hyperlink r:id="rId97" location="issue-771588562" ref="B97"/>
    <hyperlink r:id="rId98" location="issuecomment-635882764" ref="B98"/>
    <hyperlink r:id="rId99" location="issuecomment-921807559" ref="B99"/>
    <hyperlink r:id="rId100" location="issuecomment-856180627" ref="B100"/>
    <hyperlink r:id="rId101" ref="E100"/>
    <hyperlink r:id="rId102" location="issuecomment-821968195" ref="B101"/>
    <hyperlink r:id="rId103" location="issue-873920202" ref="B102"/>
    <hyperlink r:id="rId104" location="issue-874337090" ref="B103"/>
    <hyperlink r:id="rId105" location="issue-874344288" ref="B104"/>
    <hyperlink r:id="rId106" location="issuecomment-562259217" ref="B105"/>
    <hyperlink r:id="rId107" location="issuecomment-562259217" ref="B106"/>
    <hyperlink r:id="rId108" location="issuecomment-562259217" ref="B107"/>
    <hyperlink r:id="rId109" location="issuecomment-562271991" ref="B108"/>
    <hyperlink r:id="rId110" location="issue-1060431731" ref="B109"/>
    <hyperlink r:id="rId111" location="issue-1059222993" ref="B110"/>
    <hyperlink r:id="rId112" ref="E110"/>
    <hyperlink r:id="rId113" location="issue-1021889057" ref="B111"/>
    <hyperlink r:id="rId114" location="issuecomment-940187415" ref="B112"/>
    <hyperlink r:id="rId115" location="issue-1058122681" ref="B113"/>
    <hyperlink r:id="rId116" location="issuecomment-966219240" ref="B114"/>
    <hyperlink r:id="rId117" location="issuecomment-966219240" ref="B115"/>
    <hyperlink r:id="rId118" location="issuecomment-922118917" ref="B116"/>
    <hyperlink r:id="rId119" location="issue-868890720" ref="B117"/>
    <hyperlink r:id="rId120" location="issuecomment-876755922" ref="B118"/>
    <hyperlink r:id="rId121" location="issuecomment-876954237" ref="B119"/>
    <hyperlink r:id="rId122" location="issue-150555970" ref="B120"/>
    <hyperlink r:id="rId123" location="issue-150554219" ref="B121"/>
    <hyperlink r:id="rId124" location="issue-146808943" ref="B122"/>
    <hyperlink r:id="rId125" location="issue-139343245" ref="B123"/>
    <hyperlink r:id="rId126" location="issue-139343245" ref="B124"/>
    <hyperlink r:id="rId127" ref="E124"/>
    <hyperlink r:id="rId128" location="issuecomment-193894857" ref="B125"/>
    <hyperlink r:id="rId129" location="issuecomment-142439017" ref="B126"/>
    <hyperlink r:id="rId130" ref="E126"/>
    <hyperlink r:id="rId131" location="issuecomment-700663832" ref="B127"/>
    <hyperlink r:id="rId132" ref="E127"/>
    <hyperlink r:id="rId133" location="issuecomment-706623406" ref="B128"/>
    <hyperlink r:id="rId134" ref="E128"/>
    <hyperlink r:id="rId135" location="issuecomment-665059728" ref="B129"/>
    <hyperlink r:id="rId136" ref="D129"/>
    <hyperlink r:id="rId137" location="issuecomment-686455736" ref="B130"/>
    <hyperlink r:id="rId138" location="issuecomment-663840555" ref="B131"/>
    <hyperlink r:id="rId139" location="issuecomment-663840555" ref="B132"/>
    <hyperlink r:id="rId140" location="issuecomment-663924857" ref="B133"/>
    <hyperlink r:id="rId141" location="issuecomment-274903673" ref="B134"/>
    <hyperlink r:id="rId142" location="issuecomment-616124774" ref="B135"/>
    <hyperlink r:id="rId143" location="issuecomment-329622869" ref="B136"/>
    <hyperlink r:id="rId144" location="issuecomment-5362938" ref="B137"/>
    <hyperlink r:id="rId145" location="issuecomment-5362938" ref="B138"/>
    <hyperlink r:id="rId146" location="issuecomment-8850328" ref="B139"/>
    <hyperlink r:id="rId147" location="issue-640837370" ref="B140"/>
    <hyperlink r:id="rId148" location="issue-640837370" ref="B141"/>
    <hyperlink r:id="rId149" location="issue-640837370" ref="B142"/>
    <hyperlink r:id="rId150" location="issue-640837370" ref="B143"/>
    <hyperlink r:id="rId151" location="issue-640837370" ref="B144"/>
    <hyperlink r:id="rId152" location="issue-640837370" ref="B145"/>
    <hyperlink r:id="rId153" location="issue-640837370" ref="B146"/>
    <hyperlink r:id="rId154" location="issue-640837370" ref="B147"/>
    <hyperlink r:id="rId155" location="issuecomment-645964084" ref="B148"/>
    <hyperlink r:id="rId156" ref="E148"/>
    <hyperlink r:id="rId157" location="issuecomment-645964084" ref="B149"/>
    <hyperlink r:id="rId158" location="issuecomment-704108773" ref="B150"/>
    <hyperlink r:id="rId159" location="issuecomment-704108773" ref="B151"/>
    <hyperlink r:id="rId160" location="issuecomment-789719709" ref="B152"/>
    <hyperlink r:id="rId161" location="issuecomment-428687611" ref="B153"/>
    <hyperlink r:id="rId162" ref="E153"/>
    <hyperlink r:id="rId163" location="issuecomment-618718328" ref="B154"/>
    <hyperlink r:id="rId164" location="issuecomment-259424059" ref="B155"/>
    <hyperlink r:id="rId165" location="issuecomment-259647646" ref="B156"/>
    <hyperlink r:id="rId166" location="issuecomment-259647646" ref="B157"/>
    <hyperlink r:id="rId167" location="issuecomment-260328795" ref="B158"/>
    <hyperlink r:id="rId168" location="issue-853254493" ref="B159"/>
    <hyperlink r:id="rId169" location="issuecomment-759337938" ref="B160"/>
    <hyperlink r:id="rId170" location="issue-243228194" ref="B161"/>
    <hyperlink r:id="rId171" location="issuecomment-597140923" ref="B162"/>
    <hyperlink r:id="rId172" ref="E162"/>
    <hyperlink r:id="rId173" location="issuecomment-626243821" ref="B163"/>
    <hyperlink r:id="rId174" location="issue-365964460" ref="B164"/>
    <hyperlink r:id="rId175" location="issuecomment-426454068" ref="B165"/>
    <hyperlink r:id="rId176" location="issuecomment-969945214" ref="B166"/>
    <hyperlink r:id="rId177" location="L380" ref="E166"/>
    <hyperlink r:id="rId178" location="issue-1053456402" ref="B167"/>
    <hyperlink r:id="rId179" location="issuecomment-968879815" ref="B168"/>
    <hyperlink r:id="rId180" location="L151-L163" ref="E168"/>
    <hyperlink r:id="rId181" location="issuecomment-975408503" ref="B169"/>
    <hyperlink r:id="rId182" location="issue-1052897411" ref="B170"/>
    <hyperlink r:id="rId183" location="issue-1050479853" ref="B171"/>
    <hyperlink r:id="rId184" location="L27-L34" ref="E171"/>
    <hyperlink r:id="rId185" location="issuecomment-950955756" ref="B172"/>
    <hyperlink r:id="rId186" location="issuecomment-950955756" ref="B173"/>
    <hyperlink r:id="rId187" ref="E173"/>
    <hyperlink r:id="rId188" location="issuecomment-733976493" ref="B174"/>
    <hyperlink r:id="rId189" location="issuecomment-716193996" ref="B175"/>
    <hyperlink r:id="rId190" location="issuecomment-716193996" ref="B176"/>
    <hyperlink r:id="rId191" location="issue-874337090" ref="B177"/>
    <hyperlink r:id="rId192" location="issue-874337090" ref="B178"/>
    <hyperlink r:id="rId193" location="issuecomment-934608385" ref="B179"/>
    <hyperlink r:id="rId194" location="issue-1059222993" ref="B180"/>
    <hyperlink r:id="rId195" location="issue-1059222993" ref="B181"/>
    <hyperlink r:id="rId196" location="issuecomment-963489202" ref="B182"/>
    <hyperlink r:id="rId197" location="issuecomment-967762083" ref="B183"/>
    <hyperlink r:id="rId198" ref="E183"/>
    <hyperlink r:id="rId199" location="issuecomment-973591306" ref="B184"/>
    <hyperlink r:id="rId200" location="issue-1047497015" ref="B185"/>
    <hyperlink r:id="rId201" location="issue-1046011712" ref="B186"/>
    <hyperlink r:id="rId202" location="issue-1046011712" ref="B187"/>
    <hyperlink r:id="rId203" location="issuecomment-956149218" ref="B188"/>
    <hyperlink r:id="rId204" location="issuecomment-956267113" ref="B189"/>
    <hyperlink r:id="rId205" location="issuecomment-922118917" ref="B190"/>
    <hyperlink r:id="rId206" location="issuecomment-830328728" ref="B191"/>
    <hyperlink r:id="rId207" location="issue-146808943" ref="B192"/>
    <hyperlink r:id="rId208" location="issue-139343245" ref="B193"/>
    <hyperlink r:id="rId209" ref="E193"/>
    <hyperlink r:id="rId210" location="issue-139343245" ref="B194"/>
    <hyperlink r:id="rId211" ref="E194"/>
    <hyperlink r:id="rId212" location="issuecomment-142439017" ref="B195"/>
    <hyperlink r:id="rId213" location="issue-290123504" ref="B196"/>
    <hyperlink r:id="rId214" location="issuecomment-375914706" ref="B197"/>
    <hyperlink r:id="rId215" location="issue-773051766" ref="B198"/>
    <hyperlink r:id="rId216" location="issue-992956585" ref="B199"/>
    <hyperlink r:id="rId217" location="issuecomment-920293222" ref="B200"/>
    <hyperlink r:id="rId218" location="issuecomment-930045982" ref="B201"/>
    <hyperlink r:id="rId219" location="issuecomment-877635558" ref="B202"/>
    <hyperlink r:id="rId220" location="issuecomment-877635558" ref="B203"/>
    <hyperlink r:id="rId221" location="issuecomment-877635558" ref="B204"/>
    <hyperlink r:id="rId222" location="issuecomment-877635558" ref="B205"/>
    <hyperlink r:id="rId223" location="issuecomment-877635558" ref="B206"/>
    <hyperlink r:id="rId224" location="issuecomment-877635558" ref="B207"/>
    <hyperlink r:id="rId225" location="issuecomment-877635558" ref="B208"/>
    <hyperlink r:id="rId226" location="issuecomment-922406454" ref="B209"/>
    <hyperlink r:id="rId227" location="issue-992956585" ref="B210"/>
    <hyperlink r:id="rId228" location="issuecomment-235279855" ref="B211"/>
    <hyperlink r:id="rId229" location="issuecomment-335614767" ref="B212"/>
    <hyperlink r:id="rId230" location="issuecomment-215632593" ref="B213"/>
    <hyperlink r:id="rId231" location="issuecomment-215632593" ref="B214"/>
    <hyperlink r:id="rId232" location="issuecomment-236753046" ref="B215"/>
    <hyperlink r:id="rId233" location="issuecomment-314574677" ref="B216"/>
    <hyperlink r:id="rId234" location="issuecomment-317849612" ref="B217"/>
    <hyperlink r:id="rId235" location="issuecomment-325026287" ref="B218"/>
    <hyperlink r:id="rId236" location="issuecomment-325026287" ref="B219"/>
    <hyperlink r:id="rId237" location="issuecomment-485245362" ref="B220"/>
    <hyperlink r:id="rId238" location="issuecomment-3975200" ref="B221"/>
    <hyperlink r:id="rId239" location="issuecomment-5268369" ref="B222"/>
    <hyperlink r:id="rId240" location="issue-365263634" ref="B223"/>
    <hyperlink r:id="rId241" location="issuecomment-68328193" ref="B224"/>
    <hyperlink r:id="rId242" location="issuecomment-114602117" ref="B225"/>
    <hyperlink r:id="rId243" location="issuecomment-114671011" ref="B226"/>
    <hyperlink r:id="rId244" location="issuecomment-974103" ref="B227"/>
    <hyperlink r:id="rId245" location="issuecomment-137611579" ref="B228"/>
    <hyperlink r:id="rId246" location="issue-99928789" ref="B229"/>
    <hyperlink r:id="rId247" location="issue-99928789" ref="B230"/>
    <hyperlink r:id="rId248" location="issuecomment-318935083" ref="B231"/>
    <hyperlink r:id="rId249" location="issue-948624288" ref="B232"/>
    <hyperlink r:id="rId250" location="issue-948624288" ref="B233"/>
    <hyperlink r:id="rId251" location="issue-948624288" ref="B234"/>
    <hyperlink r:id="rId252" location="issuecomment-889399480" ref="B235"/>
    <hyperlink r:id="rId253" location="issuecomment-889399480" ref="B236"/>
    <hyperlink r:id="rId254" location="issuecomment-889399480" ref="B237"/>
    <hyperlink r:id="rId255" location="issuecomment-908715091" ref="B238"/>
    <hyperlink r:id="rId256" location="issuecomment-908715091" ref="B239"/>
    <hyperlink r:id="rId257" location="issuecomment-316180082" ref="B240"/>
    <hyperlink r:id="rId258" ref="D240"/>
    <hyperlink r:id="rId259" location="issuecomment-349330066" ref="B241"/>
    <hyperlink r:id="rId260" location="issuecomment-349330066" ref="B242"/>
    <hyperlink r:id="rId261" location="issuecomment-676359653" ref="B243"/>
    <hyperlink r:id="rId262" location="issuecomment-625669469" ref="B244"/>
    <hyperlink r:id="rId263" location="issuecomment-120982216" ref="B245"/>
    <hyperlink r:id="rId264" location="issuecomment-44754697" ref="B246"/>
    <hyperlink r:id="rId265" location="issuecomment-408727908" ref="B247"/>
    <hyperlink r:id="rId266" location="issuecomment-408727908" ref="B248"/>
    <hyperlink r:id="rId267" location="issuecomment-408727908" ref="B249"/>
    <hyperlink r:id="rId268" location="issuecomment-390753390" ref="B250"/>
    <hyperlink r:id="rId269" location="issuecomment-390753390" ref="B251"/>
    <hyperlink r:id="rId270" location="issuecomment-22351302" ref="B252"/>
    <hyperlink r:id="rId271" location="issue-9423982" ref="B253"/>
    <hyperlink r:id="rId272" location="issue-9423982" ref="B254"/>
    <hyperlink r:id="rId273" location="issue-9423982" ref="B255"/>
    <hyperlink r:id="rId274" location="issue-9423982" ref="B256"/>
    <hyperlink r:id="rId275" location="issue-9423982" ref="B257"/>
    <hyperlink r:id="rId276" location="issuecomment-11822720" ref="B258"/>
    <hyperlink r:id="rId277" location="issuecomment-15216289" ref="B259"/>
    <hyperlink r:id="rId278" location="issuecomment-15281547" ref="B260"/>
    <hyperlink r:id="rId279" location="issuecomment-15281547" ref="B261"/>
    <hyperlink r:id="rId280" location="issuecomment-495972649" ref="B262"/>
    <hyperlink r:id="rId281" location="issuecomment-496055650" ref="B263"/>
    <hyperlink r:id="rId282" location="issuecomment-504627068" ref="B264"/>
    <hyperlink r:id="rId283" location="issuecomment-435766086" ref="B265"/>
    <hyperlink r:id="rId284" location="issuecomment-435766086" ref="B266"/>
    <hyperlink r:id="rId285" location="issuecomment-435766086" ref="B267"/>
    <hyperlink r:id="rId286" location="issuecomment-435766086" ref="B268"/>
    <hyperlink r:id="rId287" location="issuecomment-477550853" ref="B269"/>
    <hyperlink r:id="rId288" location="issuecomment-477550853" ref="B270"/>
    <hyperlink r:id="rId289" location="issuecomment-490889280" ref="B271"/>
    <hyperlink r:id="rId290" location="issuecomment-421541803" ref="B272"/>
    <hyperlink r:id="rId291" location="issuecomment-375967036" ref="B273"/>
    <hyperlink r:id="rId292" ref="D273"/>
    <hyperlink r:id="rId293" location="issuecomment-483809367" ref="B274"/>
    <hyperlink r:id="rId294" location="issuecomment-552438343" ref="B275"/>
    <hyperlink r:id="rId295" location="issuecomment-795987099" ref="B276"/>
    <hyperlink r:id="rId296" location="issuecomment-795987099" ref="B277"/>
    <hyperlink r:id="rId297" location="issuecomment-795987099" ref="B278"/>
    <hyperlink r:id="rId298" location="issuecomment-403113775" ref="B279"/>
    <hyperlink r:id="rId299" location="issuecomment-258596744" ref="B280"/>
    <hyperlink r:id="rId300" location="issuecomment-248089919" ref="B281"/>
    <hyperlink r:id="rId301" location="issuecomment-248089919" ref="B282"/>
    <hyperlink r:id="rId302" location="issuecomment-248089919" ref="B283"/>
    <hyperlink r:id="rId303" location="issuecomment-248089919" ref="B284"/>
    <hyperlink r:id="rId304" location="issuecomment-248089919" ref="B285"/>
    <hyperlink r:id="rId305" location="issuecomment-248089919" ref="B286"/>
    <hyperlink r:id="rId306" location="issuecomment-248089919" ref="B287"/>
    <hyperlink r:id="rId307" location="issuecomment-438286814" ref="B288"/>
    <hyperlink r:id="rId308" location="issue-230144978" ref="B289"/>
    <hyperlink r:id="rId309" location="issuecomment-303583427" ref="B290"/>
    <hyperlink r:id="rId310" location="issuecomment-303765639" ref="B291"/>
    <hyperlink r:id="rId311" location="discussion_r118331178" ref="B292"/>
    <hyperlink r:id="rId312" location="issuecomment-158578579" ref="B293"/>
    <hyperlink r:id="rId313" location="issuecomment-665059728" ref="B294"/>
    <hyperlink r:id="rId314" ref="D294"/>
    <hyperlink r:id="rId315" ref="E294"/>
    <hyperlink r:id="rId316" location="issuecomment-186822670" ref="B295"/>
    <hyperlink r:id="rId317" location="issuecomment-187320408" ref="B296"/>
    <hyperlink r:id="rId318" location="issuecomment-187320408" ref="B297"/>
    <hyperlink r:id="rId319" location="issuecomment-663842184" ref="B298"/>
    <hyperlink r:id="rId320" location="issuecomment-647078595" ref="B299"/>
    <hyperlink r:id="rId321" location="issuecomment-647078595" ref="B300"/>
    <hyperlink r:id="rId322" location="issuecomment-658679812" ref="B301"/>
    <hyperlink r:id="rId323" location="issue-1057815436" ref="B302"/>
    <hyperlink r:id="rId324" location="issuecomment-805037306" ref="B303"/>
    <hyperlink r:id="rId325" location="issue-524531496" ref="B304"/>
    <hyperlink r:id="rId326" ref="E304"/>
    <hyperlink r:id="rId327" location="issuecomment-394268716" ref="B305"/>
    <hyperlink r:id="rId328" location="issuecomment-516835046" ref="B306"/>
    <hyperlink r:id="rId329" location="issuecomment-472369473" ref="B307"/>
    <hyperlink r:id="rId330" location="issuecomment-250722286" ref="B308"/>
    <hyperlink r:id="rId331" location="issuecomment-357681341" ref="B309"/>
    <hyperlink r:id="rId332" location="issuecomment-260328795" ref="B310"/>
    <hyperlink r:id="rId333" location="issuecomment-745348136" ref="B311"/>
    <hyperlink r:id="rId334" location="issuecomment-759264678" ref="B312"/>
    <hyperlink r:id="rId335" location="issuecomment-771721938" ref="B313"/>
    <hyperlink r:id="rId336" location="issue-1037844531" ref="B314"/>
    <hyperlink r:id="rId337" location="issuecomment-953991404" ref="B315"/>
    <hyperlink r:id="rId338" location="issuecomment-955596540" ref="B316"/>
    <hyperlink r:id="rId339" location="issuecomment-947772836" ref="B317"/>
    <hyperlink r:id="rId340" location="issuecomment-947772836" ref="B318"/>
    <hyperlink r:id="rId341" location="issuecomment-883760773" ref="B319"/>
    <hyperlink r:id="rId342" location="issuecomment-883760773" ref="B320"/>
    <hyperlink r:id="rId343" location="issue-771588562" ref="B321"/>
    <hyperlink r:id="rId344" location="issuecomment-733976493" ref="B322"/>
    <hyperlink r:id="rId345" location="issuecomment-635882764" ref="B323"/>
    <hyperlink r:id="rId346" location="issuecomment-884325217" ref="B324"/>
    <hyperlink r:id="rId347" location="issuecomment-884328743" ref="B325"/>
    <hyperlink r:id="rId348" location="issuecomment-884348169" ref="B326"/>
    <hyperlink r:id="rId349" location="issuecomment-884348169" ref="B327"/>
    <hyperlink r:id="rId350" location="issuecomment-975106099" ref="B328"/>
    <hyperlink r:id="rId351" location="issuecomment-975682501" ref="B329"/>
    <hyperlink r:id="rId352" location="issuecomment-975180135" ref="B330"/>
    <hyperlink r:id="rId353" location="issue-1018612850" ref="B331"/>
    <hyperlink r:id="rId354" location="issuecomment-968737009" ref="B332"/>
    <hyperlink r:id="rId355" location="issue-1060431731" ref="B333"/>
    <hyperlink r:id="rId356" location="issuecomment-940187415" ref="B334"/>
    <hyperlink r:id="rId357" location="issuecomment-940367941" ref="B335"/>
    <hyperlink r:id="rId358" location="issuecomment-964824217" ref="B336"/>
    <hyperlink r:id="rId359" location="issuecomment-964824217" ref="B337"/>
    <hyperlink r:id="rId360" location="issuecomment-965822895" ref="B338"/>
    <hyperlink r:id="rId361" location="issuecomment-965822895" ref="B339"/>
    <hyperlink r:id="rId362" location="issuecomment-965822895" ref="B340"/>
    <hyperlink r:id="rId363" location="issue-1046268126" ref="B341"/>
    <hyperlink r:id="rId364" location="issue-1046268126" ref="B342"/>
    <hyperlink r:id="rId365" location="issuecomment-962561730" ref="B343"/>
    <hyperlink r:id="rId366" location="issuecomment-955067328" ref="B344"/>
    <hyperlink r:id="rId367" location="issuecomment-973908573" ref="B345"/>
    <hyperlink r:id="rId368" location="issuecomment-966274144" ref="B346"/>
    <hyperlink r:id="rId369" location="issuecomment-922118917" ref="B347"/>
    <hyperlink r:id="rId370" location="issuecomment-830328728" ref="B348"/>
    <hyperlink r:id="rId371" location="issuecomment-830328728" ref="B349"/>
    <hyperlink r:id="rId372" location="issuecomment-142439017" ref="B350"/>
    <hyperlink r:id="rId373" location="issue-290123504" ref="B351"/>
    <hyperlink r:id="rId374" location="issuecomment-750178234" ref="B352"/>
    <hyperlink r:id="rId375" location="issuecomment-750861901" ref="B353"/>
    <hyperlink r:id="rId376" location="issue-992956585" ref="B354"/>
    <hyperlink r:id="rId377" location="issuecomment-933562055" ref="B355"/>
    <hyperlink r:id="rId378" location="issuecomment-864511143" ref="B356"/>
    <hyperlink r:id="rId379" location="issuecomment-868767201" ref="B357"/>
    <hyperlink r:id="rId380" location="issuecomment-938703493" ref="B358"/>
    <hyperlink r:id="rId381" location="issuecomment-868771311" ref="B359"/>
    <hyperlink r:id="rId382" location="issuecomment-882546081" ref="B360"/>
    <hyperlink r:id="rId383" location="issuecomment-922406454" ref="B361"/>
    <hyperlink r:id="rId384" location="issue-992956585" ref="B362"/>
    <hyperlink r:id="rId385" location="issuecomment-237809269" ref="B363"/>
    <hyperlink r:id="rId386" location="issuecomment-163151152" ref="B364"/>
    <hyperlink r:id="rId387" location="issuecomment-172982563" ref="B365"/>
    <hyperlink r:id="rId388" location="issuecomment-172982563" ref="B366"/>
    <hyperlink r:id="rId389" location="issuecomment-197022837" ref="B367"/>
    <hyperlink r:id="rId390" location="issuecomment-224620497" ref="B368"/>
    <hyperlink r:id="rId391" location="issue-219276170" ref="B369"/>
    <hyperlink r:id="rId392" location="issuecomment-296355169" ref="B370"/>
    <hyperlink r:id="rId393" location="discussion_r118302537" ref="B371"/>
    <hyperlink r:id="rId394" location="issuecomment-342326901" ref="B372"/>
    <hyperlink r:id="rId395" location="issuecomment-212317863" ref="B373"/>
    <hyperlink r:id="rId396" location="issuecomment-314574677" ref="B374"/>
    <hyperlink r:id="rId397" location="issue-975591" ref="B375"/>
    <hyperlink r:id="rId398" location="issue-975591" ref="B376"/>
    <hyperlink r:id="rId399" location="issue-975591" ref="B377"/>
    <hyperlink r:id="rId400" location="issuecomment-541782284" ref="B378"/>
    <hyperlink r:id="rId401" location="issuecomment-426453170" ref="B379"/>
    <hyperlink r:id="rId402" location="issuecomment-426831222" ref="B380"/>
    <hyperlink r:id="rId403" location="issuecomment-426881369" ref="B381"/>
    <hyperlink r:id="rId404" location="issuecomment-427231015" ref="B382"/>
    <hyperlink r:id="rId405" location="issuecomment-427231015" ref="B383"/>
    <hyperlink r:id="rId406" location="issuecomment-427500882" ref="B384"/>
    <hyperlink r:id="rId407" location="issue-99928789" ref="B385"/>
    <hyperlink r:id="rId408" location="issue-99928789" ref="B386"/>
    <hyperlink r:id="rId409" location="issuecomment-713725604" ref="B387"/>
    <hyperlink r:id="rId410" location="issue-267902244" ref="B388"/>
    <hyperlink r:id="rId411" location="issuecomment-535280476" ref="B389"/>
    <hyperlink r:id="rId412" location="issuecomment-535289550" ref="B390"/>
    <hyperlink r:id="rId413" location="issuecomment-907481533" ref="B391"/>
    <hyperlink r:id="rId414" location="issuecomment-318253930" ref="B392"/>
    <hyperlink r:id="rId415" location="issuecomment-318268342" ref="B393"/>
    <hyperlink r:id="rId416" location="issuecomment-318307522" ref="B394"/>
    <hyperlink r:id="rId417" location="issuecomment-318373461" ref="B395"/>
    <hyperlink r:id="rId418" location="issuecomment-318373461" ref="B396"/>
    <hyperlink r:id="rId419" location="issuecomment-532646048" ref="B397"/>
    <hyperlink r:id="rId420" location="issuecomment-532646048" ref="B398"/>
    <hyperlink r:id="rId421" location="issuecomment-349546359" ref="B399"/>
    <hyperlink r:id="rId422" location="issuecomment-676359653" ref="B400"/>
    <hyperlink r:id="rId423" location="issuecomment-552407978" ref="B401"/>
    <hyperlink r:id="rId424" location="issuecomment-625669469" ref="B402"/>
    <hyperlink r:id="rId425" location="issuecomment-625669469" ref="B403"/>
    <hyperlink r:id="rId426" location="issuecomment-625669469" ref="B404"/>
    <hyperlink r:id="rId427" location="issuecomment-625669469" ref="B405"/>
    <hyperlink r:id="rId428" location="issue-265326133" ref="B406"/>
    <hyperlink r:id="rId429" location="issuecomment-15395614" ref="B407"/>
    <hyperlink r:id="rId430" location="issuecomment-16430841" ref="B408"/>
    <hyperlink r:id="rId431" location="issuecomment-16736712" ref="B409"/>
    <hyperlink r:id="rId432" location="issuecomment-18136862" ref="B410"/>
    <hyperlink r:id="rId433" location="issuecomment-20192148" ref="B411"/>
    <hyperlink r:id="rId434" location="issuecomment-20366695" ref="B412"/>
    <hyperlink r:id="rId435" location="issuecomment-20347791" ref="B413"/>
    <hyperlink r:id="rId436" location="issuecomment-20539897" ref="B414"/>
    <hyperlink r:id="rId437" location="issuecomment-21361035" ref="B415"/>
    <hyperlink r:id="rId438" location="issuecomment-21377669" ref="B416"/>
    <hyperlink r:id="rId439" location="issuecomment-492397337" ref="B417"/>
    <hyperlink r:id="rId440" location="issuecomment-492397337" ref="B418"/>
    <hyperlink r:id="rId441" location="issuecomment-407578390" ref="B419"/>
    <hyperlink r:id="rId442" location="issuecomment-421541803" ref="B420"/>
    <hyperlink r:id="rId443" location="issuecomment-463535495" ref="B421"/>
    <hyperlink r:id="rId444" location="issuecomment-473576784" ref="B422"/>
    <hyperlink r:id="rId445" location="issuecomment-493810463" ref="B423"/>
    <hyperlink r:id="rId446" location="issuecomment-388484681" ref="B424"/>
    <hyperlink r:id="rId447" location="issuecomment-375967036" ref="B425"/>
    <hyperlink r:id="rId448" location="issuecomment-376203237" ref="B426"/>
    <hyperlink r:id="rId449" location="issuecomment-485013388" ref="B427"/>
    <hyperlink r:id="rId450" location="issuecomment-485013388" ref="B428"/>
    <hyperlink r:id="rId451" location="issuecomment-507532140" ref="B429"/>
    <hyperlink r:id="rId452" location="issuecomment-507532140" ref="B430"/>
    <hyperlink r:id="rId453" location="issue-698798077" ref="B431"/>
    <hyperlink r:id="rId454" location="issuecomment-742371268" ref="B432"/>
    <hyperlink r:id="rId455" location="issuecomment-755188575" ref="B433"/>
    <hyperlink r:id="rId456" location="issue-179213062" ref="B434"/>
    <hyperlink r:id="rId457" location="issuecomment-253472523" ref="B435"/>
    <hyperlink r:id="rId458" location="issuecomment-258853425" ref="B436"/>
    <hyperlink r:id="rId459" location="issuecomment-267961297" ref="B437"/>
    <hyperlink r:id="rId460" location="issue-407411038" ref="B438"/>
    <hyperlink r:id="rId461" location="issuecomment-158649808" ref="B439"/>
    <hyperlink r:id="rId462" location="issuecomment-158658664" ref="B440"/>
    <hyperlink r:id="rId463" location="issuecomment-158668034" ref="B441"/>
    <hyperlink r:id="rId464" location="issue-278854070" ref="B442"/>
    <hyperlink r:id="rId465" location="issue-278854070" ref="B443"/>
    <hyperlink r:id="rId466" location="issuecomment-352369068" ref="B444"/>
    <hyperlink r:id="rId467" location="issuecomment-705253522" ref="B445"/>
    <hyperlink r:id="rId468" location="issuecomment-728285651" ref="B446"/>
    <hyperlink r:id="rId469" location="issuecomment-647026455" ref="B447"/>
    <hyperlink r:id="rId470" location="issuecomment-666416167" ref="B448"/>
    <hyperlink r:id="rId471" location="issue-132697332" ref="B449"/>
    <hyperlink r:id="rId472" location="issuecomment-659345022" ref="B450"/>
    <hyperlink r:id="rId473" location="issuecomment-769827993" ref="B451"/>
  </hyperlinks>
  <drawing r:id="rId4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77.71"/>
  </cols>
  <sheetData>
    <row r="1">
      <c r="A1" s="45" t="s">
        <v>1060</v>
      </c>
      <c r="B1" s="18" t="s">
        <v>1</v>
      </c>
      <c r="C1" s="18" t="s">
        <v>2</v>
      </c>
      <c r="D1" s="21" t="s">
        <v>3</v>
      </c>
      <c r="E1" s="18" t="s">
        <v>4</v>
      </c>
      <c r="F1" s="18" t="s">
        <v>5</v>
      </c>
    </row>
    <row r="2" ht="15.0" customHeight="1">
      <c r="A2" s="46" t="s">
        <v>212</v>
      </c>
      <c r="B2" s="47" t="s">
        <v>703</v>
      </c>
      <c r="C2" s="46" t="s">
        <v>26</v>
      </c>
      <c r="D2" s="4" t="s">
        <v>704</v>
      </c>
      <c r="E2" s="33" t="s">
        <v>705</v>
      </c>
    </row>
    <row r="3">
      <c r="A3" s="46" t="s">
        <v>212</v>
      </c>
      <c r="B3" s="48" t="s">
        <v>706</v>
      </c>
      <c r="C3" s="46" t="s">
        <v>26</v>
      </c>
      <c r="D3" s="4" t="s">
        <v>707</v>
      </c>
      <c r="E3" s="32" t="s">
        <v>708</v>
      </c>
    </row>
    <row r="4">
      <c r="A4" s="46" t="s">
        <v>212</v>
      </c>
      <c r="B4" s="48" t="s">
        <v>362</v>
      </c>
      <c r="C4" s="46" t="s">
        <v>1061</v>
      </c>
      <c r="D4" s="4" t="s">
        <v>363</v>
      </c>
      <c r="E4" s="33" t="s">
        <v>364</v>
      </c>
    </row>
    <row r="5">
      <c r="A5" s="46" t="s">
        <v>212</v>
      </c>
      <c r="B5" s="47" t="s">
        <v>365</v>
      </c>
      <c r="C5" s="46" t="s">
        <v>1061</v>
      </c>
      <c r="D5" s="4" t="s">
        <v>366</v>
      </c>
      <c r="E5" s="49" t="s">
        <v>367</v>
      </c>
      <c r="F5" s="46" t="s">
        <v>368</v>
      </c>
    </row>
    <row r="6">
      <c r="A6" s="46" t="s">
        <v>212</v>
      </c>
      <c r="B6" s="48" t="s">
        <v>709</v>
      </c>
      <c r="C6" s="46" t="s">
        <v>26</v>
      </c>
      <c r="D6" s="4" t="s">
        <v>710</v>
      </c>
      <c r="E6" s="47" t="s">
        <v>711</v>
      </c>
      <c r="F6" s="46" t="s">
        <v>712</v>
      </c>
    </row>
    <row r="7">
      <c r="A7" s="46" t="s">
        <v>212</v>
      </c>
      <c r="B7" s="48" t="s">
        <v>369</v>
      </c>
      <c r="C7" s="46" t="s">
        <v>1061</v>
      </c>
      <c r="D7" s="4" t="s">
        <v>370</v>
      </c>
      <c r="E7" s="32" t="s">
        <v>371</v>
      </c>
    </row>
    <row r="8">
      <c r="A8" s="46" t="s">
        <v>212</v>
      </c>
      <c r="B8" s="48" t="s">
        <v>713</v>
      </c>
      <c r="C8" s="46" t="s">
        <v>26</v>
      </c>
      <c r="D8" s="4" t="s">
        <v>714</v>
      </c>
      <c r="E8" s="46" t="s">
        <v>715</v>
      </c>
    </row>
    <row r="9">
      <c r="A9" s="46" t="s">
        <v>212</v>
      </c>
      <c r="B9" s="48" t="s">
        <v>716</v>
      </c>
      <c r="C9" s="46" t="s">
        <v>26</v>
      </c>
      <c r="D9" s="4" t="s">
        <v>717</v>
      </c>
      <c r="E9" s="46" t="s">
        <v>715</v>
      </c>
    </row>
    <row r="10">
      <c r="A10" s="46" t="s">
        <v>212</v>
      </c>
      <c r="B10" s="48" t="s">
        <v>718</v>
      </c>
      <c r="C10" s="46" t="s">
        <v>26</v>
      </c>
      <c r="D10" s="4" t="s">
        <v>719</v>
      </c>
      <c r="E10" s="46" t="s">
        <v>720</v>
      </c>
    </row>
    <row r="11">
      <c r="A11" s="46" t="s">
        <v>212</v>
      </c>
      <c r="B11" s="48" t="s">
        <v>213</v>
      </c>
      <c r="C11" s="46" t="s">
        <v>1062</v>
      </c>
      <c r="D11" s="4" t="s">
        <v>214</v>
      </c>
      <c r="E11" s="46" t="s">
        <v>215</v>
      </c>
    </row>
    <row r="12">
      <c r="A12" s="46" t="s">
        <v>212</v>
      </c>
      <c r="B12" s="48" t="s">
        <v>216</v>
      </c>
      <c r="C12" s="46" t="s">
        <v>1062</v>
      </c>
      <c r="D12" s="4" t="s">
        <v>217</v>
      </c>
      <c r="E12" s="46" t="s">
        <v>19</v>
      </c>
    </row>
    <row r="13">
      <c r="A13" s="46" t="s">
        <v>212</v>
      </c>
      <c r="B13" s="48" t="s">
        <v>218</v>
      </c>
      <c r="C13" s="46" t="s">
        <v>1062</v>
      </c>
      <c r="D13" s="4" t="s">
        <v>219</v>
      </c>
      <c r="E13" s="46" t="s">
        <v>19</v>
      </c>
    </row>
    <row r="14">
      <c r="A14" s="46" t="s">
        <v>212</v>
      </c>
      <c r="B14" s="48" t="s">
        <v>218</v>
      </c>
      <c r="C14" s="46" t="s">
        <v>26</v>
      </c>
      <c r="D14" s="4" t="s">
        <v>721</v>
      </c>
      <c r="E14" s="46" t="s">
        <v>722</v>
      </c>
    </row>
    <row r="15">
      <c r="A15" s="46" t="s">
        <v>212</v>
      </c>
      <c r="B15" s="48" t="s">
        <v>220</v>
      </c>
      <c r="C15" s="46" t="s">
        <v>1062</v>
      </c>
      <c r="D15" s="4" t="s">
        <v>221</v>
      </c>
      <c r="E15" s="46" t="s">
        <v>222</v>
      </c>
    </row>
    <row r="16">
      <c r="A16" s="46" t="s">
        <v>212</v>
      </c>
      <c r="B16" s="48" t="s">
        <v>223</v>
      </c>
      <c r="C16" s="46" t="s">
        <v>1062</v>
      </c>
      <c r="D16" s="4" t="s">
        <v>224</v>
      </c>
      <c r="E16" s="46" t="s">
        <v>225</v>
      </c>
    </row>
    <row r="17">
      <c r="A17" s="46" t="s">
        <v>212</v>
      </c>
      <c r="B17" s="48" t="s">
        <v>226</v>
      </c>
      <c r="C17" s="50" t="s">
        <v>1062</v>
      </c>
      <c r="D17" s="4" t="s">
        <v>227</v>
      </c>
      <c r="E17" s="46" t="s">
        <v>19</v>
      </c>
    </row>
    <row r="18">
      <c r="A18" s="46" t="s">
        <v>212</v>
      </c>
      <c r="B18" s="48" t="s">
        <v>226</v>
      </c>
      <c r="C18" s="50" t="s">
        <v>1062</v>
      </c>
      <c r="D18" s="4" t="s">
        <v>227</v>
      </c>
      <c r="E18" s="46" t="s">
        <v>228</v>
      </c>
    </row>
    <row r="19">
      <c r="A19" s="46" t="s">
        <v>212</v>
      </c>
      <c r="B19" s="48" t="s">
        <v>723</v>
      </c>
      <c r="C19" s="50" t="s">
        <v>26</v>
      </c>
      <c r="D19" s="4" t="s">
        <v>724</v>
      </c>
      <c r="E19" s="46" t="s">
        <v>725</v>
      </c>
    </row>
    <row r="20">
      <c r="A20" s="46" t="s">
        <v>212</v>
      </c>
      <c r="B20" s="48" t="s">
        <v>372</v>
      </c>
      <c r="C20" s="46" t="s">
        <v>1061</v>
      </c>
      <c r="D20" s="4" t="s">
        <v>373</v>
      </c>
      <c r="E20" s="46" t="s">
        <v>374</v>
      </c>
    </row>
    <row r="21">
      <c r="A21" s="46" t="s">
        <v>212</v>
      </c>
      <c r="B21" s="48" t="s">
        <v>375</v>
      </c>
      <c r="C21" s="46" t="s">
        <v>1061</v>
      </c>
      <c r="D21" s="4" t="s">
        <v>376</v>
      </c>
      <c r="E21" s="46" t="s">
        <v>377</v>
      </c>
    </row>
    <row r="22">
      <c r="A22" s="46" t="s">
        <v>212</v>
      </c>
      <c r="B22" s="47" t="s">
        <v>375</v>
      </c>
      <c r="C22" s="46" t="s">
        <v>1061</v>
      </c>
      <c r="D22" s="4" t="s">
        <v>376</v>
      </c>
      <c r="E22" s="46" t="s">
        <v>378</v>
      </c>
    </row>
    <row r="23">
      <c r="A23" s="46" t="s">
        <v>212</v>
      </c>
      <c r="B23" s="48" t="s">
        <v>379</v>
      </c>
      <c r="C23" s="46" t="s">
        <v>26</v>
      </c>
      <c r="D23" s="4" t="s">
        <v>380</v>
      </c>
      <c r="E23" s="46" t="s">
        <v>726</v>
      </c>
    </row>
    <row r="24">
      <c r="A24" s="46" t="s">
        <v>212</v>
      </c>
      <c r="B24" s="48" t="s">
        <v>379</v>
      </c>
      <c r="C24" s="46" t="s">
        <v>1061</v>
      </c>
      <c r="D24" s="4" t="s">
        <v>380</v>
      </c>
      <c r="E24" s="46" t="s">
        <v>381</v>
      </c>
    </row>
    <row r="25">
      <c r="A25" s="46" t="s">
        <v>212</v>
      </c>
      <c r="B25" s="48" t="s">
        <v>229</v>
      </c>
      <c r="C25" s="46" t="s">
        <v>1062</v>
      </c>
      <c r="D25" s="4" t="s">
        <v>230</v>
      </c>
      <c r="E25" s="46">
        <v>1.3</v>
      </c>
    </row>
    <row r="26">
      <c r="A26" s="46" t="s">
        <v>212</v>
      </c>
      <c r="B26" s="47" t="s">
        <v>382</v>
      </c>
      <c r="C26" s="46" t="s">
        <v>1061</v>
      </c>
      <c r="D26" s="4" t="s">
        <v>383</v>
      </c>
      <c r="E26" s="46" t="s">
        <v>384</v>
      </c>
    </row>
    <row r="27">
      <c r="A27" s="46" t="s">
        <v>231</v>
      </c>
      <c r="B27" s="48" t="s">
        <v>232</v>
      </c>
      <c r="C27" s="46" t="s">
        <v>1062</v>
      </c>
      <c r="D27" s="4" t="s">
        <v>233</v>
      </c>
      <c r="E27" s="46" t="s">
        <v>234</v>
      </c>
    </row>
    <row r="28">
      <c r="A28" s="46" t="s">
        <v>231</v>
      </c>
      <c r="B28" s="48" t="s">
        <v>727</v>
      </c>
      <c r="C28" s="46" t="s">
        <v>26</v>
      </c>
      <c r="D28" s="4" t="s">
        <v>728</v>
      </c>
      <c r="E28" s="46" t="s">
        <v>729</v>
      </c>
    </row>
    <row r="29">
      <c r="A29" s="46" t="s">
        <v>231</v>
      </c>
      <c r="B29" s="48" t="s">
        <v>235</v>
      </c>
      <c r="C29" s="46" t="s">
        <v>1062</v>
      </c>
      <c r="D29" s="4" t="s">
        <v>236</v>
      </c>
      <c r="E29" s="46" t="s">
        <v>237</v>
      </c>
    </row>
    <row r="30">
      <c r="A30" s="46" t="s">
        <v>231</v>
      </c>
      <c r="B30" s="48" t="s">
        <v>730</v>
      </c>
      <c r="C30" s="46" t="s">
        <v>26</v>
      </c>
      <c r="D30" s="4" t="s">
        <v>731</v>
      </c>
      <c r="E30" s="46" t="s">
        <v>732</v>
      </c>
    </row>
    <row r="31">
      <c r="A31" s="46" t="s">
        <v>231</v>
      </c>
      <c r="B31" s="48" t="s">
        <v>733</v>
      </c>
      <c r="C31" s="46" t="s">
        <v>26</v>
      </c>
      <c r="D31" s="4" t="s">
        <v>734</v>
      </c>
      <c r="E31" s="46" t="s">
        <v>735</v>
      </c>
    </row>
    <row r="32">
      <c r="A32" s="46" t="s">
        <v>231</v>
      </c>
      <c r="B32" s="48" t="s">
        <v>238</v>
      </c>
      <c r="C32" s="46" t="s">
        <v>1062</v>
      </c>
      <c r="D32" s="4" t="s">
        <v>239</v>
      </c>
      <c r="E32" s="46" t="s">
        <v>240</v>
      </c>
    </row>
    <row r="33">
      <c r="A33" s="46" t="s">
        <v>231</v>
      </c>
      <c r="B33" s="48" t="s">
        <v>385</v>
      </c>
      <c r="C33" s="46" t="s">
        <v>1061</v>
      </c>
      <c r="D33" s="4" t="s">
        <v>386</v>
      </c>
      <c r="E33" s="46" t="s">
        <v>387</v>
      </c>
    </row>
    <row r="34">
      <c r="A34" s="46" t="s">
        <v>231</v>
      </c>
      <c r="B34" s="48" t="s">
        <v>388</v>
      </c>
      <c r="C34" s="46" t="s">
        <v>1061</v>
      </c>
      <c r="D34" s="4" t="s">
        <v>389</v>
      </c>
      <c r="E34" s="46" t="s">
        <v>390</v>
      </c>
    </row>
    <row r="35">
      <c r="A35" s="46" t="s">
        <v>231</v>
      </c>
      <c r="B35" s="48" t="s">
        <v>391</v>
      </c>
      <c r="C35" s="46" t="s">
        <v>1061</v>
      </c>
      <c r="D35" s="4" t="s">
        <v>392</v>
      </c>
      <c r="E35" s="47" t="s">
        <v>393</v>
      </c>
    </row>
    <row r="36">
      <c r="A36" s="46" t="s">
        <v>231</v>
      </c>
      <c r="B36" s="48" t="s">
        <v>394</v>
      </c>
      <c r="C36" s="46" t="s">
        <v>1061</v>
      </c>
      <c r="D36" s="4" t="s">
        <v>395</v>
      </c>
      <c r="E36" s="48" t="s">
        <v>396</v>
      </c>
    </row>
    <row r="37">
      <c r="A37" s="46" t="s">
        <v>231</v>
      </c>
      <c r="B37" s="48" t="s">
        <v>397</v>
      </c>
      <c r="C37" s="46" t="s">
        <v>1061</v>
      </c>
      <c r="D37" s="4" t="s">
        <v>398</v>
      </c>
      <c r="E37" s="48" t="s">
        <v>399</v>
      </c>
    </row>
    <row r="38">
      <c r="A38" s="46" t="s">
        <v>231</v>
      </c>
      <c r="B38" s="48" t="s">
        <v>400</v>
      </c>
      <c r="C38" s="46" t="s">
        <v>1061</v>
      </c>
      <c r="D38" s="4" t="s">
        <v>401</v>
      </c>
      <c r="E38" s="48" t="s">
        <v>396</v>
      </c>
    </row>
    <row r="39">
      <c r="A39" s="46" t="s">
        <v>241</v>
      </c>
      <c r="B39" s="47" t="s">
        <v>242</v>
      </c>
      <c r="C39" s="50" t="s">
        <v>1062</v>
      </c>
      <c r="D39" s="4" t="s">
        <v>243</v>
      </c>
      <c r="E39" s="46" t="s">
        <v>244</v>
      </c>
    </row>
    <row r="40">
      <c r="A40" s="46" t="s">
        <v>241</v>
      </c>
      <c r="B40" s="48" t="s">
        <v>245</v>
      </c>
      <c r="C40" s="50" t="s">
        <v>1062</v>
      </c>
      <c r="D40" s="4" t="s">
        <v>246</v>
      </c>
      <c r="E40" s="46" t="s">
        <v>247</v>
      </c>
    </row>
    <row r="41">
      <c r="A41" s="46" t="s">
        <v>241</v>
      </c>
      <c r="B41" s="48" t="s">
        <v>402</v>
      </c>
      <c r="C41" s="46" t="s">
        <v>1061</v>
      </c>
      <c r="D41" s="4" t="s">
        <v>403</v>
      </c>
      <c r="E41" s="48" t="s">
        <v>404</v>
      </c>
    </row>
    <row r="42">
      <c r="A42" s="46" t="s">
        <v>241</v>
      </c>
      <c r="B42" s="48" t="s">
        <v>405</v>
      </c>
      <c r="C42" s="46" t="s">
        <v>1061</v>
      </c>
      <c r="D42" s="4" t="s">
        <v>406</v>
      </c>
      <c r="E42" s="46" t="s">
        <v>407</v>
      </c>
    </row>
    <row r="43">
      <c r="A43" s="46" t="s">
        <v>241</v>
      </c>
      <c r="B43" s="48" t="s">
        <v>408</v>
      </c>
      <c r="C43" s="46" t="s">
        <v>1061</v>
      </c>
      <c r="D43" s="4" t="s">
        <v>409</v>
      </c>
      <c r="E43" s="47" t="s">
        <v>410</v>
      </c>
    </row>
    <row r="44">
      <c r="A44" s="46" t="s">
        <v>241</v>
      </c>
      <c r="B44" s="48" t="s">
        <v>411</v>
      </c>
      <c r="C44" s="46" t="s">
        <v>1061</v>
      </c>
      <c r="D44" s="4" t="s">
        <v>412</v>
      </c>
      <c r="E44" s="46" t="s">
        <v>413</v>
      </c>
    </row>
    <row r="45">
      <c r="A45" s="46" t="s">
        <v>241</v>
      </c>
      <c r="B45" s="48" t="s">
        <v>414</v>
      </c>
      <c r="C45" s="46" t="s">
        <v>1061</v>
      </c>
      <c r="D45" s="4" t="s">
        <v>415</v>
      </c>
      <c r="E45" s="46" t="s">
        <v>416</v>
      </c>
    </row>
    <row r="46">
      <c r="A46" s="46" t="s">
        <v>241</v>
      </c>
      <c r="B46" s="47" t="s">
        <v>417</v>
      </c>
      <c r="C46" s="46" t="s">
        <v>1061</v>
      </c>
      <c r="D46" s="4" t="s">
        <v>418</v>
      </c>
      <c r="E46" s="48" t="s">
        <v>419</v>
      </c>
    </row>
    <row r="47">
      <c r="A47" s="46" t="s">
        <v>241</v>
      </c>
      <c r="B47" s="48" t="s">
        <v>736</v>
      </c>
      <c r="C47" s="50" t="s">
        <v>26</v>
      </c>
      <c r="D47" s="4" t="s">
        <v>737</v>
      </c>
      <c r="E47" s="46" t="s">
        <v>738</v>
      </c>
    </row>
    <row r="48">
      <c r="A48" s="46" t="s">
        <v>241</v>
      </c>
      <c r="B48" s="48" t="s">
        <v>739</v>
      </c>
      <c r="C48" s="50" t="s">
        <v>26</v>
      </c>
      <c r="D48" s="4" t="s">
        <v>740</v>
      </c>
      <c r="E48" s="50" t="s">
        <v>738</v>
      </c>
    </row>
    <row r="49">
      <c r="A49" s="46" t="s">
        <v>241</v>
      </c>
      <c r="B49" s="48" t="s">
        <v>741</v>
      </c>
      <c r="C49" s="50" t="s">
        <v>26</v>
      </c>
      <c r="D49" s="4" t="s">
        <v>742</v>
      </c>
      <c r="E49" s="46" t="s">
        <v>743</v>
      </c>
    </row>
    <row r="50">
      <c r="A50" s="46" t="s">
        <v>241</v>
      </c>
      <c r="B50" s="48" t="s">
        <v>744</v>
      </c>
      <c r="C50" s="50" t="s">
        <v>26</v>
      </c>
      <c r="D50" s="4" t="s">
        <v>745</v>
      </c>
      <c r="E50" s="46" t="s">
        <v>746</v>
      </c>
    </row>
    <row r="51">
      <c r="A51" s="46" t="s">
        <v>241</v>
      </c>
      <c r="B51" s="48" t="s">
        <v>744</v>
      </c>
      <c r="C51" s="50" t="s">
        <v>26</v>
      </c>
      <c r="D51" s="4" t="s">
        <v>745</v>
      </c>
      <c r="E51" s="46" t="s">
        <v>747</v>
      </c>
    </row>
    <row r="52">
      <c r="A52" s="46" t="s">
        <v>241</v>
      </c>
      <c r="B52" s="48" t="s">
        <v>420</v>
      </c>
      <c r="C52" s="46" t="s">
        <v>1061</v>
      </c>
      <c r="D52" s="4" t="s">
        <v>421</v>
      </c>
      <c r="E52" s="48" t="s">
        <v>422</v>
      </c>
    </row>
    <row r="53">
      <c r="A53" s="46" t="s">
        <v>241</v>
      </c>
      <c r="B53" s="48" t="s">
        <v>420</v>
      </c>
      <c r="C53" s="46" t="s">
        <v>1061</v>
      </c>
      <c r="D53" s="4" t="s">
        <v>421</v>
      </c>
      <c r="E53" s="48" t="s">
        <v>423</v>
      </c>
    </row>
    <row r="54">
      <c r="A54" s="46" t="s">
        <v>241</v>
      </c>
      <c r="B54" s="48" t="s">
        <v>748</v>
      </c>
      <c r="C54" s="50" t="s">
        <v>26</v>
      </c>
      <c r="D54" s="4" t="s">
        <v>749</v>
      </c>
      <c r="E54" s="46" t="s">
        <v>750</v>
      </c>
    </row>
    <row r="55">
      <c r="A55" s="46" t="s">
        <v>241</v>
      </c>
      <c r="B55" s="48" t="s">
        <v>748</v>
      </c>
      <c r="C55" s="50" t="s">
        <v>26</v>
      </c>
      <c r="D55" s="4" t="s">
        <v>749</v>
      </c>
      <c r="E55" s="46" t="s">
        <v>751</v>
      </c>
    </row>
    <row r="56">
      <c r="A56" s="46" t="s">
        <v>241</v>
      </c>
      <c r="B56" s="47" t="s">
        <v>248</v>
      </c>
      <c r="C56" s="46" t="s">
        <v>1062</v>
      </c>
      <c r="D56" s="4" t="s">
        <v>249</v>
      </c>
      <c r="E56" s="46" t="s">
        <v>247</v>
      </c>
    </row>
    <row r="57">
      <c r="A57" s="46" t="s">
        <v>241</v>
      </c>
      <c r="B57" s="47" t="s">
        <v>248</v>
      </c>
      <c r="C57" s="50" t="s">
        <v>26</v>
      </c>
      <c r="D57" s="4" t="s">
        <v>752</v>
      </c>
      <c r="E57" s="46" t="s">
        <v>753</v>
      </c>
    </row>
    <row r="58">
      <c r="A58" s="50" t="s">
        <v>241</v>
      </c>
      <c r="B58" s="48" t="s">
        <v>424</v>
      </c>
      <c r="C58" s="46" t="s">
        <v>1061</v>
      </c>
      <c r="D58" s="4" t="s">
        <v>425</v>
      </c>
      <c r="E58" s="46" t="s">
        <v>426</v>
      </c>
    </row>
    <row r="59">
      <c r="A59" s="50" t="s">
        <v>241</v>
      </c>
      <c r="B59" s="48" t="s">
        <v>424</v>
      </c>
      <c r="C59" s="50" t="s">
        <v>26</v>
      </c>
      <c r="D59" s="4" t="s">
        <v>425</v>
      </c>
      <c r="E59" s="46" t="s">
        <v>754</v>
      </c>
    </row>
    <row r="60">
      <c r="A60" s="50" t="s">
        <v>241</v>
      </c>
      <c r="B60" s="48" t="s">
        <v>427</v>
      </c>
      <c r="C60" s="50" t="s">
        <v>1061</v>
      </c>
      <c r="D60" s="4" t="s">
        <v>428</v>
      </c>
      <c r="E60" s="46" t="s">
        <v>429</v>
      </c>
    </row>
    <row r="61">
      <c r="A61" s="50" t="s">
        <v>241</v>
      </c>
      <c r="B61" s="48" t="s">
        <v>427</v>
      </c>
      <c r="C61" s="50" t="s">
        <v>1061</v>
      </c>
      <c r="D61" s="4" t="s">
        <v>428</v>
      </c>
      <c r="E61" s="46" t="s">
        <v>430</v>
      </c>
    </row>
    <row r="62">
      <c r="A62" s="50" t="s">
        <v>241</v>
      </c>
      <c r="B62" s="48" t="s">
        <v>250</v>
      </c>
      <c r="C62" s="46" t="s">
        <v>1062</v>
      </c>
      <c r="D62" s="4" t="s">
        <v>251</v>
      </c>
      <c r="E62" s="46">
        <v>19.03</v>
      </c>
    </row>
    <row r="63">
      <c r="A63" s="50" t="s">
        <v>241</v>
      </c>
      <c r="B63" s="50" t="s">
        <v>250</v>
      </c>
      <c r="C63" s="46" t="s">
        <v>26</v>
      </c>
      <c r="D63" s="28" t="s">
        <v>251</v>
      </c>
      <c r="E63" s="46" t="s">
        <v>755</v>
      </c>
    </row>
    <row r="64">
      <c r="A64" s="46" t="s">
        <v>252</v>
      </c>
      <c r="B64" s="48" t="s">
        <v>756</v>
      </c>
      <c r="C64" s="46" t="s">
        <v>26</v>
      </c>
      <c r="D64" s="4" t="s">
        <v>757</v>
      </c>
      <c r="E64" s="46" t="s">
        <v>758</v>
      </c>
    </row>
    <row r="65">
      <c r="A65" s="46" t="s">
        <v>252</v>
      </c>
      <c r="B65" s="48" t="s">
        <v>759</v>
      </c>
      <c r="C65" s="46" t="s">
        <v>26</v>
      </c>
      <c r="D65" s="4" t="s">
        <v>760</v>
      </c>
      <c r="E65" s="46" t="s">
        <v>761</v>
      </c>
    </row>
    <row r="66">
      <c r="A66" s="46" t="s">
        <v>252</v>
      </c>
      <c r="B66" s="47" t="s">
        <v>762</v>
      </c>
      <c r="C66" s="46" t="s">
        <v>26</v>
      </c>
      <c r="D66" s="4" t="s">
        <v>763</v>
      </c>
      <c r="E66" s="46" t="s">
        <v>761</v>
      </c>
    </row>
    <row r="67">
      <c r="A67" s="46" t="s">
        <v>252</v>
      </c>
      <c r="B67" s="48" t="s">
        <v>762</v>
      </c>
      <c r="C67" s="46" t="s">
        <v>26</v>
      </c>
      <c r="D67" s="4" t="s">
        <v>763</v>
      </c>
      <c r="E67" s="46" t="s">
        <v>764</v>
      </c>
    </row>
    <row r="68">
      <c r="A68" s="46" t="s">
        <v>252</v>
      </c>
      <c r="B68" s="48" t="s">
        <v>253</v>
      </c>
      <c r="C68" s="46" t="s">
        <v>1062</v>
      </c>
      <c r="D68" s="4" t="s">
        <v>254</v>
      </c>
      <c r="E68" s="46" t="s">
        <v>255</v>
      </c>
    </row>
    <row r="69">
      <c r="A69" s="46" t="s">
        <v>252</v>
      </c>
      <c r="B69" s="48" t="s">
        <v>256</v>
      </c>
      <c r="C69" s="46" t="s">
        <v>1062</v>
      </c>
      <c r="D69" s="4" t="s">
        <v>257</v>
      </c>
      <c r="E69" s="48" t="s">
        <v>258</v>
      </c>
    </row>
    <row r="70">
      <c r="A70" s="46" t="s">
        <v>252</v>
      </c>
      <c r="B70" s="48" t="s">
        <v>259</v>
      </c>
      <c r="C70" s="46" t="s">
        <v>1062</v>
      </c>
      <c r="D70" s="4" t="s">
        <v>260</v>
      </c>
      <c r="E70" s="46" t="s">
        <v>19</v>
      </c>
      <c r="F70" s="46" t="s">
        <v>261</v>
      </c>
    </row>
    <row r="71">
      <c r="A71" s="46" t="s">
        <v>252</v>
      </c>
      <c r="B71" s="48" t="s">
        <v>262</v>
      </c>
      <c r="C71" s="46" t="s">
        <v>1062</v>
      </c>
      <c r="D71" s="4" t="s">
        <v>263</v>
      </c>
      <c r="E71" s="46" t="s">
        <v>264</v>
      </c>
    </row>
    <row r="72">
      <c r="A72" s="46" t="s">
        <v>252</v>
      </c>
      <c r="B72" s="48" t="s">
        <v>265</v>
      </c>
      <c r="C72" s="50" t="s">
        <v>1061</v>
      </c>
      <c r="D72" s="4" t="s">
        <v>266</v>
      </c>
      <c r="E72" s="46" t="s">
        <v>431</v>
      </c>
    </row>
    <row r="73">
      <c r="A73" s="46" t="s">
        <v>252</v>
      </c>
      <c r="B73" s="48" t="s">
        <v>265</v>
      </c>
      <c r="C73" s="46" t="s">
        <v>1062</v>
      </c>
      <c r="D73" s="4" t="s">
        <v>266</v>
      </c>
      <c r="E73" s="46" t="s">
        <v>267</v>
      </c>
    </row>
    <row r="74">
      <c r="A74" s="46" t="s">
        <v>252</v>
      </c>
      <c r="B74" s="48" t="s">
        <v>265</v>
      </c>
      <c r="C74" s="50" t="s">
        <v>1061</v>
      </c>
      <c r="D74" s="4" t="s">
        <v>432</v>
      </c>
      <c r="E74" s="46" t="s">
        <v>433</v>
      </c>
    </row>
    <row r="75">
      <c r="A75" s="46" t="s">
        <v>252</v>
      </c>
      <c r="B75" s="48" t="s">
        <v>268</v>
      </c>
      <c r="C75" s="46" t="s">
        <v>1062</v>
      </c>
      <c r="D75" s="4" t="s">
        <v>269</v>
      </c>
      <c r="E75" s="46" t="s">
        <v>270</v>
      </c>
    </row>
    <row r="76">
      <c r="A76" s="46" t="s">
        <v>252</v>
      </c>
      <c r="B76" s="48" t="s">
        <v>271</v>
      </c>
      <c r="C76" s="46" t="s">
        <v>1062</v>
      </c>
      <c r="D76" s="4" t="s">
        <v>272</v>
      </c>
      <c r="E76" s="46" t="s">
        <v>273</v>
      </c>
    </row>
    <row r="77">
      <c r="A77" s="46" t="s">
        <v>252</v>
      </c>
      <c r="B77" s="48" t="s">
        <v>271</v>
      </c>
      <c r="C77" s="46" t="s">
        <v>1062</v>
      </c>
      <c r="D77" s="4" t="s">
        <v>272</v>
      </c>
      <c r="E77" s="46" t="s">
        <v>125</v>
      </c>
    </row>
    <row r="78">
      <c r="A78" s="46" t="s">
        <v>252</v>
      </c>
      <c r="B78" s="48" t="s">
        <v>271</v>
      </c>
      <c r="C78" s="46" t="s">
        <v>1062</v>
      </c>
      <c r="D78" s="4" t="s">
        <v>274</v>
      </c>
      <c r="E78" s="46" t="s">
        <v>275</v>
      </c>
    </row>
    <row r="79">
      <c r="A79" s="46" t="s">
        <v>252</v>
      </c>
      <c r="B79" s="48" t="s">
        <v>276</v>
      </c>
      <c r="C79" s="46" t="s">
        <v>1062</v>
      </c>
      <c r="D79" s="4" t="s">
        <v>277</v>
      </c>
      <c r="E79" s="46" t="s">
        <v>278</v>
      </c>
    </row>
    <row r="80">
      <c r="A80" s="46" t="s">
        <v>252</v>
      </c>
      <c r="B80" s="48" t="s">
        <v>765</v>
      </c>
      <c r="C80" s="46" t="s">
        <v>26</v>
      </c>
      <c r="D80" s="4" t="s">
        <v>766</v>
      </c>
      <c r="E80" s="46" t="s">
        <v>767</v>
      </c>
    </row>
    <row r="81">
      <c r="A81" s="46" t="s">
        <v>252</v>
      </c>
      <c r="B81" s="48" t="s">
        <v>768</v>
      </c>
      <c r="C81" s="46" t="s">
        <v>26</v>
      </c>
      <c r="D81" s="46" t="s">
        <v>769</v>
      </c>
      <c r="E81" s="33" t="s">
        <v>770</v>
      </c>
    </row>
    <row r="82">
      <c r="A82" s="46" t="s">
        <v>252</v>
      </c>
      <c r="B82" s="48" t="s">
        <v>771</v>
      </c>
      <c r="C82" s="46" t="s">
        <v>26</v>
      </c>
      <c r="D82" s="4" t="s">
        <v>772</v>
      </c>
      <c r="E82" s="46" t="s">
        <v>773</v>
      </c>
    </row>
    <row r="83">
      <c r="A83" s="46" t="s">
        <v>252</v>
      </c>
      <c r="B83" s="48" t="s">
        <v>774</v>
      </c>
      <c r="C83" s="46" t="s">
        <v>26</v>
      </c>
      <c r="D83" s="4" t="s">
        <v>775</v>
      </c>
      <c r="E83" s="46" t="s">
        <v>776</v>
      </c>
    </row>
    <row r="84">
      <c r="A84" s="46" t="s">
        <v>252</v>
      </c>
      <c r="B84" s="48" t="s">
        <v>777</v>
      </c>
      <c r="C84" s="46" t="s">
        <v>26</v>
      </c>
      <c r="D84" s="4" t="s">
        <v>778</v>
      </c>
      <c r="E84" s="46" t="s">
        <v>767</v>
      </c>
    </row>
    <row r="85">
      <c r="A85" s="46" t="s">
        <v>279</v>
      </c>
      <c r="B85" s="48" t="s">
        <v>280</v>
      </c>
      <c r="C85" s="46" t="s">
        <v>26</v>
      </c>
      <c r="D85" s="4" t="s">
        <v>281</v>
      </c>
      <c r="E85" s="46" t="s">
        <v>779</v>
      </c>
    </row>
    <row r="86">
      <c r="A86" s="46" t="s">
        <v>279</v>
      </c>
      <c r="B86" s="48" t="s">
        <v>280</v>
      </c>
      <c r="C86" s="46" t="s">
        <v>1062</v>
      </c>
      <c r="D86" s="4" t="s">
        <v>281</v>
      </c>
      <c r="E86" s="46" t="s">
        <v>282</v>
      </c>
    </row>
    <row r="87">
      <c r="A87" s="46" t="s">
        <v>279</v>
      </c>
      <c r="B87" s="47" t="s">
        <v>283</v>
      </c>
      <c r="C87" s="46" t="s">
        <v>1062</v>
      </c>
      <c r="D87" s="4" t="s">
        <v>284</v>
      </c>
      <c r="E87" s="47" t="s">
        <v>285</v>
      </c>
    </row>
    <row r="88">
      <c r="A88" s="46" t="s">
        <v>279</v>
      </c>
      <c r="B88" s="48" t="s">
        <v>286</v>
      </c>
      <c r="C88" s="46" t="s">
        <v>1062</v>
      </c>
      <c r="D88" s="4" t="s">
        <v>287</v>
      </c>
      <c r="E88" s="46" t="s">
        <v>19</v>
      </c>
    </row>
    <row r="89">
      <c r="A89" s="46" t="s">
        <v>279</v>
      </c>
      <c r="B89" s="47" t="s">
        <v>288</v>
      </c>
      <c r="C89" s="46" t="s">
        <v>1062</v>
      </c>
      <c r="D89" s="4" t="s">
        <v>289</v>
      </c>
      <c r="E89" s="46" t="s">
        <v>19</v>
      </c>
    </row>
    <row r="90">
      <c r="A90" s="46" t="s">
        <v>279</v>
      </c>
      <c r="B90" s="47" t="s">
        <v>288</v>
      </c>
      <c r="C90" s="46" t="s">
        <v>26</v>
      </c>
      <c r="D90" s="4" t="s">
        <v>289</v>
      </c>
      <c r="E90" s="46" t="s">
        <v>780</v>
      </c>
    </row>
    <row r="91">
      <c r="A91" s="46" t="s">
        <v>279</v>
      </c>
      <c r="B91" s="48" t="s">
        <v>781</v>
      </c>
      <c r="C91" s="46" t="s">
        <v>26</v>
      </c>
      <c r="D91" s="4" t="s">
        <v>782</v>
      </c>
      <c r="E91" s="46" t="s">
        <v>783</v>
      </c>
    </row>
    <row r="92">
      <c r="A92" s="46" t="s">
        <v>279</v>
      </c>
      <c r="B92" s="48" t="s">
        <v>434</v>
      </c>
      <c r="C92" s="46" t="s">
        <v>1061</v>
      </c>
      <c r="D92" s="4" t="s">
        <v>435</v>
      </c>
      <c r="E92" s="46" t="s">
        <v>436</v>
      </c>
    </row>
    <row r="93">
      <c r="A93" s="46" t="s">
        <v>279</v>
      </c>
      <c r="B93" s="48" t="s">
        <v>283</v>
      </c>
      <c r="C93" s="46" t="s">
        <v>1061</v>
      </c>
      <c r="D93" s="4" t="s">
        <v>437</v>
      </c>
      <c r="E93" s="46" t="s">
        <v>438</v>
      </c>
    </row>
    <row r="94">
      <c r="A94" s="46" t="s">
        <v>279</v>
      </c>
      <c r="B94" s="48" t="s">
        <v>283</v>
      </c>
      <c r="C94" s="46" t="s">
        <v>1061</v>
      </c>
      <c r="D94" s="4" t="s">
        <v>439</v>
      </c>
      <c r="E94" s="46" t="s">
        <v>438</v>
      </c>
    </row>
    <row r="95">
      <c r="A95" s="46" t="s">
        <v>279</v>
      </c>
      <c r="B95" s="48" t="s">
        <v>784</v>
      </c>
      <c r="C95" s="46" t="s">
        <v>26</v>
      </c>
      <c r="D95" s="4" t="s">
        <v>785</v>
      </c>
      <c r="E95" s="46" t="s">
        <v>786</v>
      </c>
    </row>
    <row r="96">
      <c r="A96" s="46" t="s">
        <v>279</v>
      </c>
      <c r="B96" s="48" t="s">
        <v>784</v>
      </c>
      <c r="C96" s="46" t="s">
        <v>26</v>
      </c>
      <c r="D96" s="4" t="s">
        <v>787</v>
      </c>
      <c r="E96" s="46" t="s">
        <v>788</v>
      </c>
    </row>
    <row r="97">
      <c r="A97" s="46" t="s">
        <v>279</v>
      </c>
      <c r="B97" s="48" t="s">
        <v>789</v>
      </c>
      <c r="C97" s="46" t="s">
        <v>26</v>
      </c>
      <c r="D97" s="4" t="s">
        <v>790</v>
      </c>
      <c r="E97" s="46" t="s">
        <v>791</v>
      </c>
    </row>
    <row r="98">
      <c r="A98" s="46" t="s">
        <v>279</v>
      </c>
      <c r="B98" s="48" t="s">
        <v>789</v>
      </c>
      <c r="C98" s="46" t="s">
        <v>26</v>
      </c>
      <c r="D98" s="4" t="s">
        <v>792</v>
      </c>
      <c r="E98" s="46" t="s">
        <v>793</v>
      </c>
    </row>
    <row r="99">
      <c r="A99" s="46" t="s">
        <v>279</v>
      </c>
      <c r="B99" s="48" t="s">
        <v>789</v>
      </c>
      <c r="C99" s="46" t="s">
        <v>26</v>
      </c>
      <c r="D99" s="4" t="s">
        <v>794</v>
      </c>
      <c r="E99" s="46" t="s">
        <v>795</v>
      </c>
    </row>
    <row r="100">
      <c r="A100" s="46" t="s">
        <v>279</v>
      </c>
      <c r="B100" s="48" t="s">
        <v>440</v>
      </c>
      <c r="C100" s="46" t="s">
        <v>1061</v>
      </c>
      <c r="D100" s="4" t="s">
        <v>441</v>
      </c>
      <c r="E100" s="48" t="s">
        <v>442</v>
      </c>
    </row>
    <row r="101">
      <c r="A101" s="46" t="s">
        <v>279</v>
      </c>
      <c r="B101" s="48" t="s">
        <v>443</v>
      </c>
      <c r="C101" s="46" t="s">
        <v>1061</v>
      </c>
      <c r="D101" s="4" t="s">
        <v>444</v>
      </c>
      <c r="E101" s="48" t="s">
        <v>445</v>
      </c>
    </row>
    <row r="102">
      <c r="A102" s="46" t="s">
        <v>279</v>
      </c>
      <c r="B102" s="48" t="s">
        <v>446</v>
      </c>
      <c r="C102" s="46" t="s">
        <v>1061</v>
      </c>
      <c r="D102" s="4" t="s">
        <v>447</v>
      </c>
      <c r="E102" s="46" t="s">
        <v>448</v>
      </c>
    </row>
    <row r="103">
      <c r="A103" s="46" t="s">
        <v>279</v>
      </c>
      <c r="B103" s="48" t="s">
        <v>449</v>
      </c>
      <c r="C103" s="46" t="s">
        <v>1061</v>
      </c>
      <c r="D103" s="4" t="s">
        <v>450</v>
      </c>
      <c r="E103" s="48" t="s">
        <v>451</v>
      </c>
    </row>
    <row r="104">
      <c r="A104" s="46" t="s">
        <v>279</v>
      </c>
      <c r="B104" s="48" t="s">
        <v>796</v>
      </c>
      <c r="C104" s="46" t="s">
        <v>26</v>
      </c>
      <c r="D104" s="4" t="s">
        <v>797</v>
      </c>
      <c r="E104" s="46" t="s">
        <v>798</v>
      </c>
    </row>
    <row r="105">
      <c r="A105" s="46" t="s">
        <v>279</v>
      </c>
      <c r="B105" s="48" t="s">
        <v>796</v>
      </c>
      <c r="C105" s="46" t="s">
        <v>26</v>
      </c>
      <c r="D105" s="4" t="s">
        <v>797</v>
      </c>
      <c r="E105" s="46" t="s">
        <v>799</v>
      </c>
    </row>
    <row r="106">
      <c r="A106" s="46" t="s">
        <v>279</v>
      </c>
      <c r="B106" s="48" t="s">
        <v>452</v>
      </c>
      <c r="C106" s="46" t="s">
        <v>1061</v>
      </c>
      <c r="D106" s="4" t="s">
        <v>453</v>
      </c>
      <c r="E106" s="46" t="s">
        <v>454</v>
      </c>
    </row>
    <row r="107">
      <c r="A107" s="46" t="s">
        <v>279</v>
      </c>
      <c r="B107" s="48" t="s">
        <v>452</v>
      </c>
      <c r="C107" s="46" t="s">
        <v>1061</v>
      </c>
      <c r="D107" s="4" t="s">
        <v>453</v>
      </c>
      <c r="E107" s="46" t="s">
        <v>455</v>
      </c>
    </row>
    <row r="108">
      <c r="A108" s="46" t="s">
        <v>279</v>
      </c>
      <c r="B108" s="48" t="s">
        <v>800</v>
      </c>
      <c r="C108" s="46" t="s">
        <v>26</v>
      </c>
      <c r="D108" s="4" t="s">
        <v>801</v>
      </c>
      <c r="E108" s="46" t="s">
        <v>802</v>
      </c>
    </row>
    <row r="109">
      <c r="A109" s="46" t="s">
        <v>279</v>
      </c>
      <c r="B109" s="48" t="s">
        <v>456</v>
      </c>
      <c r="C109" s="46" t="s">
        <v>1061</v>
      </c>
      <c r="D109" s="4" t="s">
        <v>457</v>
      </c>
      <c r="E109" s="46" t="s">
        <v>458</v>
      </c>
    </row>
    <row r="110">
      <c r="A110" s="46" t="s">
        <v>279</v>
      </c>
      <c r="B110" s="48" t="s">
        <v>459</v>
      </c>
      <c r="C110" s="46" t="s">
        <v>1061</v>
      </c>
      <c r="D110" s="4" t="s">
        <v>460</v>
      </c>
      <c r="E110" s="46" t="s">
        <v>458</v>
      </c>
    </row>
    <row r="111">
      <c r="A111" s="46" t="s">
        <v>279</v>
      </c>
      <c r="B111" s="48" t="s">
        <v>803</v>
      </c>
      <c r="C111" s="46" t="s">
        <v>26</v>
      </c>
      <c r="D111" s="4" t="s">
        <v>804</v>
      </c>
      <c r="E111" s="46" t="s">
        <v>805</v>
      </c>
    </row>
    <row r="112">
      <c r="A112" s="46" t="s">
        <v>290</v>
      </c>
      <c r="B112" s="48" t="s">
        <v>291</v>
      </c>
      <c r="C112" s="46" t="s">
        <v>1062</v>
      </c>
      <c r="D112" s="4" t="s">
        <v>292</v>
      </c>
      <c r="E112" s="46" t="s">
        <v>293</v>
      </c>
    </row>
    <row r="113">
      <c r="A113" s="46" t="s">
        <v>290</v>
      </c>
      <c r="B113" s="48" t="s">
        <v>806</v>
      </c>
      <c r="C113" s="46" t="s">
        <v>26</v>
      </c>
      <c r="D113" s="4" t="s">
        <v>807</v>
      </c>
      <c r="E113" s="46" t="s">
        <v>808</v>
      </c>
    </row>
    <row r="114">
      <c r="A114" s="46" t="s">
        <v>290</v>
      </c>
      <c r="B114" s="48" t="s">
        <v>294</v>
      </c>
      <c r="C114" s="50" t="s">
        <v>1062</v>
      </c>
      <c r="D114" s="4" t="s">
        <v>295</v>
      </c>
      <c r="E114" s="46" t="s">
        <v>293</v>
      </c>
    </row>
    <row r="115">
      <c r="A115" s="46" t="s">
        <v>290</v>
      </c>
      <c r="B115" s="48" t="s">
        <v>294</v>
      </c>
      <c r="C115" s="50" t="s">
        <v>1062</v>
      </c>
      <c r="D115" s="4" t="s">
        <v>295</v>
      </c>
      <c r="E115" s="46" t="s">
        <v>296</v>
      </c>
    </row>
    <row r="116">
      <c r="A116" s="46" t="s">
        <v>290</v>
      </c>
      <c r="B116" s="48" t="s">
        <v>809</v>
      </c>
      <c r="C116" s="46" t="s">
        <v>26</v>
      </c>
      <c r="D116" s="4" t="s">
        <v>810</v>
      </c>
      <c r="E116" s="46" t="s">
        <v>811</v>
      </c>
    </row>
    <row r="117">
      <c r="A117" s="46" t="s">
        <v>290</v>
      </c>
      <c r="B117" s="48" t="s">
        <v>297</v>
      </c>
      <c r="C117" s="50" t="s">
        <v>1062</v>
      </c>
      <c r="D117" s="4" t="s">
        <v>298</v>
      </c>
      <c r="E117" s="46" t="s">
        <v>299</v>
      </c>
    </row>
    <row r="118">
      <c r="A118" s="46" t="s">
        <v>290</v>
      </c>
      <c r="B118" s="48" t="s">
        <v>297</v>
      </c>
      <c r="C118" s="46" t="s">
        <v>26</v>
      </c>
      <c r="D118" s="4" t="s">
        <v>298</v>
      </c>
      <c r="E118" s="46" t="s">
        <v>812</v>
      </c>
    </row>
    <row r="119">
      <c r="A119" s="46" t="s">
        <v>290</v>
      </c>
      <c r="B119" s="48" t="s">
        <v>297</v>
      </c>
      <c r="C119" s="46" t="s">
        <v>1061</v>
      </c>
      <c r="D119" s="4" t="s">
        <v>298</v>
      </c>
      <c r="E119" s="46" t="s">
        <v>461</v>
      </c>
    </row>
    <row r="120">
      <c r="A120" s="46" t="s">
        <v>290</v>
      </c>
      <c r="B120" s="48" t="s">
        <v>300</v>
      </c>
      <c r="C120" s="46" t="s">
        <v>1062</v>
      </c>
      <c r="D120" s="4" t="s">
        <v>301</v>
      </c>
      <c r="E120" s="51" t="s">
        <v>22</v>
      </c>
    </row>
    <row r="121">
      <c r="A121" s="46" t="s">
        <v>290</v>
      </c>
      <c r="B121" s="48" t="s">
        <v>462</v>
      </c>
      <c r="C121" s="46" t="s">
        <v>1061</v>
      </c>
      <c r="D121" s="4" t="s">
        <v>463</v>
      </c>
      <c r="E121" s="46" t="s">
        <v>464</v>
      </c>
    </row>
    <row r="122">
      <c r="A122" s="46" t="s">
        <v>290</v>
      </c>
      <c r="B122" s="48" t="s">
        <v>462</v>
      </c>
      <c r="C122" s="46" t="s">
        <v>26</v>
      </c>
      <c r="D122" s="4" t="s">
        <v>813</v>
      </c>
      <c r="E122" s="46" t="s">
        <v>814</v>
      </c>
    </row>
    <row r="123">
      <c r="A123" s="46" t="s">
        <v>290</v>
      </c>
      <c r="B123" s="48" t="s">
        <v>462</v>
      </c>
      <c r="C123" s="46" t="s">
        <v>26</v>
      </c>
      <c r="D123" s="28" t="s">
        <v>813</v>
      </c>
      <c r="E123" s="46" t="s">
        <v>815</v>
      </c>
    </row>
    <row r="124">
      <c r="A124" s="46" t="s">
        <v>290</v>
      </c>
      <c r="B124" s="48" t="s">
        <v>302</v>
      </c>
      <c r="C124" s="46" t="s">
        <v>1062</v>
      </c>
      <c r="D124" s="4" t="s">
        <v>303</v>
      </c>
      <c r="E124" s="46" t="s">
        <v>22</v>
      </c>
    </row>
    <row r="125">
      <c r="A125" s="46" t="s">
        <v>290</v>
      </c>
      <c r="B125" s="48" t="s">
        <v>304</v>
      </c>
      <c r="C125" s="46" t="s">
        <v>1062</v>
      </c>
      <c r="D125" s="4" t="s">
        <v>305</v>
      </c>
      <c r="E125" s="46" t="s">
        <v>296</v>
      </c>
    </row>
    <row r="126">
      <c r="A126" s="46" t="s">
        <v>290</v>
      </c>
      <c r="B126" s="48" t="s">
        <v>306</v>
      </c>
      <c r="C126" s="46" t="s">
        <v>1062</v>
      </c>
      <c r="D126" s="4" t="s">
        <v>307</v>
      </c>
      <c r="E126" s="46" t="s">
        <v>308</v>
      </c>
    </row>
    <row r="127">
      <c r="A127" s="46" t="s">
        <v>290</v>
      </c>
      <c r="B127" s="48" t="s">
        <v>309</v>
      </c>
      <c r="C127" s="46" t="s">
        <v>1062</v>
      </c>
      <c r="D127" s="4" t="s">
        <v>310</v>
      </c>
      <c r="E127" s="46" t="s">
        <v>308</v>
      </c>
    </row>
    <row r="128">
      <c r="A128" s="46" t="s">
        <v>290</v>
      </c>
      <c r="B128" s="48" t="s">
        <v>311</v>
      </c>
      <c r="C128" s="46" t="s">
        <v>1062</v>
      </c>
      <c r="D128" s="4" t="s">
        <v>312</v>
      </c>
      <c r="E128" s="46" t="s">
        <v>176</v>
      </c>
    </row>
    <row r="129">
      <c r="A129" s="46" t="s">
        <v>290</v>
      </c>
      <c r="B129" s="48" t="s">
        <v>311</v>
      </c>
      <c r="C129" s="46" t="s">
        <v>1061</v>
      </c>
      <c r="D129" s="4" t="s">
        <v>312</v>
      </c>
      <c r="E129" s="46" t="s">
        <v>465</v>
      </c>
    </row>
    <row r="130">
      <c r="A130" s="46" t="s">
        <v>290</v>
      </c>
      <c r="B130" s="48" t="s">
        <v>313</v>
      </c>
      <c r="C130" s="46" t="s">
        <v>1062</v>
      </c>
      <c r="D130" s="4" t="s">
        <v>314</v>
      </c>
      <c r="E130" s="46" t="s">
        <v>19</v>
      </c>
    </row>
    <row r="131">
      <c r="A131" s="46" t="s">
        <v>290</v>
      </c>
      <c r="B131" s="48" t="s">
        <v>313</v>
      </c>
      <c r="C131" s="46" t="s">
        <v>1062</v>
      </c>
      <c r="D131" s="4" t="s">
        <v>315</v>
      </c>
      <c r="E131" s="48" t="s">
        <v>316</v>
      </c>
    </row>
    <row r="132">
      <c r="A132" s="46" t="s">
        <v>290</v>
      </c>
      <c r="B132" s="48" t="s">
        <v>313</v>
      </c>
      <c r="C132" s="46" t="s">
        <v>1061</v>
      </c>
      <c r="D132" s="4" t="s">
        <v>466</v>
      </c>
      <c r="E132" s="48" t="s">
        <v>467</v>
      </c>
    </row>
    <row r="133">
      <c r="A133" s="46" t="s">
        <v>290</v>
      </c>
      <c r="B133" s="48" t="s">
        <v>313</v>
      </c>
      <c r="C133" s="46" t="s">
        <v>1061</v>
      </c>
      <c r="D133" s="4" t="s">
        <v>468</v>
      </c>
      <c r="E133" s="48" t="s">
        <v>469</v>
      </c>
    </row>
    <row r="134">
      <c r="A134" s="46" t="s">
        <v>290</v>
      </c>
      <c r="B134" s="48" t="s">
        <v>317</v>
      </c>
      <c r="C134" s="46" t="s">
        <v>1062</v>
      </c>
      <c r="D134" s="4" t="s">
        <v>318</v>
      </c>
      <c r="E134" s="46" t="s">
        <v>319</v>
      </c>
    </row>
    <row r="135">
      <c r="A135" s="46" t="s">
        <v>290</v>
      </c>
      <c r="B135" s="48" t="s">
        <v>320</v>
      </c>
      <c r="C135" s="46" t="s">
        <v>1062</v>
      </c>
      <c r="D135" s="4" t="s">
        <v>321</v>
      </c>
      <c r="E135" s="48" t="s">
        <v>322</v>
      </c>
    </row>
    <row r="136">
      <c r="A136" s="46" t="s">
        <v>290</v>
      </c>
      <c r="B136" s="48" t="s">
        <v>320</v>
      </c>
      <c r="C136" s="46" t="s">
        <v>1061</v>
      </c>
      <c r="D136" s="4" t="s">
        <v>470</v>
      </c>
      <c r="E136" s="46" t="s">
        <v>471</v>
      </c>
    </row>
    <row r="137">
      <c r="A137" s="46" t="s">
        <v>290</v>
      </c>
      <c r="B137" s="48" t="s">
        <v>320</v>
      </c>
      <c r="C137" s="46" t="s">
        <v>26</v>
      </c>
      <c r="D137" s="4" t="s">
        <v>816</v>
      </c>
      <c r="E137" s="46" t="s">
        <v>817</v>
      </c>
    </row>
    <row r="138">
      <c r="D138" s="7"/>
    </row>
    <row r="139">
      <c r="D139" s="7"/>
    </row>
    <row r="140">
      <c r="D140" s="7"/>
    </row>
    <row r="141">
      <c r="D141" s="7"/>
    </row>
    <row r="142">
      <c r="D142" s="7"/>
      <c r="F142" s="46" t="s">
        <v>1062</v>
      </c>
      <c r="G142" s="8">
        <f t="shared" ref="G142:G144" si="1">COUNTIF(C:C,F142)</f>
        <v>43</v>
      </c>
    </row>
    <row r="143">
      <c r="D143" s="7"/>
      <c r="F143" s="46" t="s">
        <v>1061</v>
      </c>
      <c r="G143" s="8">
        <f t="shared" si="1"/>
        <v>44</v>
      </c>
    </row>
    <row r="144">
      <c r="D144" s="7"/>
      <c r="F144" s="46" t="s">
        <v>26</v>
      </c>
      <c r="G144" s="8">
        <f t="shared" si="1"/>
        <v>49</v>
      </c>
    </row>
    <row r="145">
      <c r="D145" s="7"/>
    </row>
    <row r="146">
      <c r="D146" s="7"/>
    </row>
    <row r="147">
      <c r="D147" s="7"/>
    </row>
    <row r="148">
      <c r="D148" s="7"/>
    </row>
    <row r="149">
      <c r="D149" s="7"/>
    </row>
    <row r="150">
      <c r="D150" s="7"/>
    </row>
    <row r="151">
      <c r="D151" s="7"/>
    </row>
    <row r="152">
      <c r="D152" s="7"/>
    </row>
    <row r="153">
      <c r="D153" s="7"/>
    </row>
    <row r="154">
      <c r="D154" s="7"/>
    </row>
    <row r="155">
      <c r="D155" s="7"/>
    </row>
    <row r="156">
      <c r="D156" s="7"/>
    </row>
    <row r="157">
      <c r="D157" s="7"/>
    </row>
    <row r="158">
      <c r="D158" s="7"/>
    </row>
    <row r="159">
      <c r="D159" s="7"/>
    </row>
    <row r="160">
      <c r="D160" s="7"/>
    </row>
    <row r="161">
      <c r="D161" s="7"/>
    </row>
    <row r="162">
      <c r="D162" s="7"/>
    </row>
    <row r="163">
      <c r="D163" s="7"/>
    </row>
    <row r="164">
      <c r="D164" s="7"/>
    </row>
    <row r="165">
      <c r="D165" s="7"/>
    </row>
    <row r="166">
      <c r="D166" s="7"/>
    </row>
    <row r="167">
      <c r="D167" s="7"/>
    </row>
    <row r="168">
      <c r="D168" s="7"/>
    </row>
    <row r="169">
      <c r="D169" s="7"/>
    </row>
    <row r="170">
      <c r="D170" s="7"/>
    </row>
    <row r="171">
      <c r="D171" s="7"/>
    </row>
    <row r="172">
      <c r="D172" s="7"/>
    </row>
    <row r="173">
      <c r="D173" s="7"/>
    </row>
    <row r="174">
      <c r="D174" s="7"/>
    </row>
    <row r="175">
      <c r="D175" s="7"/>
    </row>
    <row r="176">
      <c r="D176" s="7"/>
    </row>
    <row r="177">
      <c r="D177" s="7"/>
    </row>
    <row r="178">
      <c r="D178" s="7"/>
    </row>
    <row r="179">
      <c r="D179" s="7"/>
    </row>
    <row r="180">
      <c r="D180" s="7"/>
    </row>
    <row r="181">
      <c r="D181" s="7"/>
    </row>
    <row r="182">
      <c r="D182" s="7"/>
    </row>
    <row r="183">
      <c r="D183" s="7"/>
    </row>
    <row r="184">
      <c r="D184" s="7"/>
    </row>
    <row r="185">
      <c r="D185" s="7"/>
    </row>
    <row r="186">
      <c r="D186" s="7"/>
    </row>
    <row r="187">
      <c r="D187" s="7"/>
    </row>
    <row r="188">
      <c r="D188" s="7"/>
    </row>
    <row r="189">
      <c r="D189" s="7"/>
    </row>
    <row r="190">
      <c r="D190" s="7"/>
    </row>
    <row r="191">
      <c r="D191" s="7"/>
    </row>
    <row r="192">
      <c r="D192" s="7"/>
    </row>
    <row r="193">
      <c r="D193" s="7"/>
    </row>
    <row r="194">
      <c r="D194" s="7"/>
    </row>
    <row r="195">
      <c r="D195" s="7"/>
    </row>
    <row r="196">
      <c r="D196" s="7"/>
    </row>
    <row r="197">
      <c r="D197" s="7"/>
    </row>
    <row r="198">
      <c r="D198" s="7"/>
    </row>
    <row r="199">
      <c r="D199" s="7"/>
    </row>
    <row r="200">
      <c r="D200" s="7"/>
    </row>
    <row r="201">
      <c r="D201" s="7"/>
    </row>
    <row r="202">
      <c r="D202" s="7"/>
    </row>
    <row r="203">
      <c r="D203" s="7"/>
    </row>
    <row r="204">
      <c r="D204" s="7"/>
    </row>
    <row r="205">
      <c r="D205" s="7"/>
    </row>
    <row r="206">
      <c r="D206" s="7"/>
    </row>
    <row r="207">
      <c r="D207" s="7"/>
    </row>
    <row r="208">
      <c r="D208" s="7"/>
    </row>
    <row r="209">
      <c r="D209" s="7"/>
    </row>
    <row r="210">
      <c r="D210" s="7"/>
    </row>
    <row r="211">
      <c r="D211" s="7"/>
    </row>
    <row r="212">
      <c r="D212" s="7"/>
    </row>
    <row r="213">
      <c r="D213" s="7"/>
    </row>
    <row r="214">
      <c r="D214" s="7"/>
    </row>
    <row r="215">
      <c r="D215" s="7"/>
    </row>
    <row r="216">
      <c r="D216" s="7"/>
    </row>
    <row r="217">
      <c r="D217" s="7"/>
    </row>
    <row r="218">
      <c r="D218" s="7"/>
    </row>
    <row r="219">
      <c r="D219" s="7"/>
    </row>
    <row r="220">
      <c r="D220" s="7"/>
    </row>
    <row r="221">
      <c r="D221" s="7"/>
    </row>
    <row r="222">
      <c r="D222" s="7"/>
    </row>
    <row r="223">
      <c r="D223" s="7"/>
    </row>
    <row r="224">
      <c r="D224" s="7"/>
    </row>
    <row r="225">
      <c r="D225" s="7"/>
    </row>
    <row r="226">
      <c r="D226" s="7"/>
    </row>
    <row r="227">
      <c r="D227" s="7"/>
    </row>
    <row r="228">
      <c r="D228" s="7"/>
    </row>
    <row r="229">
      <c r="D229" s="7"/>
    </row>
    <row r="230">
      <c r="D230" s="7"/>
    </row>
    <row r="231">
      <c r="D231" s="7"/>
    </row>
    <row r="232">
      <c r="D232" s="7"/>
    </row>
    <row r="233">
      <c r="D233" s="7"/>
    </row>
    <row r="234">
      <c r="D234" s="7"/>
    </row>
    <row r="235">
      <c r="D235" s="7"/>
    </row>
    <row r="236">
      <c r="D236" s="7"/>
    </row>
    <row r="237">
      <c r="D237" s="7"/>
    </row>
    <row r="238">
      <c r="D238" s="7"/>
    </row>
    <row r="239">
      <c r="D239" s="7"/>
    </row>
    <row r="240">
      <c r="D240" s="7"/>
    </row>
    <row r="241">
      <c r="D241" s="7"/>
    </row>
    <row r="242">
      <c r="D242" s="7"/>
    </row>
    <row r="243">
      <c r="D243" s="7"/>
    </row>
    <row r="244">
      <c r="D244" s="7"/>
    </row>
    <row r="245">
      <c r="D245" s="7"/>
    </row>
    <row r="246">
      <c r="D246" s="7"/>
    </row>
    <row r="247">
      <c r="D247" s="7"/>
    </row>
    <row r="248">
      <c r="D248" s="7"/>
    </row>
    <row r="249">
      <c r="D249" s="7"/>
    </row>
    <row r="250">
      <c r="D250" s="7"/>
    </row>
    <row r="251">
      <c r="D251" s="7"/>
    </row>
    <row r="252">
      <c r="D252" s="7"/>
    </row>
    <row r="253">
      <c r="D253" s="7"/>
    </row>
    <row r="254">
      <c r="D254" s="7"/>
    </row>
    <row r="255">
      <c r="D255" s="7"/>
    </row>
    <row r="256">
      <c r="D256" s="7"/>
    </row>
    <row r="257">
      <c r="D257" s="7"/>
    </row>
    <row r="258">
      <c r="D258" s="7"/>
    </row>
    <row r="259">
      <c r="D259" s="7"/>
    </row>
    <row r="260">
      <c r="D260" s="7"/>
    </row>
    <row r="261">
      <c r="D261" s="7"/>
    </row>
    <row r="262">
      <c r="D262" s="7"/>
    </row>
    <row r="263">
      <c r="D263" s="7"/>
    </row>
    <row r="264">
      <c r="D264" s="7"/>
    </row>
    <row r="265">
      <c r="D265" s="7"/>
    </row>
    <row r="266">
      <c r="D266" s="7"/>
    </row>
    <row r="267">
      <c r="D267" s="7"/>
    </row>
    <row r="268">
      <c r="D268" s="7"/>
    </row>
    <row r="269">
      <c r="D269" s="7"/>
    </row>
    <row r="270">
      <c r="D270" s="7"/>
    </row>
    <row r="271">
      <c r="D271" s="7"/>
    </row>
    <row r="272">
      <c r="D272" s="7"/>
    </row>
    <row r="273">
      <c r="D273" s="7"/>
    </row>
    <row r="274">
      <c r="D274" s="7"/>
    </row>
    <row r="275">
      <c r="D275" s="7"/>
    </row>
    <row r="276">
      <c r="D276" s="7"/>
    </row>
    <row r="277">
      <c r="D277" s="7"/>
    </row>
    <row r="278">
      <c r="D278" s="7"/>
    </row>
    <row r="279">
      <c r="D279" s="7"/>
    </row>
    <row r="280">
      <c r="D280" s="7"/>
    </row>
    <row r="281">
      <c r="D281" s="7"/>
    </row>
    <row r="282">
      <c r="D282" s="7"/>
    </row>
    <row r="283">
      <c r="D283" s="7"/>
    </row>
    <row r="284">
      <c r="D284" s="7"/>
    </row>
    <row r="285">
      <c r="D285" s="7"/>
    </row>
    <row r="286">
      <c r="D286" s="7"/>
    </row>
    <row r="287">
      <c r="D287" s="7"/>
    </row>
    <row r="288">
      <c r="D288" s="7"/>
    </row>
    <row r="289">
      <c r="D289" s="7"/>
    </row>
    <row r="290">
      <c r="D290" s="7"/>
    </row>
    <row r="291">
      <c r="D291" s="7"/>
    </row>
    <row r="292">
      <c r="D292" s="7"/>
    </row>
    <row r="293">
      <c r="D293" s="7"/>
    </row>
    <row r="294">
      <c r="D294" s="7"/>
    </row>
    <row r="295">
      <c r="D295" s="7"/>
    </row>
    <row r="296">
      <c r="D296" s="7"/>
    </row>
    <row r="297">
      <c r="D297" s="7"/>
    </row>
    <row r="298">
      <c r="D298" s="7"/>
    </row>
    <row r="299">
      <c r="D299" s="7"/>
    </row>
    <row r="300">
      <c r="D300" s="7"/>
    </row>
    <row r="301">
      <c r="D301" s="7"/>
    </row>
    <row r="302">
      <c r="D302" s="7"/>
    </row>
    <row r="303">
      <c r="D303" s="7"/>
    </row>
    <row r="304">
      <c r="D304" s="7"/>
    </row>
    <row r="305">
      <c r="D305" s="7"/>
    </row>
    <row r="306">
      <c r="D306" s="7"/>
    </row>
    <row r="307">
      <c r="D307" s="7"/>
    </row>
    <row r="308">
      <c r="D308" s="7"/>
    </row>
    <row r="309">
      <c r="D309" s="7"/>
    </row>
    <row r="310">
      <c r="D310" s="7"/>
    </row>
    <row r="311">
      <c r="D311" s="7"/>
    </row>
    <row r="312">
      <c r="D312" s="7"/>
    </row>
    <row r="313">
      <c r="D313" s="7"/>
    </row>
    <row r="314">
      <c r="D314" s="7"/>
    </row>
    <row r="315">
      <c r="D315" s="7"/>
    </row>
    <row r="316">
      <c r="D316" s="7"/>
    </row>
    <row r="317">
      <c r="D317" s="7"/>
    </row>
    <row r="318">
      <c r="D318" s="7"/>
    </row>
    <row r="319">
      <c r="D319" s="7"/>
    </row>
    <row r="320">
      <c r="D320" s="7"/>
    </row>
    <row r="321">
      <c r="D321" s="7"/>
    </row>
    <row r="322">
      <c r="D322" s="7"/>
    </row>
    <row r="323">
      <c r="D323" s="7"/>
    </row>
    <row r="324">
      <c r="D324" s="7"/>
    </row>
    <row r="325">
      <c r="D325" s="7"/>
    </row>
    <row r="326">
      <c r="D326" s="7"/>
    </row>
    <row r="327">
      <c r="D327" s="7"/>
    </row>
    <row r="328">
      <c r="D328" s="7"/>
    </row>
    <row r="329">
      <c r="D329" s="7"/>
    </row>
    <row r="330">
      <c r="D330" s="7"/>
    </row>
    <row r="331">
      <c r="D331" s="7"/>
    </row>
    <row r="332">
      <c r="D332" s="7"/>
    </row>
    <row r="333">
      <c r="D333" s="7"/>
    </row>
    <row r="334">
      <c r="D334" s="7"/>
    </row>
    <row r="335">
      <c r="D335" s="7"/>
    </row>
    <row r="336">
      <c r="D336" s="7"/>
    </row>
    <row r="337">
      <c r="D337" s="7"/>
    </row>
    <row r="338">
      <c r="D338" s="7"/>
    </row>
    <row r="339">
      <c r="D339" s="7"/>
    </row>
    <row r="340">
      <c r="D340" s="7"/>
    </row>
    <row r="341">
      <c r="D341" s="7"/>
    </row>
    <row r="342">
      <c r="D342" s="7"/>
    </row>
    <row r="343">
      <c r="D343" s="7"/>
    </row>
    <row r="344">
      <c r="D344" s="7"/>
    </row>
    <row r="345">
      <c r="D345" s="7"/>
    </row>
    <row r="346">
      <c r="D346" s="7"/>
    </row>
    <row r="347">
      <c r="D347" s="7"/>
    </row>
    <row r="348">
      <c r="D348" s="7"/>
    </row>
    <row r="349">
      <c r="D349" s="7"/>
    </row>
    <row r="350">
      <c r="D350" s="7"/>
    </row>
    <row r="351">
      <c r="D351" s="7"/>
    </row>
    <row r="352">
      <c r="D352" s="7"/>
    </row>
    <row r="353">
      <c r="D353" s="7"/>
    </row>
    <row r="354">
      <c r="D354" s="7"/>
    </row>
    <row r="355">
      <c r="D355" s="7"/>
    </row>
    <row r="356">
      <c r="D356" s="7"/>
    </row>
    <row r="357">
      <c r="D357" s="7"/>
    </row>
    <row r="358">
      <c r="D358" s="7"/>
    </row>
    <row r="359">
      <c r="D359" s="7"/>
    </row>
    <row r="360">
      <c r="D360" s="7"/>
    </row>
    <row r="361">
      <c r="D361" s="7"/>
    </row>
    <row r="362">
      <c r="D362" s="7"/>
    </row>
    <row r="363">
      <c r="D363" s="7"/>
    </row>
    <row r="364">
      <c r="D364" s="7"/>
    </row>
    <row r="365">
      <c r="D365" s="7"/>
    </row>
    <row r="366">
      <c r="D366" s="7"/>
    </row>
    <row r="367">
      <c r="D367" s="7"/>
    </row>
    <row r="368">
      <c r="D368" s="7"/>
    </row>
    <row r="369">
      <c r="D369" s="7"/>
    </row>
    <row r="370">
      <c r="D370" s="7"/>
    </row>
    <row r="371">
      <c r="D371" s="7"/>
    </row>
    <row r="372">
      <c r="D372" s="7"/>
    </row>
    <row r="373">
      <c r="D373" s="7"/>
    </row>
    <row r="374">
      <c r="D374" s="7"/>
    </row>
    <row r="375">
      <c r="D375" s="7"/>
    </row>
    <row r="376">
      <c r="D376" s="7"/>
    </row>
    <row r="377">
      <c r="D377" s="7"/>
    </row>
    <row r="378">
      <c r="D378" s="7"/>
    </row>
    <row r="379">
      <c r="D379" s="7"/>
    </row>
    <row r="380">
      <c r="D380" s="7"/>
    </row>
    <row r="381">
      <c r="D381" s="7"/>
    </row>
    <row r="382">
      <c r="D382" s="7"/>
    </row>
    <row r="383">
      <c r="D383" s="7"/>
    </row>
    <row r="384">
      <c r="D384" s="7"/>
    </row>
    <row r="385">
      <c r="D385" s="7"/>
    </row>
    <row r="386">
      <c r="D386" s="7"/>
    </row>
    <row r="387">
      <c r="D387" s="7"/>
    </row>
    <row r="388">
      <c r="D388" s="7"/>
    </row>
    <row r="389">
      <c r="D389" s="7"/>
    </row>
    <row r="390">
      <c r="D390" s="7"/>
    </row>
    <row r="391">
      <c r="D391" s="7"/>
    </row>
    <row r="392">
      <c r="D392" s="7"/>
    </row>
    <row r="393">
      <c r="D393" s="7"/>
    </row>
    <row r="394">
      <c r="D394" s="7"/>
    </row>
    <row r="395">
      <c r="D395" s="7"/>
    </row>
    <row r="396">
      <c r="D396" s="7"/>
    </row>
    <row r="397">
      <c r="D397" s="7"/>
    </row>
    <row r="398">
      <c r="D398" s="7"/>
    </row>
    <row r="399">
      <c r="D399" s="7"/>
    </row>
    <row r="400">
      <c r="D400" s="7"/>
    </row>
    <row r="401">
      <c r="D401" s="7"/>
    </row>
    <row r="402">
      <c r="D402" s="7"/>
    </row>
    <row r="403">
      <c r="D403" s="7"/>
    </row>
    <row r="404">
      <c r="D404" s="7"/>
    </row>
    <row r="405">
      <c r="D405" s="7"/>
    </row>
    <row r="406">
      <c r="D406" s="7"/>
    </row>
    <row r="407">
      <c r="D407" s="7"/>
    </row>
    <row r="408">
      <c r="D408" s="7"/>
    </row>
    <row r="409">
      <c r="D409" s="7"/>
    </row>
    <row r="410">
      <c r="D410" s="7"/>
    </row>
    <row r="411">
      <c r="D411" s="7"/>
    </row>
    <row r="412">
      <c r="D412" s="7"/>
    </row>
    <row r="413">
      <c r="D413" s="7"/>
    </row>
    <row r="414">
      <c r="D414" s="7"/>
    </row>
    <row r="415">
      <c r="D415" s="7"/>
    </row>
    <row r="416">
      <c r="D416" s="7"/>
    </row>
    <row r="417">
      <c r="D417" s="7"/>
    </row>
    <row r="418">
      <c r="D418" s="7"/>
    </row>
    <row r="419">
      <c r="D419" s="7"/>
    </row>
    <row r="420">
      <c r="D420" s="7"/>
    </row>
    <row r="421">
      <c r="D421" s="7"/>
    </row>
    <row r="422">
      <c r="D422" s="7"/>
    </row>
    <row r="423">
      <c r="D423" s="7"/>
    </row>
    <row r="424">
      <c r="D424" s="7"/>
    </row>
    <row r="425">
      <c r="D425" s="7"/>
    </row>
    <row r="426">
      <c r="D426" s="7"/>
    </row>
    <row r="427">
      <c r="D427" s="7"/>
    </row>
    <row r="428">
      <c r="D428" s="7"/>
    </row>
    <row r="429">
      <c r="D429" s="7"/>
    </row>
    <row r="430">
      <c r="D430" s="7"/>
    </row>
    <row r="431">
      <c r="D431" s="7"/>
    </row>
    <row r="432">
      <c r="D432" s="7"/>
    </row>
    <row r="433">
      <c r="D433" s="7"/>
    </row>
    <row r="434">
      <c r="D434" s="7"/>
    </row>
    <row r="435">
      <c r="D435" s="7"/>
    </row>
    <row r="436">
      <c r="D436" s="7"/>
    </row>
    <row r="437">
      <c r="D437" s="7"/>
    </row>
    <row r="438">
      <c r="D438" s="7"/>
    </row>
    <row r="439">
      <c r="D439" s="7"/>
    </row>
    <row r="440">
      <c r="D440" s="7"/>
    </row>
    <row r="441">
      <c r="D441" s="7"/>
    </row>
    <row r="442">
      <c r="D442" s="7"/>
    </row>
    <row r="443">
      <c r="D443" s="7"/>
    </row>
    <row r="444">
      <c r="D444" s="7"/>
    </row>
    <row r="445">
      <c r="D445" s="7"/>
    </row>
    <row r="446">
      <c r="D446" s="7"/>
    </row>
    <row r="447">
      <c r="D447" s="7"/>
    </row>
    <row r="448">
      <c r="D448" s="7"/>
    </row>
    <row r="449">
      <c r="D449" s="7"/>
    </row>
    <row r="450">
      <c r="D450" s="7"/>
    </row>
    <row r="451">
      <c r="D451" s="7"/>
    </row>
    <row r="452">
      <c r="D452" s="7"/>
    </row>
    <row r="453">
      <c r="D453" s="7"/>
    </row>
    <row r="454">
      <c r="D454" s="7"/>
    </row>
    <row r="455">
      <c r="D455" s="7"/>
    </row>
    <row r="456">
      <c r="D456" s="7"/>
    </row>
    <row r="457">
      <c r="D457" s="7"/>
    </row>
    <row r="458">
      <c r="D458" s="7"/>
    </row>
    <row r="459">
      <c r="D459" s="7"/>
    </row>
    <row r="460">
      <c r="D460" s="7"/>
    </row>
    <row r="461">
      <c r="D461" s="7"/>
    </row>
    <row r="462">
      <c r="D462" s="7"/>
    </row>
    <row r="463">
      <c r="D463" s="7"/>
    </row>
    <row r="464">
      <c r="D464" s="7"/>
    </row>
    <row r="465">
      <c r="D465" s="7"/>
    </row>
    <row r="466">
      <c r="D466" s="7"/>
    </row>
    <row r="467">
      <c r="D467" s="7"/>
    </row>
    <row r="468">
      <c r="D468" s="7"/>
    </row>
    <row r="469">
      <c r="D469" s="7"/>
    </row>
    <row r="470">
      <c r="D470" s="7"/>
    </row>
    <row r="471">
      <c r="D471" s="7"/>
    </row>
    <row r="472">
      <c r="D472" s="7"/>
    </row>
    <row r="473">
      <c r="D473" s="7"/>
    </row>
    <row r="474">
      <c r="D474" s="7"/>
    </row>
    <row r="475">
      <c r="D475" s="7"/>
    </row>
    <row r="476">
      <c r="D476" s="7"/>
    </row>
    <row r="477">
      <c r="D477" s="7"/>
    </row>
    <row r="478">
      <c r="D478" s="7"/>
    </row>
    <row r="479">
      <c r="D479" s="7"/>
    </row>
    <row r="480">
      <c r="D480" s="7"/>
    </row>
    <row r="481">
      <c r="D481" s="7"/>
    </row>
    <row r="482">
      <c r="D482" s="7"/>
    </row>
    <row r="483">
      <c r="D483" s="7"/>
    </row>
    <row r="484">
      <c r="D484" s="7"/>
    </row>
    <row r="485">
      <c r="D485" s="7"/>
    </row>
    <row r="486">
      <c r="D486" s="7"/>
    </row>
    <row r="487">
      <c r="D487" s="7"/>
    </row>
    <row r="488">
      <c r="D488" s="7"/>
    </row>
    <row r="489">
      <c r="D489" s="7"/>
    </row>
    <row r="490">
      <c r="D490" s="7"/>
    </row>
    <row r="491">
      <c r="D491" s="7"/>
    </row>
    <row r="492">
      <c r="D492" s="7"/>
    </row>
    <row r="493">
      <c r="D493" s="7"/>
    </row>
    <row r="494">
      <c r="D494" s="7"/>
    </row>
    <row r="495">
      <c r="D495" s="7"/>
    </row>
    <row r="496">
      <c r="D496" s="7"/>
    </row>
    <row r="497">
      <c r="D497" s="7"/>
    </row>
    <row r="498">
      <c r="D498" s="7"/>
    </row>
    <row r="499">
      <c r="D499" s="7"/>
    </row>
    <row r="500">
      <c r="D500" s="7"/>
    </row>
    <row r="501">
      <c r="D501" s="7"/>
    </row>
    <row r="502">
      <c r="D502" s="7"/>
    </row>
    <row r="503">
      <c r="D503" s="7"/>
    </row>
    <row r="504">
      <c r="D504" s="7"/>
    </row>
    <row r="505">
      <c r="D505" s="7"/>
    </row>
    <row r="506">
      <c r="D506" s="7"/>
    </row>
    <row r="507">
      <c r="D507" s="7"/>
    </row>
    <row r="508">
      <c r="D508" s="7"/>
    </row>
    <row r="509">
      <c r="D509" s="7"/>
    </row>
    <row r="510">
      <c r="D510" s="7"/>
    </row>
    <row r="511">
      <c r="D511" s="7"/>
    </row>
    <row r="512">
      <c r="D512" s="7"/>
    </row>
    <row r="513">
      <c r="D513" s="7"/>
    </row>
    <row r="514">
      <c r="D514" s="7"/>
    </row>
    <row r="515">
      <c r="D515" s="7"/>
    </row>
    <row r="516">
      <c r="D516" s="7"/>
    </row>
    <row r="517">
      <c r="D517" s="7"/>
    </row>
    <row r="518">
      <c r="D518" s="7"/>
    </row>
    <row r="519">
      <c r="D519" s="7"/>
    </row>
    <row r="520">
      <c r="D520" s="7"/>
    </row>
    <row r="521">
      <c r="D521" s="7"/>
    </row>
    <row r="522">
      <c r="D522" s="7"/>
    </row>
    <row r="523">
      <c r="D523" s="7"/>
    </row>
    <row r="524">
      <c r="D524" s="7"/>
    </row>
    <row r="525">
      <c r="D525" s="7"/>
    </row>
    <row r="526">
      <c r="D526" s="7"/>
    </row>
    <row r="527">
      <c r="D527" s="7"/>
    </row>
    <row r="528">
      <c r="D528" s="7"/>
    </row>
    <row r="529">
      <c r="D529" s="7"/>
    </row>
    <row r="530">
      <c r="D530" s="7"/>
    </row>
    <row r="531">
      <c r="D531" s="7"/>
    </row>
    <row r="532">
      <c r="D532" s="7"/>
    </row>
    <row r="533">
      <c r="D533" s="7"/>
    </row>
    <row r="534">
      <c r="D534" s="7"/>
    </row>
    <row r="535">
      <c r="D535" s="7"/>
    </row>
    <row r="536">
      <c r="D536" s="7"/>
    </row>
    <row r="537">
      <c r="D537" s="7"/>
    </row>
    <row r="538">
      <c r="D538" s="7"/>
    </row>
    <row r="539">
      <c r="D539" s="7"/>
    </row>
    <row r="540">
      <c r="D540" s="7"/>
    </row>
    <row r="541">
      <c r="D541" s="7"/>
    </row>
    <row r="542">
      <c r="D542" s="7"/>
    </row>
    <row r="543">
      <c r="D543" s="7"/>
    </row>
    <row r="544">
      <c r="D544" s="7"/>
    </row>
    <row r="545">
      <c r="D545" s="7"/>
    </row>
    <row r="546">
      <c r="D546" s="7"/>
    </row>
    <row r="547">
      <c r="D547" s="7"/>
    </row>
    <row r="548">
      <c r="D548" s="7"/>
    </row>
    <row r="549">
      <c r="D549" s="7"/>
    </row>
    <row r="550">
      <c r="D550" s="7"/>
    </row>
    <row r="551">
      <c r="D551" s="7"/>
    </row>
    <row r="552">
      <c r="D552" s="7"/>
    </row>
    <row r="553">
      <c r="D553" s="7"/>
    </row>
    <row r="554">
      <c r="D554" s="7"/>
    </row>
    <row r="555">
      <c r="D555" s="7"/>
    </row>
    <row r="556">
      <c r="D556" s="7"/>
    </row>
    <row r="557">
      <c r="D557" s="7"/>
    </row>
    <row r="558">
      <c r="D558" s="7"/>
    </row>
    <row r="559">
      <c r="D559" s="7"/>
    </row>
    <row r="560">
      <c r="D560" s="7"/>
    </row>
    <row r="561">
      <c r="D561" s="7"/>
    </row>
    <row r="562">
      <c r="D562" s="7"/>
    </row>
    <row r="563">
      <c r="D563" s="7"/>
    </row>
    <row r="564">
      <c r="D564" s="7"/>
    </row>
    <row r="565">
      <c r="D565" s="7"/>
    </row>
    <row r="566">
      <c r="D566" s="7"/>
    </row>
    <row r="567">
      <c r="D567" s="7"/>
    </row>
    <row r="568">
      <c r="D568" s="7"/>
    </row>
    <row r="569">
      <c r="D569" s="7"/>
    </row>
    <row r="570">
      <c r="D570" s="7"/>
    </row>
    <row r="571">
      <c r="D571" s="7"/>
    </row>
    <row r="572">
      <c r="D572" s="7"/>
    </row>
    <row r="573">
      <c r="D573" s="7"/>
    </row>
    <row r="574">
      <c r="D574" s="7"/>
    </row>
    <row r="575">
      <c r="D575" s="7"/>
    </row>
    <row r="576">
      <c r="D576" s="7"/>
    </row>
    <row r="577">
      <c r="D577" s="7"/>
    </row>
    <row r="578">
      <c r="D578" s="7"/>
    </row>
    <row r="579">
      <c r="D579" s="7"/>
    </row>
    <row r="580">
      <c r="D580" s="7"/>
    </row>
    <row r="581">
      <c r="D581" s="7"/>
    </row>
    <row r="582">
      <c r="D582" s="7"/>
    </row>
    <row r="583">
      <c r="D583" s="7"/>
    </row>
    <row r="584">
      <c r="D584" s="7"/>
    </row>
    <row r="585">
      <c r="D585" s="7"/>
    </row>
    <row r="586">
      <c r="D586" s="7"/>
    </row>
    <row r="587">
      <c r="D587" s="7"/>
    </row>
    <row r="588">
      <c r="D588" s="7"/>
    </row>
    <row r="589">
      <c r="D589" s="7"/>
    </row>
    <row r="590">
      <c r="D590" s="7"/>
    </row>
    <row r="591">
      <c r="D591" s="7"/>
    </row>
    <row r="592">
      <c r="D592" s="7"/>
    </row>
    <row r="593">
      <c r="D593" s="7"/>
    </row>
    <row r="594">
      <c r="D594" s="7"/>
    </row>
    <row r="595">
      <c r="D595" s="7"/>
    </row>
    <row r="596">
      <c r="D596" s="7"/>
    </row>
    <row r="597">
      <c r="D597" s="7"/>
    </row>
    <row r="598">
      <c r="D598" s="7"/>
    </row>
    <row r="599">
      <c r="D599" s="7"/>
    </row>
    <row r="600">
      <c r="D600" s="7"/>
    </row>
    <row r="601">
      <c r="D601" s="7"/>
    </row>
    <row r="602">
      <c r="D602" s="7"/>
    </row>
    <row r="603">
      <c r="D603" s="7"/>
    </row>
    <row r="604">
      <c r="D604" s="7"/>
    </row>
    <row r="605">
      <c r="D605" s="7"/>
    </row>
    <row r="606">
      <c r="D606" s="7"/>
    </row>
    <row r="607">
      <c r="D607" s="7"/>
    </row>
    <row r="608">
      <c r="D608" s="7"/>
    </row>
    <row r="609">
      <c r="D609" s="7"/>
    </row>
    <row r="610">
      <c r="D610" s="7"/>
    </row>
    <row r="611">
      <c r="D611" s="7"/>
    </row>
    <row r="612">
      <c r="D612" s="7"/>
    </row>
    <row r="613">
      <c r="D613" s="7"/>
    </row>
    <row r="614">
      <c r="D614" s="7"/>
    </row>
    <row r="615">
      <c r="D615" s="7"/>
    </row>
    <row r="616">
      <c r="D616" s="7"/>
    </row>
    <row r="617">
      <c r="D617" s="7"/>
    </row>
    <row r="618">
      <c r="D618" s="7"/>
    </row>
    <row r="619">
      <c r="D619" s="7"/>
    </row>
    <row r="620">
      <c r="D620" s="7"/>
    </row>
    <row r="621">
      <c r="D621" s="7"/>
    </row>
    <row r="622">
      <c r="D622" s="7"/>
    </row>
    <row r="623">
      <c r="D623" s="7"/>
    </row>
    <row r="624">
      <c r="D624" s="7"/>
    </row>
    <row r="625">
      <c r="D625" s="7"/>
    </row>
    <row r="626">
      <c r="D626" s="7"/>
    </row>
    <row r="627">
      <c r="D627" s="7"/>
    </row>
    <row r="628">
      <c r="D628" s="7"/>
    </row>
    <row r="629">
      <c r="D629" s="7"/>
    </row>
    <row r="630">
      <c r="D630" s="7"/>
    </row>
    <row r="631">
      <c r="D631" s="7"/>
    </row>
    <row r="632">
      <c r="D632" s="7"/>
    </row>
    <row r="633">
      <c r="D633" s="7"/>
    </row>
    <row r="634">
      <c r="D634" s="7"/>
    </row>
    <row r="635">
      <c r="D635" s="7"/>
    </row>
    <row r="636">
      <c r="D636" s="7"/>
    </row>
    <row r="637">
      <c r="D637" s="7"/>
    </row>
    <row r="638">
      <c r="D638" s="7"/>
    </row>
    <row r="639">
      <c r="D639" s="7"/>
    </row>
    <row r="640">
      <c r="D640" s="7"/>
    </row>
    <row r="641">
      <c r="D641" s="7"/>
    </row>
    <row r="642">
      <c r="D642" s="7"/>
    </row>
    <row r="643">
      <c r="D643" s="7"/>
    </row>
    <row r="644">
      <c r="D644" s="7"/>
    </row>
    <row r="645">
      <c r="D645" s="7"/>
    </row>
    <row r="646">
      <c r="D646" s="7"/>
    </row>
    <row r="647">
      <c r="D647" s="7"/>
    </row>
    <row r="648">
      <c r="D648" s="7"/>
    </row>
    <row r="649">
      <c r="D649" s="7"/>
    </row>
    <row r="650">
      <c r="D650" s="7"/>
    </row>
    <row r="651">
      <c r="D651" s="7"/>
    </row>
    <row r="652">
      <c r="D652" s="7"/>
    </row>
    <row r="653">
      <c r="D653" s="7"/>
    </row>
    <row r="654">
      <c r="D654" s="7"/>
    </row>
    <row r="655">
      <c r="D655" s="7"/>
    </row>
    <row r="656">
      <c r="D656" s="7"/>
    </row>
    <row r="657">
      <c r="D657" s="7"/>
    </row>
    <row r="658">
      <c r="D658" s="7"/>
    </row>
    <row r="659">
      <c r="D659" s="7"/>
    </row>
    <row r="660">
      <c r="D660" s="7"/>
    </row>
    <row r="661">
      <c r="D661" s="7"/>
    </row>
    <row r="662">
      <c r="D662" s="7"/>
    </row>
    <row r="663">
      <c r="D663" s="7"/>
    </row>
    <row r="664">
      <c r="D664" s="7"/>
    </row>
    <row r="665">
      <c r="D665" s="7"/>
    </row>
    <row r="666">
      <c r="D666" s="7"/>
    </row>
    <row r="667">
      <c r="D667" s="7"/>
    </row>
    <row r="668">
      <c r="D668" s="7"/>
    </row>
    <row r="669">
      <c r="D669" s="7"/>
    </row>
    <row r="670">
      <c r="D670" s="7"/>
    </row>
    <row r="671">
      <c r="D671" s="7"/>
    </row>
    <row r="672">
      <c r="D672" s="7"/>
    </row>
    <row r="673">
      <c r="D673" s="7"/>
    </row>
    <row r="674">
      <c r="D674" s="7"/>
    </row>
    <row r="675">
      <c r="D675" s="7"/>
    </row>
    <row r="676">
      <c r="D676" s="7"/>
    </row>
    <row r="677">
      <c r="D677" s="7"/>
    </row>
    <row r="678">
      <c r="D678" s="7"/>
    </row>
    <row r="679">
      <c r="D679" s="7"/>
    </row>
    <row r="680">
      <c r="D680" s="7"/>
    </row>
    <row r="681">
      <c r="D681" s="7"/>
    </row>
    <row r="682">
      <c r="D682" s="7"/>
    </row>
    <row r="683">
      <c r="D683" s="7"/>
    </row>
    <row r="684">
      <c r="D684" s="7"/>
    </row>
    <row r="685">
      <c r="D685" s="7"/>
    </row>
    <row r="686">
      <c r="D686" s="7"/>
    </row>
    <row r="687">
      <c r="D687" s="7"/>
    </row>
    <row r="688">
      <c r="D688" s="7"/>
    </row>
    <row r="689">
      <c r="D689" s="7"/>
    </row>
    <row r="690">
      <c r="D690" s="7"/>
    </row>
    <row r="691">
      <c r="D691" s="7"/>
    </row>
    <row r="692">
      <c r="D692" s="7"/>
    </row>
    <row r="693">
      <c r="D693" s="7"/>
    </row>
    <row r="694">
      <c r="D694" s="7"/>
    </row>
    <row r="695">
      <c r="D695" s="7"/>
    </row>
    <row r="696">
      <c r="D696" s="7"/>
    </row>
    <row r="697">
      <c r="D697" s="7"/>
    </row>
    <row r="698">
      <c r="D698" s="7"/>
    </row>
    <row r="699">
      <c r="D699" s="7"/>
    </row>
    <row r="700">
      <c r="D700" s="7"/>
    </row>
    <row r="701">
      <c r="D701" s="7"/>
    </row>
    <row r="702">
      <c r="D702" s="7"/>
    </row>
    <row r="703">
      <c r="D703" s="7"/>
    </row>
    <row r="704">
      <c r="D704" s="7"/>
    </row>
    <row r="705">
      <c r="D705" s="7"/>
    </row>
    <row r="706">
      <c r="D706" s="7"/>
    </row>
    <row r="707">
      <c r="D707" s="7"/>
    </row>
    <row r="708">
      <c r="D708" s="7"/>
    </row>
    <row r="709">
      <c r="D709" s="7"/>
    </row>
    <row r="710">
      <c r="D710" s="7"/>
    </row>
    <row r="711">
      <c r="D711" s="7"/>
    </row>
    <row r="712">
      <c r="D712" s="7"/>
    </row>
    <row r="713">
      <c r="D713" s="7"/>
    </row>
    <row r="714">
      <c r="D714" s="7"/>
    </row>
    <row r="715">
      <c r="D715" s="7"/>
    </row>
    <row r="716">
      <c r="D716" s="7"/>
    </row>
    <row r="717">
      <c r="D717" s="7"/>
    </row>
    <row r="718">
      <c r="D718" s="7"/>
    </row>
    <row r="719">
      <c r="D719" s="7"/>
    </row>
    <row r="720">
      <c r="D720" s="7"/>
    </row>
    <row r="721">
      <c r="D721" s="7"/>
    </row>
    <row r="722">
      <c r="D722" s="7"/>
    </row>
    <row r="723">
      <c r="D723" s="7"/>
    </row>
    <row r="724">
      <c r="D724" s="7"/>
    </row>
    <row r="725">
      <c r="D725" s="7"/>
    </row>
    <row r="726">
      <c r="D726" s="7"/>
    </row>
    <row r="727">
      <c r="D727" s="7"/>
    </row>
    <row r="728">
      <c r="D728" s="7"/>
    </row>
    <row r="729">
      <c r="D729" s="7"/>
    </row>
    <row r="730">
      <c r="D730" s="7"/>
    </row>
    <row r="731">
      <c r="D731" s="7"/>
    </row>
    <row r="732">
      <c r="D732" s="7"/>
    </row>
    <row r="733">
      <c r="D733" s="7"/>
    </row>
    <row r="734">
      <c r="D734" s="7"/>
    </row>
    <row r="735">
      <c r="D735" s="7"/>
    </row>
    <row r="736">
      <c r="D736" s="7"/>
    </row>
    <row r="737">
      <c r="D737" s="7"/>
    </row>
    <row r="738">
      <c r="D738" s="7"/>
    </row>
    <row r="739">
      <c r="D739" s="7"/>
    </row>
    <row r="740">
      <c r="D740" s="7"/>
    </row>
    <row r="741">
      <c r="D741" s="7"/>
    </row>
    <row r="742">
      <c r="D742" s="7"/>
    </row>
    <row r="743">
      <c r="D743" s="7"/>
    </row>
    <row r="744">
      <c r="D744" s="7"/>
    </row>
    <row r="745">
      <c r="D745" s="7"/>
    </row>
    <row r="746">
      <c r="D746" s="7"/>
    </row>
    <row r="747">
      <c r="D747" s="7"/>
    </row>
    <row r="748">
      <c r="D748" s="7"/>
    </row>
    <row r="749">
      <c r="D749" s="7"/>
    </row>
    <row r="750">
      <c r="D750" s="7"/>
    </row>
    <row r="751">
      <c r="D751" s="7"/>
    </row>
    <row r="752">
      <c r="D752" s="7"/>
    </row>
    <row r="753">
      <c r="D753" s="7"/>
    </row>
    <row r="754">
      <c r="D754" s="7"/>
    </row>
    <row r="755">
      <c r="D755" s="7"/>
    </row>
    <row r="756">
      <c r="D756" s="7"/>
    </row>
    <row r="757">
      <c r="D757" s="7"/>
    </row>
    <row r="758">
      <c r="D758" s="7"/>
    </row>
    <row r="759">
      <c r="D759" s="7"/>
    </row>
    <row r="760">
      <c r="D760" s="7"/>
    </row>
    <row r="761">
      <c r="D761" s="7"/>
    </row>
    <row r="762">
      <c r="D762" s="7"/>
    </row>
    <row r="763">
      <c r="D763" s="7"/>
    </row>
    <row r="764">
      <c r="D764" s="7"/>
    </row>
    <row r="765">
      <c r="D765" s="7"/>
    </row>
    <row r="766">
      <c r="D766" s="7"/>
    </row>
    <row r="767">
      <c r="D767" s="7"/>
    </row>
    <row r="768">
      <c r="D768" s="7"/>
    </row>
    <row r="769">
      <c r="D769" s="7"/>
    </row>
    <row r="770">
      <c r="D770" s="7"/>
    </row>
    <row r="771">
      <c r="D771" s="7"/>
    </row>
    <row r="772">
      <c r="D772" s="7"/>
    </row>
    <row r="773">
      <c r="D773" s="7"/>
    </row>
    <row r="774">
      <c r="D774" s="7"/>
    </row>
    <row r="775">
      <c r="D775" s="7"/>
    </row>
    <row r="776">
      <c r="D776" s="7"/>
    </row>
    <row r="777">
      <c r="D777" s="7"/>
    </row>
    <row r="778">
      <c r="D778" s="7"/>
    </row>
    <row r="779">
      <c r="D779" s="7"/>
    </row>
    <row r="780">
      <c r="D780" s="7"/>
    </row>
    <row r="781">
      <c r="D781" s="7"/>
    </row>
    <row r="782">
      <c r="D782" s="7"/>
    </row>
    <row r="783">
      <c r="D783" s="7"/>
    </row>
    <row r="784">
      <c r="D784" s="7"/>
    </row>
    <row r="785">
      <c r="D785" s="7"/>
    </row>
    <row r="786">
      <c r="D786" s="7"/>
    </row>
    <row r="787">
      <c r="D787" s="7"/>
    </row>
    <row r="788">
      <c r="D788" s="7"/>
    </row>
    <row r="789">
      <c r="D789" s="7"/>
    </row>
    <row r="790">
      <c r="D790" s="7"/>
    </row>
    <row r="791">
      <c r="D791" s="7"/>
    </row>
    <row r="792">
      <c r="D792" s="7"/>
    </row>
    <row r="793">
      <c r="D793" s="7"/>
    </row>
    <row r="794">
      <c r="D794" s="7"/>
    </row>
    <row r="795">
      <c r="D795" s="7"/>
    </row>
    <row r="796">
      <c r="D796" s="7"/>
    </row>
    <row r="797">
      <c r="D797" s="7"/>
    </row>
    <row r="798">
      <c r="D798" s="7"/>
    </row>
    <row r="799">
      <c r="D799" s="7"/>
    </row>
    <row r="800">
      <c r="D800" s="7"/>
    </row>
    <row r="801">
      <c r="D801" s="7"/>
    </row>
    <row r="802">
      <c r="D802" s="7"/>
    </row>
    <row r="803">
      <c r="D803" s="7"/>
    </row>
    <row r="804">
      <c r="D804" s="7"/>
    </row>
    <row r="805">
      <c r="D805" s="7"/>
    </row>
    <row r="806">
      <c r="D806" s="7"/>
    </row>
    <row r="807">
      <c r="D807" s="7"/>
    </row>
    <row r="808">
      <c r="D808" s="7"/>
    </row>
    <row r="809">
      <c r="D809" s="7"/>
    </row>
    <row r="810">
      <c r="D810" s="7"/>
    </row>
    <row r="811">
      <c r="D811" s="7"/>
    </row>
    <row r="812">
      <c r="D812" s="7"/>
    </row>
    <row r="813">
      <c r="D813" s="7"/>
    </row>
    <row r="814">
      <c r="D814" s="7"/>
    </row>
    <row r="815">
      <c r="D815" s="7"/>
    </row>
    <row r="816">
      <c r="D816" s="7"/>
    </row>
    <row r="817">
      <c r="D817" s="7"/>
    </row>
    <row r="818">
      <c r="D818" s="7"/>
    </row>
    <row r="819">
      <c r="D819" s="7"/>
    </row>
    <row r="820">
      <c r="D820" s="7"/>
    </row>
    <row r="821">
      <c r="D821" s="7"/>
    </row>
    <row r="822">
      <c r="D822" s="7"/>
    </row>
    <row r="823">
      <c r="D823" s="7"/>
    </row>
    <row r="824">
      <c r="D824" s="7"/>
    </row>
    <row r="825">
      <c r="D825" s="7"/>
    </row>
    <row r="826">
      <c r="D826" s="7"/>
    </row>
    <row r="827">
      <c r="D827" s="7"/>
    </row>
    <row r="828">
      <c r="D828" s="7"/>
    </row>
    <row r="829">
      <c r="D829" s="7"/>
    </row>
    <row r="830">
      <c r="D830" s="7"/>
    </row>
    <row r="831">
      <c r="D831" s="7"/>
    </row>
    <row r="832">
      <c r="D832" s="7"/>
    </row>
    <row r="833">
      <c r="D833" s="7"/>
    </row>
    <row r="834">
      <c r="D834" s="7"/>
    </row>
    <row r="835">
      <c r="D835" s="7"/>
    </row>
    <row r="836">
      <c r="D836" s="7"/>
    </row>
    <row r="837">
      <c r="D837" s="7"/>
    </row>
    <row r="838">
      <c r="D838" s="7"/>
    </row>
    <row r="839">
      <c r="D839" s="7"/>
    </row>
    <row r="840">
      <c r="D840" s="7"/>
    </row>
    <row r="841">
      <c r="D841" s="7"/>
    </row>
    <row r="842">
      <c r="D842" s="7"/>
    </row>
    <row r="843">
      <c r="D843" s="7"/>
    </row>
    <row r="844">
      <c r="D844" s="7"/>
    </row>
    <row r="845">
      <c r="D845" s="7"/>
    </row>
    <row r="846">
      <c r="D846" s="7"/>
    </row>
    <row r="847">
      <c r="D847" s="7"/>
    </row>
    <row r="848">
      <c r="D848" s="7"/>
    </row>
    <row r="849">
      <c r="D849" s="7"/>
    </row>
    <row r="850">
      <c r="D850" s="7"/>
    </row>
    <row r="851">
      <c r="D851" s="7"/>
    </row>
    <row r="852">
      <c r="D852" s="7"/>
    </row>
    <row r="853">
      <c r="D853" s="7"/>
    </row>
    <row r="854">
      <c r="D854" s="7"/>
    </row>
    <row r="855">
      <c r="D855" s="7"/>
    </row>
    <row r="856">
      <c r="D856" s="7"/>
    </row>
    <row r="857">
      <c r="D857" s="7"/>
    </row>
    <row r="858">
      <c r="D858" s="7"/>
    </row>
    <row r="859">
      <c r="D859" s="7"/>
    </row>
    <row r="860">
      <c r="D860" s="7"/>
    </row>
    <row r="861">
      <c r="D861" s="7"/>
    </row>
    <row r="862">
      <c r="D862" s="7"/>
    </row>
    <row r="863">
      <c r="D863" s="7"/>
    </row>
    <row r="864">
      <c r="D864" s="7"/>
    </row>
    <row r="865">
      <c r="D865" s="7"/>
    </row>
    <row r="866">
      <c r="D866" s="7"/>
    </row>
    <row r="867">
      <c r="D867" s="7"/>
    </row>
    <row r="868">
      <c r="D868" s="7"/>
    </row>
    <row r="869">
      <c r="D869" s="7"/>
    </row>
    <row r="870">
      <c r="D870" s="7"/>
    </row>
    <row r="871">
      <c r="D871" s="7"/>
    </row>
    <row r="872">
      <c r="D872" s="7"/>
    </row>
    <row r="873">
      <c r="D873" s="7"/>
    </row>
    <row r="874">
      <c r="D874" s="7"/>
    </row>
    <row r="875">
      <c r="D875" s="7"/>
    </row>
    <row r="876">
      <c r="D876" s="7"/>
    </row>
    <row r="877">
      <c r="D877" s="7"/>
    </row>
    <row r="878">
      <c r="D878" s="7"/>
    </row>
    <row r="879">
      <c r="D879" s="7"/>
    </row>
    <row r="880">
      <c r="D880" s="7"/>
    </row>
    <row r="881">
      <c r="D881" s="7"/>
    </row>
    <row r="882">
      <c r="D882" s="7"/>
    </row>
    <row r="883">
      <c r="D883" s="7"/>
    </row>
    <row r="884">
      <c r="D884" s="7"/>
    </row>
    <row r="885">
      <c r="D885" s="7"/>
    </row>
    <row r="886">
      <c r="D886" s="7"/>
    </row>
    <row r="887">
      <c r="D887" s="7"/>
    </row>
    <row r="888">
      <c r="D888" s="7"/>
    </row>
    <row r="889">
      <c r="D889" s="7"/>
    </row>
    <row r="890">
      <c r="D890" s="7"/>
    </row>
    <row r="891">
      <c r="D891" s="7"/>
    </row>
    <row r="892">
      <c r="D892" s="7"/>
    </row>
    <row r="893">
      <c r="D893" s="7"/>
    </row>
    <row r="894">
      <c r="D894" s="7"/>
    </row>
    <row r="895">
      <c r="D895" s="7"/>
    </row>
    <row r="896">
      <c r="D896" s="7"/>
    </row>
    <row r="897">
      <c r="D897" s="7"/>
    </row>
    <row r="898">
      <c r="D898" s="7"/>
    </row>
    <row r="899">
      <c r="D899" s="7"/>
    </row>
    <row r="900">
      <c r="D900" s="7"/>
    </row>
    <row r="901">
      <c r="D901" s="7"/>
    </row>
    <row r="902">
      <c r="D902" s="7"/>
    </row>
    <row r="903">
      <c r="D903" s="7"/>
    </row>
    <row r="904">
      <c r="D904" s="7"/>
    </row>
    <row r="905">
      <c r="D905" s="7"/>
    </row>
    <row r="906">
      <c r="D906" s="7"/>
    </row>
    <row r="907">
      <c r="D907" s="7"/>
    </row>
    <row r="908">
      <c r="D908" s="7"/>
    </row>
    <row r="909">
      <c r="D909" s="7"/>
    </row>
    <row r="910">
      <c r="D910" s="7"/>
    </row>
    <row r="911">
      <c r="D911" s="7"/>
    </row>
    <row r="912">
      <c r="D912" s="7"/>
    </row>
    <row r="913">
      <c r="D913" s="7"/>
    </row>
    <row r="914">
      <c r="D914" s="7"/>
    </row>
    <row r="915">
      <c r="D915" s="7"/>
    </row>
    <row r="916">
      <c r="D916" s="7"/>
    </row>
    <row r="917">
      <c r="D917" s="7"/>
    </row>
    <row r="918">
      <c r="D918" s="7"/>
    </row>
    <row r="919">
      <c r="D919" s="7"/>
    </row>
    <row r="920">
      <c r="D920" s="7"/>
    </row>
    <row r="921">
      <c r="D921" s="7"/>
    </row>
    <row r="922">
      <c r="D922" s="7"/>
    </row>
    <row r="923">
      <c r="D923" s="7"/>
    </row>
    <row r="924">
      <c r="D924" s="7"/>
    </row>
    <row r="925">
      <c r="D925" s="7"/>
    </row>
    <row r="926">
      <c r="D926" s="7"/>
    </row>
    <row r="927">
      <c r="D927" s="7"/>
    </row>
    <row r="928">
      <c r="D928" s="7"/>
    </row>
    <row r="929">
      <c r="D929" s="7"/>
    </row>
    <row r="930">
      <c r="D930" s="7"/>
    </row>
    <row r="931">
      <c r="D931" s="7"/>
    </row>
    <row r="932">
      <c r="D932" s="7"/>
    </row>
    <row r="933">
      <c r="D933" s="7"/>
    </row>
    <row r="934">
      <c r="D934" s="7"/>
    </row>
    <row r="935">
      <c r="D935" s="7"/>
    </row>
    <row r="936">
      <c r="D936" s="7"/>
    </row>
    <row r="937">
      <c r="D937" s="7"/>
    </row>
    <row r="938">
      <c r="D938" s="7"/>
    </row>
    <row r="939">
      <c r="D939" s="7"/>
    </row>
    <row r="940">
      <c r="D940" s="7"/>
    </row>
    <row r="941">
      <c r="D941" s="7"/>
    </row>
    <row r="942">
      <c r="D942" s="7"/>
    </row>
    <row r="943">
      <c r="D943" s="7"/>
    </row>
    <row r="944">
      <c r="D944" s="7"/>
    </row>
    <row r="945">
      <c r="D945" s="7"/>
    </row>
    <row r="946">
      <c r="D946" s="7"/>
    </row>
    <row r="947">
      <c r="D947" s="7"/>
    </row>
    <row r="948">
      <c r="D948" s="7"/>
    </row>
    <row r="949">
      <c r="D949" s="7"/>
    </row>
    <row r="950">
      <c r="D950" s="7"/>
    </row>
    <row r="951">
      <c r="D951" s="7"/>
    </row>
    <row r="952">
      <c r="D952" s="7"/>
    </row>
    <row r="953">
      <c r="D953" s="7"/>
    </row>
    <row r="954">
      <c r="D954" s="7"/>
    </row>
    <row r="955">
      <c r="D955" s="7"/>
    </row>
    <row r="956">
      <c r="D956" s="7"/>
    </row>
    <row r="957">
      <c r="D957" s="7"/>
    </row>
    <row r="958">
      <c r="D958" s="7"/>
    </row>
    <row r="959">
      <c r="D959" s="7"/>
    </row>
    <row r="960">
      <c r="D960" s="7"/>
    </row>
    <row r="961">
      <c r="D961" s="7"/>
    </row>
    <row r="962">
      <c r="D962" s="7"/>
    </row>
    <row r="963">
      <c r="D963" s="7"/>
    </row>
    <row r="964">
      <c r="D964" s="7"/>
    </row>
    <row r="965">
      <c r="D965" s="7"/>
    </row>
    <row r="966">
      <c r="D966" s="7"/>
    </row>
    <row r="967">
      <c r="D967" s="7"/>
    </row>
    <row r="968">
      <c r="D968" s="7"/>
    </row>
    <row r="969">
      <c r="D969" s="7"/>
    </row>
    <row r="970">
      <c r="D970" s="7"/>
    </row>
    <row r="971">
      <c r="D971" s="7"/>
    </row>
    <row r="972">
      <c r="D972" s="7"/>
    </row>
    <row r="973">
      <c r="D973" s="7"/>
    </row>
    <row r="974">
      <c r="D974" s="7"/>
    </row>
    <row r="975">
      <c r="D975" s="7"/>
    </row>
    <row r="976">
      <c r="D976" s="7"/>
    </row>
    <row r="977">
      <c r="D977" s="7"/>
    </row>
    <row r="978">
      <c r="D978" s="7"/>
    </row>
    <row r="979">
      <c r="D979" s="7"/>
    </row>
    <row r="980">
      <c r="D980" s="7"/>
    </row>
    <row r="981">
      <c r="D981" s="7"/>
    </row>
    <row r="982">
      <c r="D982" s="7"/>
    </row>
    <row r="983">
      <c r="D983" s="7"/>
    </row>
    <row r="984">
      <c r="D984" s="7"/>
    </row>
    <row r="985">
      <c r="D985" s="7"/>
    </row>
    <row r="986">
      <c r="D986" s="7"/>
    </row>
    <row r="987">
      <c r="D987" s="7"/>
    </row>
    <row r="988">
      <c r="D988" s="7"/>
    </row>
    <row r="989">
      <c r="D989" s="7"/>
    </row>
    <row r="990">
      <c r="D990" s="7"/>
    </row>
    <row r="991">
      <c r="D991" s="7"/>
    </row>
    <row r="992">
      <c r="D992" s="7"/>
    </row>
    <row r="993">
      <c r="D993" s="7"/>
    </row>
    <row r="994">
      <c r="D994" s="7"/>
    </row>
    <row r="995">
      <c r="D995" s="7"/>
    </row>
    <row r="996">
      <c r="D996" s="7"/>
    </row>
    <row r="997">
      <c r="D997" s="7"/>
    </row>
    <row r="998">
      <c r="D998" s="7"/>
    </row>
    <row r="999">
      <c r="D999" s="7"/>
    </row>
  </sheetData>
  <hyperlinks>
    <hyperlink r:id="rId1" location="issue-1057815436" ref="B2"/>
    <hyperlink r:id="rId2" location="issuecomment-805037306" ref="B3"/>
    <hyperlink r:id="rId3" location="issuecomment-789719709" ref="B4"/>
    <hyperlink r:id="rId4" location="issuecomment-428687611" ref="B5"/>
    <hyperlink r:id="rId5" ref="E5"/>
    <hyperlink r:id="rId6" location="issue-524531496" ref="B6"/>
    <hyperlink r:id="rId7" ref="E6"/>
    <hyperlink r:id="rId8" location="issuecomment-618718328" ref="B7"/>
    <hyperlink r:id="rId9" location="issuecomment-394268716" ref="B8"/>
    <hyperlink r:id="rId10" location="issuecomment-516835046" ref="B9"/>
    <hyperlink r:id="rId11" location="issuecomment-472369473" ref="B10"/>
    <hyperlink r:id="rId12" location="issuecomment-595132375" ref="B11"/>
    <hyperlink r:id="rId13" location="issue-373986810" ref="B12"/>
    <hyperlink r:id="rId14" location="issuecomment-250722286" ref="B13"/>
    <hyperlink r:id="rId15" location="issuecomment-250722286" ref="B14"/>
    <hyperlink r:id="rId16" location="issuecomment-254628239" ref="B15"/>
    <hyperlink r:id="rId17" location="issuecomment-255150415" ref="B16"/>
    <hyperlink r:id="rId18" location="issue-186668997" ref="B17"/>
    <hyperlink r:id="rId19" location="issue-186668997" ref="B18"/>
    <hyperlink r:id="rId20" location="issuecomment-357681341" ref="B19"/>
    <hyperlink r:id="rId21" location="issuecomment-259424059" ref="B20"/>
    <hyperlink r:id="rId22" location="issuecomment-259647646" ref="B21"/>
    <hyperlink r:id="rId23" location="issuecomment-259647646" ref="B22"/>
    <hyperlink r:id="rId24" location="issuecomment-260328795" ref="B23"/>
    <hyperlink r:id="rId25" location="issuecomment-260328795" ref="B24"/>
    <hyperlink r:id="rId26" location="issue-202935037" ref="B25"/>
    <hyperlink r:id="rId27" location="issue-853254493" ref="B26"/>
    <hyperlink r:id="rId28" location="issuecomment-720019588" ref="B27"/>
    <hyperlink r:id="rId29" location="issuecomment-745348136" ref="B28"/>
    <hyperlink r:id="rId30" location="issuecomment-751243268" ref="B29"/>
    <hyperlink r:id="rId31" location="issuecomment-759264678" ref="B30"/>
    <hyperlink r:id="rId32" location="issuecomment-771721938" ref="B31"/>
    <hyperlink r:id="rId33" location="issuecomment-921693434" ref="B32"/>
    <hyperlink r:id="rId34" location="issuecomment-759337938" ref="B33"/>
    <hyperlink r:id="rId35" location="issue-243228194" ref="B34"/>
    <hyperlink r:id="rId36" location="issuecomment-597140923" ref="B35"/>
    <hyperlink r:id="rId37" ref="E35"/>
    <hyperlink r:id="rId38" location="issuecomment-626243821" ref="B36"/>
    <hyperlink r:id="rId39" ref="E36"/>
    <hyperlink r:id="rId40" location="issue-365964460" ref="B37"/>
    <hyperlink r:id="rId41" ref="E37"/>
    <hyperlink r:id="rId42" location="issuecomment-426454068" ref="B38"/>
    <hyperlink r:id="rId43" ref="E38"/>
    <hyperlink r:id="rId44" location="issue-1059277072" ref="B39"/>
    <hyperlink r:id="rId45" location="issuecomment-903291097" ref="B40"/>
    <hyperlink r:id="rId46" location="issuecomment-969945214" ref="B41"/>
    <hyperlink r:id="rId47" location="L380" ref="E41"/>
    <hyperlink r:id="rId48" location="issue-1053456402" ref="B42"/>
    <hyperlink r:id="rId49" location="issuecomment-968879815" ref="B43"/>
    <hyperlink r:id="rId50" location="L151-L163" ref="E43"/>
    <hyperlink r:id="rId51" location="issuecomment-975408503" ref="B44"/>
    <hyperlink r:id="rId52" location="issue-1052897411" ref="B45"/>
    <hyperlink r:id="rId53" location="issue-1050479853" ref="B46"/>
    <hyperlink r:id="rId54" location="L27-L34" ref="E46"/>
    <hyperlink r:id="rId55" location="issue-1037844531" ref="B47"/>
    <hyperlink r:id="rId56" location="issuecomment-953991404" ref="B48"/>
    <hyperlink r:id="rId57" location="issuecomment-955596540" ref="B49"/>
    <hyperlink r:id="rId58" location="issuecomment-947772836" ref="B50"/>
    <hyperlink r:id="rId59" location="issuecomment-947772836" ref="B51"/>
    <hyperlink r:id="rId60" location="issuecomment-950955756" ref="B52"/>
    <hyperlink r:id="rId61" ref="E52"/>
    <hyperlink r:id="rId62" location="issuecomment-950955756" ref="B53"/>
    <hyperlink r:id="rId63" ref="E53"/>
    <hyperlink r:id="rId64" location="issuecomment-883760773" ref="B54"/>
    <hyperlink r:id="rId65" location="issuecomment-883760773" ref="B55"/>
    <hyperlink r:id="rId66" location="issue-771588562" ref="B56"/>
    <hyperlink r:id="rId67" location="issue-771588562" ref="B57"/>
    <hyperlink r:id="rId68" location="issuecomment-733976493" ref="B58"/>
    <hyperlink r:id="rId69" location="issuecomment-733976493" ref="B59"/>
    <hyperlink r:id="rId70" location="issuecomment-716193996" ref="B60"/>
    <hyperlink r:id="rId71" location="issuecomment-716193996" ref="B61"/>
    <hyperlink r:id="rId72" location="issuecomment-635882764" ref="B62"/>
    <hyperlink r:id="rId73" location="issuecomment-884325217" ref="B64"/>
    <hyperlink r:id="rId74" location="issuecomment-884328743" ref="B65"/>
    <hyperlink r:id="rId75" location="issuecomment-884348169" ref="B66"/>
    <hyperlink r:id="rId76" location="issuecomment-884348169" ref="B67"/>
    <hyperlink r:id="rId77" location="issuecomment-921807559" ref="B68"/>
    <hyperlink r:id="rId78" location="issuecomment-856180627" ref="B69"/>
    <hyperlink r:id="rId79" ref="E69"/>
    <hyperlink r:id="rId80" location="issuecomment-821968195" ref="B70"/>
    <hyperlink r:id="rId81" location="issue-873920202" ref="B71"/>
    <hyperlink r:id="rId82" location="issue-874337090" ref="B72"/>
    <hyperlink r:id="rId83" location="issue-874337090" ref="B73"/>
    <hyperlink r:id="rId84" location="issue-874337090" ref="B74"/>
    <hyperlink r:id="rId85" location="issue-874344288" ref="B75"/>
    <hyperlink r:id="rId86" location="issuecomment-562259217" ref="B76"/>
    <hyperlink r:id="rId87" location="issuecomment-562259217" ref="B77"/>
    <hyperlink r:id="rId88" location="issuecomment-562259217" ref="B78"/>
    <hyperlink r:id="rId89" location="issuecomment-562271991" ref="B79"/>
    <hyperlink r:id="rId90" location="issuecomment-975106099" ref="B80"/>
    <hyperlink r:id="rId91" location="issuecomment-975682501" ref="B81"/>
    <hyperlink r:id="rId92" location="issuecomment-975180135" ref="B82"/>
    <hyperlink r:id="rId93" location="issue-1018612850" ref="B83"/>
    <hyperlink r:id="rId94" location="issuecomment-968737009" ref="B84"/>
    <hyperlink r:id="rId95" location="issue-1060431731" ref="B85"/>
    <hyperlink r:id="rId96" location="issue-1060431731" ref="B86"/>
    <hyperlink r:id="rId97" location="issue-1059222993" ref="B87"/>
    <hyperlink r:id="rId98" ref="E87"/>
    <hyperlink r:id="rId99" location="issue-1021889057" ref="B88"/>
    <hyperlink r:id="rId100" location="issuecomment-940187415" ref="B89"/>
    <hyperlink r:id="rId101" location="issuecomment-940187415" ref="B90"/>
    <hyperlink r:id="rId102" location="issuecomment-940367941" ref="B91"/>
    <hyperlink r:id="rId103" location="issuecomment-934608385" ref="B92"/>
    <hyperlink r:id="rId104" location="issue-1059222993" ref="B93"/>
    <hyperlink r:id="rId105" location="issue-1059222993" ref="B94"/>
    <hyperlink r:id="rId106" location="issuecomment-964824217" ref="B95"/>
    <hyperlink r:id="rId107" location="issuecomment-964824217" ref="B96"/>
    <hyperlink r:id="rId108" location="issuecomment-965822895" ref="B97"/>
    <hyperlink r:id="rId109" location="issuecomment-965822895" ref="B98"/>
    <hyperlink r:id="rId110" location="issuecomment-965822895" ref="B99"/>
    <hyperlink r:id="rId111" location="issuecomment-963489202" ref="B100"/>
    <hyperlink r:id="rId112" ref="E100"/>
    <hyperlink r:id="rId113" location="issuecomment-967762083" ref="B101"/>
    <hyperlink r:id="rId114" ref="E101"/>
    <hyperlink r:id="rId115" location="issuecomment-973591306" ref="B102"/>
    <hyperlink r:id="rId116" location="issue-1047497015" ref="B103"/>
    <hyperlink r:id="rId117" ref="E103"/>
    <hyperlink r:id="rId118" location="issue-1046268126" ref="B104"/>
    <hyperlink r:id="rId119" location="issue-1046268126" ref="B105"/>
    <hyperlink r:id="rId120" location="issue-1046011712" ref="B106"/>
    <hyperlink r:id="rId121" location="issue-1046011712" ref="B107"/>
    <hyperlink r:id="rId122" location="issuecomment-962561730" ref="B108"/>
    <hyperlink r:id="rId123" location="issuecomment-956149218" ref="B109"/>
    <hyperlink r:id="rId124" location="issuecomment-956267113" ref="B110"/>
    <hyperlink r:id="rId125" location="issuecomment-955067328" ref="B111"/>
    <hyperlink r:id="rId126" location="issue-1058122681" ref="B112"/>
    <hyperlink r:id="rId127" location="issuecomment-973908573" ref="B113"/>
    <hyperlink r:id="rId128" location="issuecomment-966219240" ref="B114"/>
    <hyperlink r:id="rId129" location="issuecomment-966219240" ref="B115"/>
    <hyperlink r:id="rId130" location="issuecomment-966274144" ref="B116"/>
    <hyperlink r:id="rId131" location="issuecomment-922118917" ref="B117"/>
    <hyperlink r:id="rId132" location="issuecomment-922118917" ref="B118"/>
    <hyperlink r:id="rId133" location="issuecomment-922118917" ref="B119"/>
    <hyperlink r:id="rId134" location="issue-868890720" ref="B120"/>
    <hyperlink r:id="rId135" location="issuecomment-830328728" ref="B121"/>
    <hyperlink r:id="rId136" location="issuecomment-830328728" ref="B122"/>
    <hyperlink r:id="rId137" location="issuecomment-830328728" ref="B123"/>
    <hyperlink r:id="rId138" location="issuecomment-876755922" ref="B124"/>
    <hyperlink r:id="rId139" location="issuecomment-876954237" ref="B125"/>
    <hyperlink r:id="rId140" location="issue-150555970" ref="B126"/>
    <hyperlink r:id="rId141" location="issue-150554219" ref="B127"/>
    <hyperlink r:id="rId142" location="issue-146808943" ref="B128"/>
    <hyperlink r:id="rId143" location="issue-146808943" ref="B129"/>
    <hyperlink r:id="rId144" location="issue-139343245" ref="B130"/>
    <hyperlink r:id="rId145" location="issue-139343245" ref="B131"/>
    <hyperlink r:id="rId146" ref="E131"/>
    <hyperlink r:id="rId147" location="issue-139343245" ref="B132"/>
    <hyperlink r:id="rId148" ref="E132"/>
    <hyperlink r:id="rId149" location="issue-139343245" ref="B133"/>
    <hyperlink r:id="rId150" ref="E133"/>
    <hyperlink r:id="rId151" location="issuecomment-193894857" ref="B134"/>
    <hyperlink r:id="rId152" location="issuecomment-142439017" ref="B135"/>
    <hyperlink r:id="rId153" ref="E135"/>
    <hyperlink r:id="rId154" location="issuecomment-142439017" ref="B136"/>
    <hyperlink r:id="rId155" location="issuecomment-142439017" ref="B137"/>
  </hyperlinks>
  <drawing r:id="rId15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 customWidth="1" min="2" max="2" width="21.0"/>
    <col customWidth="1" min="4" max="4" width="14.43"/>
  </cols>
  <sheetData>
    <row r="1" ht="18.0" customHeight="1">
      <c r="A1" s="52" t="s">
        <v>1063</v>
      </c>
      <c r="B1" s="52" t="s">
        <v>1</v>
      </c>
      <c r="C1" s="52" t="s">
        <v>2</v>
      </c>
      <c r="D1" s="52" t="s">
        <v>3</v>
      </c>
      <c r="E1" s="52" t="s">
        <v>4</v>
      </c>
      <c r="F1" s="52" t="s">
        <v>5</v>
      </c>
      <c r="G1" s="7"/>
      <c r="H1" s="7"/>
      <c r="I1" s="7"/>
      <c r="J1" s="53" t="s">
        <v>1064</v>
      </c>
      <c r="K1" s="7"/>
      <c r="L1" s="7"/>
      <c r="M1" s="7"/>
      <c r="N1" s="7"/>
      <c r="O1" s="7"/>
      <c r="P1" s="7"/>
      <c r="Q1" s="7"/>
      <c r="R1" s="7"/>
      <c r="S1" s="7"/>
      <c r="T1" s="7"/>
      <c r="U1" s="7"/>
      <c r="V1" s="7"/>
      <c r="W1" s="7"/>
      <c r="X1" s="7"/>
      <c r="Y1" s="7"/>
      <c r="Z1" s="7"/>
      <c r="AA1" s="7"/>
    </row>
    <row r="2" ht="18.0" customHeight="1">
      <c r="A2" s="4">
        <v>1.0</v>
      </c>
      <c r="B2" s="5" t="s">
        <v>8</v>
      </c>
      <c r="C2" s="4" t="s">
        <v>1065</v>
      </c>
      <c r="D2" s="4" t="s">
        <v>10</v>
      </c>
      <c r="E2" s="4" t="s">
        <v>11</v>
      </c>
      <c r="F2" s="7"/>
      <c r="G2" s="7"/>
      <c r="H2" s="7"/>
      <c r="I2" s="1" t="s">
        <v>14</v>
      </c>
      <c r="J2" s="1" t="s">
        <v>15</v>
      </c>
      <c r="K2" s="1" t="s">
        <v>1066</v>
      </c>
      <c r="L2" s="7"/>
      <c r="M2" s="54"/>
      <c r="N2" s="7"/>
      <c r="O2" s="7"/>
      <c r="P2" s="7"/>
      <c r="Q2" s="7"/>
      <c r="R2" s="7"/>
      <c r="S2" s="7"/>
      <c r="T2" s="7"/>
      <c r="U2" s="7"/>
      <c r="V2" s="7"/>
      <c r="W2" s="7"/>
      <c r="X2" s="7"/>
      <c r="Y2" s="7"/>
      <c r="Z2" s="7"/>
      <c r="AA2" s="7"/>
    </row>
    <row r="3" ht="18.0" customHeight="1">
      <c r="A3" s="4">
        <v>1.0</v>
      </c>
      <c r="B3" s="5" t="s">
        <v>12</v>
      </c>
      <c r="C3" s="4" t="s">
        <v>1065</v>
      </c>
      <c r="D3" s="4" t="s">
        <v>13</v>
      </c>
      <c r="E3" s="4" t="s">
        <v>11</v>
      </c>
      <c r="F3" s="4"/>
      <c r="G3" s="7"/>
      <c r="H3" s="7"/>
      <c r="I3" s="13" t="s">
        <v>1065</v>
      </c>
      <c r="J3" s="14">
        <f>COUNTIF(C2:C40, "branch")</f>
        <v>11</v>
      </c>
      <c r="K3" s="15">
        <f t="shared" ref="K3:K5" si="1"> 10-J3</f>
        <v>-1</v>
      </c>
      <c r="L3" s="7"/>
      <c r="M3" s="7"/>
      <c r="N3" s="7"/>
      <c r="O3" s="7"/>
      <c r="P3" s="7"/>
      <c r="Q3" s="7"/>
      <c r="R3" s="7"/>
      <c r="S3" s="7"/>
      <c r="T3" s="7"/>
      <c r="U3" s="7"/>
      <c r="V3" s="7"/>
      <c r="W3" s="7"/>
      <c r="X3" s="7"/>
      <c r="Y3" s="7"/>
      <c r="Z3" s="7"/>
      <c r="AA3" s="7"/>
    </row>
    <row r="4" ht="18.0" customHeight="1">
      <c r="A4" s="4"/>
      <c r="B4" s="4"/>
      <c r="C4" s="4"/>
      <c r="D4" s="4"/>
      <c r="E4" s="4"/>
      <c r="F4" s="4"/>
      <c r="G4" s="7"/>
      <c r="H4" s="7"/>
      <c r="I4" s="13" t="s">
        <v>1061</v>
      </c>
      <c r="J4" s="14">
        <f>COUNTIF(C2:C40, "filename")</f>
        <v>15</v>
      </c>
      <c r="K4" s="15">
        <f t="shared" si="1"/>
        <v>-5</v>
      </c>
      <c r="L4" s="7"/>
      <c r="M4" s="7"/>
      <c r="N4" s="7"/>
      <c r="O4" s="7"/>
      <c r="P4" s="7"/>
      <c r="Q4" s="7"/>
      <c r="R4" s="7"/>
      <c r="S4" s="7"/>
      <c r="T4" s="7"/>
      <c r="U4" s="7"/>
      <c r="V4" s="7"/>
      <c r="W4" s="7"/>
      <c r="X4" s="7"/>
      <c r="Y4" s="7"/>
      <c r="Z4" s="7"/>
      <c r="AA4" s="7"/>
    </row>
    <row r="5" ht="18.0" customHeight="1">
      <c r="A5" s="4">
        <v>1.0</v>
      </c>
      <c r="B5" s="17" t="s">
        <v>472</v>
      </c>
      <c r="C5" s="4" t="s">
        <v>1061</v>
      </c>
      <c r="D5" s="4" t="s">
        <v>473</v>
      </c>
      <c r="E5" s="4" t="s">
        <v>474</v>
      </c>
      <c r="F5" s="4" t="s">
        <v>475</v>
      </c>
      <c r="G5" s="7"/>
      <c r="H5" s="7"/>
      <c r="I5" s="13" t="s">
        <v>26</v>
      </c>
      <c r="J5" s="14">
        <f>COUNTIF(C2:C40, "issue_number")</f>
        <v>12</v>
      </c>
      <c r="K5" s="15">
        <f t="shared" si="1"/>
        <v>-2</v>
      </c>
      <c r="L5" s="7"/>
      <c r="M5" s="7"/>
      <c r="N5" s="7"/>
      <c r="O5" s="7"/>
      <c r="P5" s="7"/>
      <c r="Q5" s="7"/>
      <c r="R5" s="7"/>
      <c r="S5" s="7"/>
      <c r="T5" s="7"/>
      <c r="U5" s="7"/>
      <c r="V5" s="7"/>
      <c r="W5" s="7"/>
      <c r="X5" s="7"/>
      <c r="Y5" s="7"/>
      <c r="Z5" s="7"/>
      <c r="AA5" s="7"/>
    </row>
    <row r="6" ht="18.0" customHeight="1">
      <c r="A6" s="4">
        <v>1.0</v>
      </c>
      <c r="B6" s="5" t="s">
        <v>476</v>
      </c>
      <c r="C6" s="4" t="s">
        <v>1061</v>
      </c>
      <c r="D6" s="4" t="s">
        <v>477</v>
      </c>
      <c r="E6" s="4" t="s">
        <v>374</v>
      </c>
      <c r="F6" s="4" t="s">
        <v>478</v>
      </c>
      <c r="G6" s="7"/>
      <c r="H6" s="7"/>
      <c r="I6" s="7"/>
      <c r="J6" s="7"/>
      <c r="K6" s="7"/>
      <c r="L6" s="7"/>
      <c r="M6" s="7"/>
      <c r="N6" s="7"/>
      <c r="O6" s="7"/>
      <c r="P6" s="7"/>
      <c r="Q6" s="7"/>
      <c r="R6" s="7"/>
      <c r="S6" s="7"/>
      <c r="T6" s="7"/>
      <c r="U6" s="7"/>
      <c r="V6" s="7"/>
      <c r="W6" s="7"/>
      <c r="X6" s="7"/>
      <c r="Y6" s="7"/>
      <c r="Z6" s="7"/>
      <c r="AA6" s="7"/>
    </row>
    <row r="7" ht="18.0" customHeight="1">
      <c r="A7" s="9">
        <v>1.0</v>
      </c>
      <c r="B7" s="16" t="s">
        <v>472</v>
      </c>
      <c r="C7" s="9" t="s">
        <v>26</v>
      </c>
      <c r="D7" s="9" t="s">
        <v>818</v>
      </c>
      <c r="E7" s="9" t="s">
        <v>819</v>
      </c>
      <c r="F7" s="12"/>
      <c r="G7" s="12"/>
      <c r="H7" s="12"/>
      <c r="I7" s="12"/>
      <c r="J7" s="12"/>
      <c r="K7" s="12"/>
      <c r="L7" s="12"/>
      <c r="M7" s="12"/>
      <c r="N7" s="12"/>
      <c r="O7" s="12"/>
      <c r="P7" s="12"/>
      <c r="Q7" s="12"/>
      <c r="R7" s="12"/>
      <c r="S7" s="12"/>
      <c r="T7" s="12"/>
      <c r="U7" s="12"/>
      <c r="V7" s="12"/>
      <c r="W7" s="12"/>
      <c r="X7" s="12"/>
      <c r="Y7" s="12"/>
      <c r="Z7" s="12"/>
      <c r="AA7" s="12"/>
    </row>
    <row r="8" ht="18.0" customHeight="1">
      <c r="A8" s="9">
        <v>1.0</v>
      </c>
      <c r="B8" s="10" t="s">
        <v>17</v>
      </c>
      <c r="C8" s="9" t="s">
        <v>1065</v>
      </c>
      <c r="D8" s="9" t="s">
        <v>18</v>
      </c>
      <c r="E8" s="9" t="s">
        <v>19</v>
      </c>
      <c r="F8" s="12"/>
      <c r="G8" s="12"/>
      <c r="H8" s="12"/>
      <c r="I8" s="12"/>
      <c r="J8" s="12"/>
      <c r="K8" s="12"/>
      <c r="L8" s="12"/>
      <c r="M8" s="12"/>
      <c r="N8" s="12"/>
      <c r="O8" s="12"/>
      <c r="P8" s="12"/>
      <c r="Q8" s="12"/>
      <c r="R8" s="12"/>
      <c r="S8" s="12"/>
      <c r="T8" s="12"/>
      <c r="U8" s="12"/>
      <c r="V8" s="12"/>
      <c r="W8" s="12"/>
      <c r="X8" s="12"/>
      <c r="Y8" s="12"/>
      <c r="Z8" s="12"/>
      <c r="AA8" s="12"/>
    </row>
    <row r="9" ht="18.0" customHeight="1">
      <c r="A9" s="9">
        <v>1.0</v>
      </c>
      <c r="B9" s="10" t="s">
        <v>17</v>
      </c>
      <c r="C9" s="9" t="s">
        <v>1061</v>
      </c>
      <c r="D9" s="9" t="s">
        <v>18</v>
      </c>
      <c r="E9" s="55" t="s">
        <v>479</v>
      </c>
      <c r="F9" s="12"/>
      <c r="G9" s="12"/>
      <c r="H9" s="12"/>
      <c r="I9" s="12"/>
      <c r="J9" s="9"/>
      <c r="K9" s="12"/>
      <c r="L9" s="12"/>
      <c r="M9" s="12"/>
      <c r="N9" s="12"/>
      <c r="O9" s="12"/>
      <c r="P9" s="12"/>
      <c r="Q9" s="12"/>
      <c r="R9" s="12"/>
      <c r="S9" s="12"/>
      <c r="T9" s="12"/>
      <c r="U9" s="12"/>
      <c r="V9" s="12"/>
      <c r="W9" s="12"/>
      <c r="X9" s="12"/>
      <c r="Y9" s="12"/>
      <c r="Z9" s="12"/>
      <c r="AA9" s="12"/>
    </row>
    <row r="10" ht="18.0" customHeight="1">
      <c r="A10" s="9">
        <v>1.0</v>
      </c>
      <c r="B10" s="16" t="s">
        <v>820</v>
      </c>
      <c r="C10" s="9" t="s">
        <v>26</v>
      </c>
      <c r="D10" s="9" t="s">
        <v>821</v>
      </c>
      <c r="E10" s="9" t="s">
        <v>822</v>
      </c>
      <c r="F10" s="12"/>
      <c r="G10" s="12"/>
      <c r="H10" s="12"/>
      <c r="I10" s="12"/>
      <c r="J10" s="12"/>
      <c r="K10" s="12"/>
      <c r="L10" s="12"/>
      <c r="M10" s="12"/>
      <c r="N10" s="12"/>
      <c r="O10" s="12"/>
      <c r="P10" s="12"/>
      <c r="Q10" s="12"/>
      <c r="R10" s="12"/>
      <c r="S10" s="12"/>
      <c r="T10" s="12"/>
      <c r="U10" s="12"/>
      <c r="V10" s="12"/>
      <c r="W10" s="12"/>
      <c r="X10" s="12"/>
      <c r="Y10" s="12"/>
      <c r="Z10" s="12"/>
      <c r="AA10" s="12"/>
    </row>
    <row r="11" ht="18.0" customHeight="1">
      <c r="A11" s="9">
        <v>1.0</v>
      </c>
      <c r="B11" s="16" t="s">
        <v>823</v>
      </c>
      <c r="C11" s="9" t="s">
        <v>26</v>
      </c>
      <c r="D11" s="9" t="s">
        <v>824</v>
      </c>
      <c r="E11" s="39" t="s">
        <v>825</v>
      </c>
      <c r="F11" s="12"/>
      <c r="G11" s="12"/>
      <c r="H11" s="12"/>
      <c r="I11" s="12"/>
      <c r="J11" s="12"/>
      <c r="K11" s="12"/>
      <c r="L11" s="12"/>
      <c r="M11" s="12"/>
      <c r="N11" s="12"/>
      <c r="O11" s="12"/>
      <c r="P11" s="12"/>
      <c r="Q11" s="12"/>
      <c r="R11" s="12"/>
      <c r="S11" s="12"/>
      <c r="T11" s="12"/>
      <c r="U11" s="12"/>
      <c r="V11" s="12"/>
      <c r="W11" s="12"/>
      <c r="X11" s="12"/>
      <c r="Y11" s="12"/>
      <c r="Z11" s="12"/>
      <c r="AA11" s="12"/>
    </row>
    <row r="12" ht="18.0" customHeight="1">
      <c r="A12" s="9">
        <v>1.0</v>
      </c>
      <c r="B12" s="16" t="s">
        <v>20</v>
      </c>
      <c r="C12" s="9" t="s">
        <v>1065</v>
      </c>
      <c r="D12" s="9" t="s">
        <v>21</v>
      </c>
      <c r="E12" s="9" t="s">
        <v>22</v>
      </c>
      <c r="F12" s="12"/>
      <c r="G12" s="12"/>
      <c r="H12" s="12"/>
      <c r="I12" s="12"/>
      <c r="J12" s="12"/>
      <c r="K12" s="12"/>
      <c r="L12" s="12"/>
      <c r="M12" s="12"/>
      <c r="N12" s="12"/>
      <c r="O12" s="12"/>
      <c r="P12" s="12"/>
      <c r="Q12" s="12"/>
      <c r="R12" s="12"/>
      <c r="S12" s="12"/>
      <c r="T12" s="12"/>
      <c r="U12" s="12"/>
      <c r="V12" s="12"/>
      <c r="W12" s="12"/>
      <c r="X12" s="12"/>
      <c r="Y12" s="12"/>
      <c r="Z12" s="12"/>
      <c r="AA12" s="12"/>
    </row>
    <row r="13" ht="18.0" customHeight="1">
      <c r="A13" s="9">
        <v>1.0</v>
      </c>
      <c r="B13" s="16" t="s">
        <v>20</v>
      </c>
      <c r="C13" s="9" t="s">
        <v>1061</v>
      </c>
      <c r="D13" s="9" t="s">
        <v>21</v>
      </c>
      <c r="E13" s="56" t="s">
        <v>479</v>
      </c>
      <c r="F13" s="12"/>
      <c r="G13" s="12"/>
      <c r="H13" s="12"/>
      <c r="I13" s="12"/>
      <c r="J13" s="12"/>
      <c r="K13" s="12"/>
      <c r="L13" s="12"/>
      <c r="M13" s="12"/>
      <c r="N13" s="12"/>
      <c r="O13" s="12"/>
      <c r="P13" s="12"/>
      <c r="Q13" s="12"/>
      <c r="R13" s="12"/>
      <c r="S13" s="12"/>
      <c r="T13" s="12"/>
      <c r="U13" s="12"/>
      <c r="V13" s="12"/>
      <c r="W13" s="12"/>
      <c r="X13" s="12"/>
      <c r="Y13" s="12"/>
      <c r="Z13" s="12"/>
      <c r="AA13" s="12"/>
    </row>
    <row r="14" ht="18.0" customHeight="1">
      <c r="A14" s="9">
        <v>1.0</v>
      </c>
      <c r="B14" s="16" t="s">
        <v>20</v>
      </c>
      <c r="C14" s="9" t="s">
        <v>26</v>
      </c>
      <c r="D14" s="9" t="s">
        <v>21</v>
      </c>
      <c r="E14" s="56" t="s">
        <v>826</v>
      </c>
      <c r="F14" s="12"/>
      <c r="G14" s="12"/>
      <c r="H14" s="12"/>
      <c r="I14" s="12"/>
      <c r="J14" s="12"/>
      <c r="K14" s="12"/>
      <c r="L14" s="12"/>
      <c r="M14" s="12"/>
      <c r="N14" s="12"/>
      <c r="O14" s="12"/>
      <c r="P14" s="12"/>
      <c r="Q14" s="12"/>
      <c r="R14" s="12"/>
      <c r="S14" s="12"/>
      <c r="T14" s="12"/>
      <c r="U14" s="12"/>
      <c r="V14" s="12"/>
      <c r="W14" s="12"/>
      <c r="X14" s="12"/>
      <c r="Y14" s="12"/>
      <c r="Z14" s="12"/>
      <c r="AA14" s="12"/>
    </row>
    <row r="15" ht="18.0" customHeight="1">
      <c r="A15" s="9">
        <v>1.0</v>
      </c>
      <c r="B15" s="16" t="s">
        <v>480</v>
      </c>
      <c r="C15" s="9" t="s">
        <v>1061</v>
      </c>
      <c r="D15" s="9" t="s">
        <v>481</v>
      </c>
      <c r="E15" s="39" t="s">
        <v>482</v>
      </c>
      <c r="F15" s="12"/>
      <c r="G15" s="12"/>
      <c r="H15" s="12"/>
      <c r="I15" s="12"/>
      <c r="J15" s="12"/>
      <c r="K15" s="12"/>
      <c r="L15" s="12"/>
      <c r="M15" s="12"/>
      <c r="N15" s="12"/>
      <c r="O15" s="12"/>
      <c r="P15" s="12"/>
      <c r="Q15" s="12"/>
      <c r="R15" s="12"/>
      <c r="S15" s="12"/>
      <c r="T15" s="12"/>
      <c r="U15" s="12"/>
      <c r="V15" s="12"/>
      <c r="W15" s="12"/>
      <c r="X15" s="12"/>
      <c r="Y15" s="12"/>
      <c r="Z15" s="12"/>
      <c r="AA15" s="12"/>
    </row>
    <row r="16" ht="18.0" customHeight="1">
      <c r="A16" s="9">
        <v>1.0</v>
      </c>
      <c r="B16" s="16" t="s">
        <v>483</v>
      </c>
      <c r="C16" s="9" t="s">
        <v>1061</v>
      </c>
      <c r="D16" s="9" t="s">
        <v>484</v>
      </c>
      <c r="E16" s="56" t="s">
        <v>485</v>
      </c>
      <c r="F16" s="9"/>
      <c r="G16" s="12"/>
      <c r="H16" s="12"/>
      <c r="I16" s="12"/>
      <c r="J16" s="12"/>
      <c r="K16" s="12"/>
      <c r="L16" s="12"/>
      <c r="M16" s="12"/>
      <c r="N16" s="12"/>
      <c r="O16" s="12"/>
      <c r="P16" s="12"/>
      <c r="Q16" s="12"/>
      <c r="R16" s="12"/>
      <c r="S16" s="12"/>
      <c r="T16" s="12"/>
      <c r="U16" s="12"/>
      <c r="V16" s="12"/>
      <c r="W16" s="12"/>
      <c r="X16" s="12"/>
      <c r="Y16" s="12"/>
      <c r="Z16" s="12"/>
      <c r="AA16" s="12"/>
    </row>
    <row r="17" ht="18.0" customHeight="1">
      <c r="A17" s="9">
        <v>1.0</v>
      </c>
      <c r="B17" s="16" t="s">
        <v>827</v>
      </c>
      <c r="C17" s="9" t="s">
        <v>26</v>
      </c>
      <c r="D17" s="9" t="s">
        <v>828</v>
      </c>
      <c r="E17" s="9" t="s">
        <v>829</v>
      </c>
      <c r="F17" s="12"/>
      <c r="G17" s="12"/>
      <c r="H17" s="12"/>
      <c r="I17" s="12"/>
      <c r="J17" s="12"/>
      <c r="K17" s="12"/>
      <c r="L17" s="12"/>
      <c r="M17" s="12"/>
      <c r="N17" s="12"/>
      <c r="O17" s="12"/>
      <c r="P17" s="12"/>
      <c r="Q17" s="12"/>
      <c r="R17" s="12"/>
      <c r="S17" s="12"/>
      <c r="T17" s="12"/>
      <c r="U17" s="12"/>
      <c r="V17" s="12"/>
      <c r="W17" s="12"/>
      <c r="X17" s="12"/>
      <c r="Y17" s="12"/>
      <c r="Z17" s="12"/>
      <c r="AA17" s="12"/>
    </row>
    <row r="18" ht="18.0" customHeight="1">
      <c r="A18" s="9">
        <v>1.0</v>
      </c>
      <c r="B18" s="16" t="s">
        <v>24</v>
      </c>
      <c r="C18" s="9" t="s">
        <v>1065</v>
      </c>
      <c r="D18" s="9" t="s">
        <v>25</v>
      </c>
      <c r="E18" s="9" t="s">
        <v>22</v>
      </c>
      <c r="F18" s="12"/>
      <c r="G18" s="12"/>
      <c r="H18" s="12"/>
      <c r="I18" s="12"/>
      <c r="J18" s="12"/>
      <c r="K18" s="12"/>
      <c r="L18" s="12"/>
      <c r="M18" s="12"/>
      <c r="N18" s="12"/>
      <c r="O18" s="12"/>
      <c r="P18" s="12"/>
      <c r="Q18" s="12"/>
      <c r="R18" s="12"/>
      <c r="S18" s="12"/>
      <c r="T18" s="12"/>
      <c r="U18" s="12"/>
      <c r="V18" s="12"/>
      <c r="W18" s="12"/>
      <c r="X18" s="12"/>
      <c r="Y18" s="12"/>
      <c r="Z18" s="12"/>
      <c r="AA18" s="12"/>
    </row>
    <row r="19" ht="18.0" customHeight="1">
      <c r="A19" s="9">
        <v>1.0</v>
      </c>
      <c r="B19" s="16" t="s">
        <v>486</v>
      </c>
      <c r="C19" s="9" t="s">
        <v>1061</v>
      </c>
      <c r="D19" s="9" t="s">
        <v>487</v>
      </c>
      <c r="E19" s="9" t="s">
        <v>488</v>
      </c>
      <c r="F19" s="12"/>
      <c r="G19" s="12"/>
      <c r="H19" s="12"/>
      <c r="I19" s="12"/>
      <c r="J19" s="12"/>
      <c r="K19" s="12"/>
      <c r="L19" s="12"/>
      <c r="M19" s="12"/>
      <c r="N19" s="12"/>
      <c r="O19" s="12"/>
      <c r="P19" s="12"/>
      <c r="Q19" s="12"/>
      <c r="R19" s="12"/>
      <c r="S19" s="12"/>
      <c r="T19" s="12"/>
      <c r="U19" s="12"/>
      <c r="V19" s="12"/>
      <c r="W19" s="12"/>
      <c r="X19" s="12"/>
      <c r="Y19" s="12"/>
      <c r="Z19" s="12"/>
      <c r="AA19" s="12"/>
    </row>
    <row r="20" ht="18.0" customHeight="1">
      <c r="A20" s="9">
        <v>1.0</v>
      </c>
      <c r="B20" s="16" t="s">
        <v>486</v>
      </c>
      <c r="C20" s="9" t="s">
        <v>1061</v>
      </c>
      <c r="D20" s="9" t="s">
        <v>487</v>
      </c>
      <c r="E20" s="9" t="s">
        <v>489</v>
      </c>
      <c r="F20" s="12"/>
      <c r="G20" s="12"/>
      <c r="H20" s="12"/>
      <c r="I20" s="12"/>
      <c r="J20" s="12"/>
      <c r="K20" s="12"/>
      <c r="L20" s="12"/>
      <c r="M20" s="12"/>
      <c r="N20" s="12"/>
      <c r="O20" s="12"/>
      <c r="P20" s="12"/>
      <c r="Q20" s="12"/>
      <c r="R20" s="12"/>
      <c r="S20" s="12"/>
      <c r="T20" s="12"/>
      <c r="U20" s="12"/>
      <c r="V20" s="12"/>
      <c r="W20" s="12"/>
      <c r="X20" s="12"/>
      <c r="Y20" s="12"/>
      <c r="Z20" s="12"/>
      <c r="AA20" s="12"/>
    </row>
    <row r="21" ht="18.0" customHeight="1">
      <c r="A21" s="9">
        <v>1.0</v>
      </c>
      <c r="B21" s="16" t="s">
        <v>486</v>
      </c>
      <c r="C21" s="9" t="s">
        <v>1061</v>
      </c>
      <c r="D21" s="9" t="s">
        <v>487</v>
      </c>
      <c r="E21" s="9" t="s">
        <v>490</v>
      </c>
      <c r="F21" s="12"/>
      <c r="G21" s="12"/>
      <c r="H21" s="12"/>
      <c r="I21" s="12"/>
      <c r="J21" s="12"/>
      <c r="K21" s="12"/>
      <c r="L21" s="12"/>
      <c r="M21" s="12"/>
      <c r="N21" s="12"/>
      <c r="O21" s="12"/>
      <c r="P21" s="12"/>
      <c r="Q21" s="12"/>
      <c r="R21" s="12"/>
      <c r="S21" s="12"/>
      <c r="T21" s="12"/>
      <c r="U21" s="12"/>
      <c r="V21" s="12"/>
      <c r="W21" s="12"/>
      <c r="X21" s="12"/>
      <c r="Y21" s="12"/>
      <c r="Z21" s="12"/>
      <c r="AA21" s="12"/>
    </row>
    <row r="22" ht="18.0" customHeight="1">
      <c r="A22" s="9">
        <v>1.0</v>
      </c>
      <c r="B22" s="16" t="s">
        <v>486</v>
      </c>
      <c r="C22" s="9" t="s">
        <v>1061</v>
      </c>
      <c r="D22" s="9" t="s">
        <v>487</v>
      </c>
      <c r="E22" s="9" t="s">
        <v>491</v>
      </c>
      <c r="F22" s="12"/>
      <c r="G22" s="12"/>
      <c r="H22" s="12"/>
      <c r="I22" s="12"/>
      <c r="J22" s="12"/>
      <c r="K22" s="12"/>
      <c r="L22" s="12"/>
      <c r="M22" s="12"/>
      <c r="N22" s="12"/>
      <c r="O22" s="12"/>
      <c r="P22" s="12"/>
      <c r="Q22" s="12"/>
      <c r="R22" s="12"/>
      <c r="S22" s="12"/>
      <c r="T22" s="12"/>
      <c r="U22" s="12"/>
      <c r="V22" s="12"/>
      <c r="W22" s="12"/>
      <c r="X22" s="12"/>
      <c r="Y22" s="12"/>
      <c r="Z22" s="12"/>
      <c r="AA22" s="12"/>
    </row>
    <row r="23" ht="18.0" customHeight="1">
      <c r="A23" s="9">
        <v>1.0</v>
      </c>
      <c r="B23" s="16" t="s">
        <v>486</v>
      </c>
      <c r="C23" s="9" t="s">
        <v>1061</v>
      </c>
      <c r="D23" s="9" t="s">
        <v>487</v>
      </c>
      <c r="E23" s="9" t="s">
        <v>492</v>
      </c>
      <c r="F23" s="12"/>
      <c r="G23" s="12"/>
      <c r="H23" s="12"/>
      <c r="I23" s="12"/>
      <c r="J23" s="12"/>
      <c r="K23" s="12"/>
      <c r="L23" s="12"/>
      <c r="M23" s="12"/>
      <c r="N23" s="12"/>
      <c r="O23" s="12"/>
      <c r="P23" s="12"/>
      <c r="Q23" s="12"/>
      <c r="R23" s="12"/>
      <c r="S23" s="12"/>
      <c r="T23" s="12"/>
      <c r="U23" s="12"/>
      <c r="V23" s="12"/>
      <c r="W23" s="12"/>
      <c r="X23" s="12"/>
      <c r="Y23" s="12"/>
      <c r="Z23" s="12"/>
      <c r="AA23" s="12"/>
    </row>
    <row r="24" ht="18.0" customHeight="1">
      <c r="A24" s="9">
        <v>1.0</v>
      </c>
      <c r="B24" s="16" t="s">
        <v>486</v>
      </c>
      <c r="C24" s="9" t="s">
        <v>1061</v>
      </c>
      <c r="D24" s="9" t="s">
        <v>487</v>
      </c>
      <c r="E24" s="20" t="s">
        <v>493</v>
      </c>
      <c r="F24" s="12"/>
      <c r="G24" s="12"/>
      <c r="H24" s="12"/>
      <c r="I24" s="12"/>
      <c r="J24" s="12"/>
      <c r="K24" s="12"/>
      <c r="L24" s="12"/>
      <c r="M24" s="12"/>
      <c r="N24" s="12"/>
      <c r="O24" s="12"/>
      <c r="P24" s="12"/>
      <c r="Q24" s="12"/>
      <c r="R24" s="12"/>
      <c r="S24" s="12"/>
      <c r="T24" s="12"/>
      <c r="U24" s="12"/>
      <c r="V24" s="12"/>
      <c r="W24" s="12"/>
      <c r="X24" s="12"/>
      <c r="Y24" s="12"/>
      <c r="Z24" s="12"/>
      <c r="AA24" s="12"/>
    </row>
    <row r="25" ht="18.0" customHeight="1">
      <c r="A25" s="9">
        <v>1.0</v>
      </c>
      <c r="B25" s="16" t="s">
        <v>486</v>
      </c>
      <c r="C25" s="9" t="s">
        <v>1061</v>
      </c>
      <c r="D25" s="9" t="s">
        <v>487</v>
      </c>
      <c r="E25" s="9" t="s">
        <v>494</v>
      </c>
      <c r="F25" s="12"/>
      <c r="G25" s="12"/>
      <c r="H25" s="12"/>
      <c r="I25" s="12"/>
      <c r="J25" s="12"/>
      <c r="K25" s="12"/>
      <c r="L25" s="12"/>
      <c r="M25" s="12"/>
      <c r="N25" s="12"/>
      <c r="O25" s="12"/>
      <c r="P25" s="12"/>
      <c r="Q25" s="12"/>
      <c r="R25" s="12"/>
      <c r="S25" s="12"/>
      <c r="T25" s="12"/>
      <c r="U25" s="12"/>
      <c r="V25" s="12"/>
      <c r="W25" s="12"/>
      <c r="X25" s="12"/>
      <c r="Y25" s="12"/>
      <c r="Z25" s="12"/>
      <c r="AA25" s="12"/>
    </row>
    <row r="26" ht="18.0" customHeight="1">
      <c r="A26" s="4">
        <v>1.0</v>
      </c>
      <c r="B26" s="5" t="s">
        <v>830</v>
      </c>
      <c r="C26" s="4" t="s">
        <v>26</v>
      </c>
      <c r="D26" s="4" t="s">
        <v>831</v>
      </c>
      <c r="E26" s="4" t="s">
        <v>832</v>
      </c>
      <c r="F26" s="4" t="s">
        <v>478</v>
      </c>
      <c r="G26" s="7"/>
      <c r="H26" s="7"/>
      <c r="I26" s="7"/>
      <c r="J26" s="7"/>
      <c r="K26" s="7"/>
      <c r="L26" s="7"/>
      <c r="M26" s="7"/>
      <c r="N26" s="7"/>
      <c r="O26" s="7"/>
      <c r="P26" s="7"/>
      <c r="Q26" s="7"/>
      <c r="R26" s="7"/>
      <c r="S26" s="7"/>
      <c r="T26" s="7"/>
      <c r="U26" s="7"/>
      <c r="V26" s="7"/>
      <c r="W26" s="7"/>
      <c r="X26" s="7"/>
      <c r="Y26" s="7"/>
      <c r="Z26" s="7"/>
      <c r="AA26" s="7"/>
    </row>
    <row r="27" ht="18.0" customHeight="1">
      <c r="A27" s="4">
        <v>1.0</v>
      </c>
      <c r="B27" s="5" t="s">
        <v>833</v>
      </c>
      <c r="C27" s="4" t="s">
        <v>26</v>
      </c>
      <c r="D27" s="4" t="s">
        <v>834</v>
      </c>
      <c r="E27" s="4" t="s">
        <v>835</v>
      </c>
      <c r="F27" s="7"/>
      <c r="G27" s="7"/>
      <c r="H27" s="7"/>
      <c r="I27" s="7"/>
      <c r="J27" s="7"/>
      <c r="K27" s="7"/>
      <c r="L27" s="7"/>
      <c r="M27" s="7"/>
      <c r="N27" s="7"/>
      <c r="O27" s="7"/>
      <c r="P27" s="7"/>
      <c r="Q27" s="7"/>
      <c r="R27" s="7"/>
      <c r="S27" s="7"/>
      <c r="T27" s="7"/>
      <c r="U27" s="7"/>
      <c r="V27" s="7"/>
      <c r="W27" s="7"/>
      <c r="X27" s="7"/>
      <c r="Y27" s="7"/>
      <c r="Z27" s="7"/>
      <c r="AA27" s="7"/>
    </row>
    <row r="28" ht="18.0" customHeight="1">
      <c r="A28" s="4">
        <v>1.0</v>
      </c>
      <c r="B28" s="5" t="s">
        <v>836</v>
      </c>
      <c r="C28" s="4" t="s">
        <v>26</v>
      </c>
      <c r="D28" s="4" t="s">
        <v>837</v>
      </c>
      <c r="E28" s="4" t="s">
        <v>838</v>
      </c>
      <c r="F28" s="7"/>
      <c r="G28" s="7"/>
      <c r="H28" s="7"/>
      <c r="I28" s="7"/>
      <c r="J28" s="7"/>
      <c r="K28" s="7"/>
      <c r="L28" s="7"/>
      <c r="M28" s="7"/>
      <c r="N28" s="7"/>
      <c r="O28" s="7"/>
      <c r="P28" s="7"/>
      <c r="Q28" s="7"/>
      <c r="R28" s="7"/>
      <c r="S28" s="7"/>
      <c r="T28" s="7"/>
      <c r="U28" s="7"/>
      <c r="V28" s="7"/>
      <c r="W28" s="7"/>
      <c r="X28" s="7"/>
      <c r="Y28" s="7"/>
      <c r="Z28" s="7"/>
      <c r="AA28" s="7"/>
    </row>
    <row r="29" ht="18.0" customHeight="1">
      <c r="A29" s="4">
        <v>1.0</v>
      </c>
      <c r="B29" s="5" t="s">
        <v>839</v>
      </c>
      <c r="C29" s="4" t="s">
        <v>26</v>
      </c>
      <c r="D29" s="4" t="s">
        <v>840</v>
      </c>
      <c r="E29" s="57" t="s">
        <v>841</v>
      </c>
      <c r="F29" s="7"/>
      <c r="G29" s="7"/>
      <c r="H29" s="7"/>
      <c r="I29" s="7"/>
      <c r="J29" s="7"/>
      <c r="K29" s="7"/>
      <c r="L29" s="7"/>
      <c r="M29" s="7"/>
      <c r="N29" s="7"/>
      <c r="O29" s="7"/>
      <c r="P29" s="7"/>
      <c r="Q29" s="7"/>
      <c r="R29" s="7"/>
      <c r="S29" s="7"/>
      <c r="T29" s="7"/>
      <c r="U29" s="7"/>
      <c r="V29" s="7"/>
      <c r="W29" s="7"/>
      <c r="X29" s="7"/>
      <c r="Y29" s="7"/>
      <c r="Z29" s="7"/>
      <c r="AA29" s="7"/>
    </row>
    <row r="30" ht="18.0" customHeight="1">
      <c r="A30" s="4">
        <v>1.0</v>
      </c>
      <c r="B30" s="5" t="s">
        <v>842</v>
      </c>
      <c r="C30" s="4" t="s">
        <v>26</v>
      </c>
      <c r="D30" s="4" t="s">
        <v>843</v>
      </c>
      <c r="E30" s="20" t="s">
        <v>844</v>
      </c>
      <c r="F30" s="7"/>
      <c r="G30" s="7"/>
      <c r="H30" s="7"/>
      <c r="I30" s="7"/>
      <c r="J30" s="7"/>
      <c r="K30" s="7"/>
      <c r="L30" s="7"/>
      <c r="M30" s="7"/>
      <c r="N30" s="7"/>
      <c r="O30" s="7"/>
      <c r="P30" s="7"/>
      <c r="Q30" s="7"/>
      <c r="R30" s="7"/>
      <c r="S30" s="7"/>
      <c r="T30" s="7"/>
      <c r="U30" s="7"/>
      <c r="V30" s="7"/>
      <c r="W30" s="7"/>
      <c r="X30" s="7"/>
      <c r="Y30" s="7"/>
      <c r="Z30" s="7"/>
      <c r="AA30" s="7"/>
    </row>
    <row r="31" ht="18.0" customHeight="1">
      <c r="A31" s="4">
        <v>1.0</v>
      </c>
      <c r="B31" s="5" t="s">
        <v>495</v>
      </c>
      <c r="C31" s="4" t="s">
        <v>26</v>
      </c>
      <c r="D31" s="4" t="s">
        <v>496</v>
      </c>
      <c r="E31" s="20" t="s">
        <v>845</v>
      </c>
      <c r="F31" s="7"/>
      <c r="G31" s="7"/>
      <c r="H31" s="7"/>
      <c r="I31" s="7"/>
      <c r="J31" s="7"/>
      <c r="K31" s="7"/>
      <c r="L31" s="7"/>
      <c r="M31" s="7"/>
      <c r="N31" s="7"/>
      <c r="O31" s="7"/>
      <c r="P31" s="7"/>
      <c r="Q31" s="7"/>
      <c r="R31" s="7"/>
      <c r="S31" s="7"/>
      <c r="T31" s="7"/>
      <c r="U31" s="7"/>
      <c r="V31" s="7"/>
      <c r="W31" s="7"/>
      <c r="X31" s="7"/>
      <c r="Y31" s="7"/>
      <c r="Z31" s="7"/>
      <c r="AA31" s="7"/>
    </row>
    <row r="32" ht="18.0" customHeight="1">
      <c r="A32" s="4">
        <v>1.0</v>
      </c>
      <c r="B32" s="5" t="s">
        <v>495</v>
      </c>
      <c r="C32" s="4" t="s">
        <v>1061</v>
      </c>
      <c r="D32" s="4" t="s">
        <v>496</v>
      </c>
      <c r="E32" s="20" t="s">
        <v>497</v>
      </c>
      <c r="F32" s="7"/>
      <c r="G32" s="7"/>
      <c r="H32" s="7"/>
      <c r="I32" s="7"/>
      <c r="J32" s="7"/>
      <c r="K32" s="7"/>
      <c r="L32" s="7"/>
      <c r="M32" s="7"/>
      <c r="N32" s="7"/>
      <c r="O32" s="7"/>
      <c r="P32" s="7"/>
      <c r="Q32" s="7"/>
      <c r="R32" s="7"/>
      <c r="S32" s="7"/>
      <c r="T32" s="7"/>
      <c r="U32" s="7"/>
      <c r="V32" s="7"/>
      <c r="W32" s="7"/>
      <c r="X32" s="7"/>
      <c r="Y32" s="7"/>
      <c r="Z32" s="7"/>
      <c r="AA32" s="7"/>
    </row>
    <row r="33" ht="18.0" customHeight="1">
      <c r="A33" s="4">
        <v>1.0</v>
      </c>
      <c r="B33" s="17" t="s">
        <v>27</v>
      </c>
      <c r="C33" s="4" t="s">
        <v>1065</v>
      </c>
      <c r="D33" s="4" t="s">
        <v>28</v>
      </c>
      <c r="E33" s="4" t="s">
        <v>11</v>
      </c>
      <c r="F33" s="7"/>
      <c r="G33" s="7"/>
      <c r="H33" s="7"/>
      <c r="I33" s="7"/>
      <c r="J33" s="7"/>
      <c r="K33" s="7"/>
      <c r="L33" s="7"/>
      <c r="M33" s="7"/>
      <c r="N33" s="7"/>
      <c r="O33" s="7"/>
      <c r="P33" s="7"/>
      <c r="Q33" s="7"/>
      <c r="R33" s="7"/>
      <c r="S33" s="7"/>
      <c r="T33" s="7"/>
      <c r="U33" s="7"/>
      <c r="V33" s="7"/>
      <c r="W33" s="7"/>
      <c r="X33" s="7"/>
      <c r="Y33" s="7"/>
      <c r="Z33" s="7"/>
      <c r="AA33" s="7"/>
    </row>
    <row r="34" ht="18.0" customHeight="1">
      <c r="A34" s="4">
        <v>1.0</v>
      </c>
      <c r="B34" s="5" t="s">
        <v>29</v>
      </c>
      <c r="C34" s="4" t="s">
        <v>1065</v>
      </c>
      <c r="D34" s="4" t="s">
        <v>30</v>
      </c>
      <c r="E34" s="4" t="s">
        <v>19</v>
      </c>
      <c r="F34" s="7"/>
      <c r="G34" s="7"/>
      <c r="H34" s="7"/>
      <c r="I34" s="7"/>
      <c r="J34" s="7"/>
      <c r="K34" s="7"/>
      <c r="L34" s="7"/>
      <c r="M34" s="7"/>
      <c r="N34" s="7"/>
      <c r="O34" s="7"/>
      <c r="P34" s="7"/>
      <c r="Q34" s="7"/>
      <c r="R34" s="7"/>
      <c r="S34" s="7"/>
      <c r="T34" s="7"/>
      <c r="U34" s="7"/>
      <c r="V34" s="7"/>
      <c r="W34" s="7"/>
      <c r="X34" s="7"/>
      <c r="Y34" s="7"/>
      <c r="Z34" s="7"/>
      <c r="AA34" s="7"/>
    </row>
    <row r="35" ht="18.0" customHeight="1">
      <c r="A35" s="4">
        <v>1.0</v>
      </c>
      <c r="B35" s="5" t="s">
        <v>20</v>
      </c>
      <c r="C35" s="4" t="s">
        <v>1065</v>
      </c>
      <c r="D35" s="4" t="s">
        <v>21</v>
      </c>
      <c r="E35" s="4" t="s">
        <v>22</v>
      </c>
      <c r="F35" s="7"/>
      <c r="G35" s="7"/>
      <c r="H35" s="7"/>
      <c r="I35" s="7"/>
      <c r="J35" s="7"/>
      <c r="K35" s="7"/>
      <c r="L35" s="7"/>
      <c r="M35" s="7"/>
      <c r="N35" s="7"/>
      <c r="O35" s="7"/>
      <c r="P35" s="7"/>
      <c r="Q35" s="7"/>
      <c r="R35" s="7"/>
      <c r="S35" s="7"/>
      <c r="T35" s="7"/>
      <c r="U35" s="7"/>
      <c r="V35" s="7"/>
      <c r="W35" s="7"/>
      <c r="X35" s="7"/>
      <c r="Y35" s="7"/>
      <c r="Z35" s="7"/>
      <c r="AA35" s="7"/>
    </row>
    <row r="36" ht="18.0" customHeight="1">
      <c r="A36" s="4">
        <v>1.0</v>
      </c>
      <c r="B36" s="5" t="s">
        <v>20</v>
      </c>
      <c r="C36" s="4" t="s">
        <v>1061</v>
      </c>
      <c r="D36" s="4" t="s">
        <v>21</v>
      </c>
      <c r="E36" s="27" t="s">
        <v>479</v>
      </c>
      <c r="F36" s="7"/>
      <c r="G36" s="7"/>
      <c r="H36" s="7"/>
      <c r="I36" s="7"/>
      <c r="J36" s="7"/>
      <c r="K36" s="7"/>
      <c r="L36" s="7"/>
      <c r="M36" s="7"/>
      <c r="N36" s="7"/>
      <c r="O36" s="7"/>
      <c r="P36" s="7"/>
      <c r="Q36" s="7"/>
      <c r="R36" s="7"/>
      <c r="S36" s="7"/>
      <c r="T36" s="7"/>
      <c r="U36" s="7"/>
      <c r="V36" s="7"/>
      <c r="W36" s="7"/>
      <c r="X36" s="7"/>
      <c r="Y36" s="7"/>
      <c r="Z36" s="7"/>
      <c r="AA36" s="7"/>
    </row>
    <row r="37" ht="18.0" customHeight="1">
      <c r="A37" s="4">
        <v>1.0</v>
      </c>
      <c r="B37" s="5" t="s">
        <v>20</v>
      </c>
      <c r="C37" s="4" t="s">
        <v>26</v>
      </c>
      <c r="D37" s="4" t="s">
        <v>21</v>
      </c>
      <c r="E37" s="4" t="s">
        <v>826</v>
      </c>
      <c r="F37" s="7"/>
      <c r="G37" s="7"/>
      <c r="H37" s="7"/>
      <c r="I37" s="7"/>
      <c r="J37" s="7"/>
      <c r="K37" s="7"/>
      <c r="L37" s="7"/>
      <c r="M37" s="7"/>
      <c r="N37" s="7"/>
      <c r="O37" s="7"/>
      <c r="P37" s="7"/>
      <c r="Q37" s="7"/>
      <c r="R37" s="7"/>
      <c r="S37" s="7"/>
      <c r="T37" s="7"/>
      <c r="U37" s="7"/>
      <c r="V37" s="7"/>
      <c r="W37" s="7"/>
      <c r="X37" s="7"/>
      <c r="Y37" s="7"/>
      <c r="Z37" s="7"/>
      <c r="AA37" s="7"/>
    </row>
    <row r="38" ht="18.0" customHeight="1">
      <c r="A38" s="4">
        <v>1.0</v>
      </c>
      <c r="B38" s="5" t="s">
        <v>31</v>
      </c>
      <c r="C38" s="4" t="s">
        <v>1065</v>
      </c>
      <c r="D38" s="4" t="s">
        <v>32</v>
      </c>
      <c r="E38" s="4" t="s">
        <v>19</v>
      </c>
      <c r="F38" s="7"/>
      <c r="G38" s="7"/>
      <c r="H38" s="7"/>
      <c r="I38" s="7"/>
      <c r="J38" s="7"/>
      <c r="K38" s="7"/>
      <c r="L38" s="7"/>
      <c r="M38" s="7"/>
      <c r="N38" s="7"/>
      <c r="O38" s="7"/>
      <c r="P38" s="7"/>
      <c r="Q38" s="7"/>
      <c r="R38" s="7"/>
      <c r="S38" s="7"/>
      <c r="T38" s="7"/>
      <c r="U38" s="7"/>
      <c r="V38" s="7"/>
      <c r="W38" s="7"/>
      <c r="X38" s="7"/>
      <c r="Y38" s="7"/>
      <c r="Z38" s="7"/>
      <c r="AA38" s="7"/>
    </row>
    <row r="39" ht="18.0" customHeight="1">
      <c r="A39" s="4">
        <v>1.0</v>
      </c>
      <c r="B39" s="5" t="s">
        <v>34</v>
      </c>
      <c r="C39" s="4" t="s">
        <v>1065</v>
      </c>
      <c r="D39" s="4" t="s">
        <v>35</v>
      </c>
      <c r="E39" s="20" t="s">
        <v>36</v>
      </c>
      <c r="F39" s="7"/>
      <c r="G39" s="7"/>
      <c r="H39" s="7"/>
      <c r="I39" s="7"/>
      <c r="J39" s="7"/>
      <c r="K39" s="7"/>
      <c r="L39" s="7"/>
      <c r="M39" s="7"/>
      <c r="N39" s="7"/>
      <c r="O39" s="7"/>
      <c r="P39" s="7"/>
      <c r="Q39" s="7"/>
      <c r="R39" s="7"/>
      <c r="S39" s="7"/>
      <c r="T39" s="7"/>
      <c r="U39" s="7"/>
      <c r="V39" s="7"/>
      <c r="W39" s="7"/>
      <c r="X39" s="7"/>
      <c r="Y39" s="7"/>
      <c r="Z39" s="7"/>
      <c r="AA39" s="7"/>
    </row>
    <row r="40" ht="18.0" customHeight="1">
      <c r="A40" s="58">
        <v>1.0</v>
      </c>
      <c r="B40" s="59" t="s">
        <v>34</v>
      </c>
      <c r="C40" s="58" t="s">
        <v>1065</v>
      </c>
      <c r="D40" s="58" t="s">
        <v>35</v>
      </c>
      <c r="E40" s="60" t="s">
        <v>11</v>
      </c>
      <c r="F40" s="58" t="s">
        <v>38</v>
      </c>
      <c r="G40" s="61"/>
      <c r="H40" s="61"/>
      <c r="I40" s="61"/>
      <c r="J40" s="61"/>
      <c r="K40" s="61"/>
      <c r="L40" s="61"/>
      <c r="M40" s="7"/>
      <c r="N40" s="7"/>
      <c r="O40" s="7"/>
      <c r="P40" s="7"/>
      <c r="Q40" s="7"/>
      <c r="R40" s="7"/>
      <c r="S40" s="7"/>
      <c r="T40" s="7"/>
      <c r="U40" s="7"/>
      <c r="V40" s="7"/>
      <c r="W40" s="7"/>
      <c r="X40" s="7"/>
      <c r="Y40" s="7"/>
      <c r="Z40" s="7"/>
      <c r="AA40" s="7"/>
    </row>
    <row r="41" ht="18.0" customHeight="1">
      <c r="A41" s="4">
        <v>10.0</v>
      </c>
      <c r="B41" s="5" t="s">
        <v>41</v>
      </c>
      <c r="C41" s="4" t="s">
        <v>1065</v>
      </c>
      <c r="D41" s="4" t="s">
        <v>42</v>
      </c>
      <c r="E41" s="4" t="s">
        <v>43</v>
      </c>
      <c r="F41" s="4" t="s">
        <v>38</v>
      </c>
      <c r="G41" s="7"/>
      <c r="H41" s="7"/>
      <c r="I41" s="7"/>
      <c r="J41" s="53" t="s">
        <v>1067</v>
      </c>
      <c r="K41" s="7"/>
      <c r="L41" s="7"/>
      <c r="M41" s="7"/>
      <c r="N41" s="7"/>
      <c r="O41" s="7"/>
      <c r="P41" s="7"/>
      <c r="Q41" s="7"/>
      <c r="R41" s="7"/>
      <c r="S41" s="7"/>
      <c r="T41" s="7"/>
      <c r="U41" s="7"/>
      <c r="V41" s="7"/>
      <c r="W41" s="7"/>
      <c r="X41" s="7"/>
      <c r="Y41" s="7"/>
      <c r="Z41" s="7"/>
      <c r="AA41" s="7"/>
    </row>
    <row r="42" ht="18.0" customHeight="1">
      <c r="A42" s="4">
        <v>10.0</v>
      </c>
      <c r="B42" s="5" t="s">
        <v>44</v>
      </c>
      <c r="C42" s="4" t="s">
        <v>1065</v>
      </c>
      <c r="D42" s="4" t="s">
        <v>45</v>
      </c>
      <c r="E42" s="20" t="s">
        <v>46</v>
      </c>
      <c r="F42" s="4" t="s">
        <v>38</v>
      </c>
      <c r="G42" s="7"/>
      <c r="H42" s="7"/>
      <c r="I42" s="1" t="s">
        <v>14</v>
      </c>
      <c r="J42" s="1" t="s">
        <v>15</v>
      </c>
      <c r="K42" s="1" t="s">
        <v>1068</v>
      </c>
      <c r="L42" s="7"/>
      <c r="M42" s="7"/>
      <c r="N42" s="7"/>
      <c r="O42" s="7"/>
      <c r="P42" s="7"/>
      <c r="Q42" s="7"/>
      <c r="R42" s="7"/>
      <c r="S42" s="7"/>
      <c r="T42" s="7"/>
      <c r="U42" s="7"/>
      <c r="V42" s="7"/>
      <c r="W42" s="7"/>
      <c r="X42" s="7"/>
      <c r="Y42" s="7"/>
      <c r="Z42" s="7"/>
      <c r="AA42" s="7"/>
    </row>
    <row r="43" ht="18.0" customHeight="1">
      <c r="A43" s="4">
        <v>10.0</v>
      </c>
      <c r="B43" s="5" t="s">
        <v>44</v>
      </c>
      <c r="C43" s="4" t="s">
        <v>1065</v>
      </c>
      <c r="D43" s="32" t="s">
        <v>47</v>
      </c>
      <c r="E43" s="20" t="s">
        <v>48</v>
      </c>
      <c r="F43" s="4" t="s">
        <v>38</v>
      </c>
      <c r="G43" s="7"/>
      <c r="H43" s="7"/>
      <c r="I43" s="13" t="s">
        <v>1065</v>
      </c>
      <c r="J43" s="14">
        <f>COUNTIF(C41:C73, "branch")</f>
        <v>11</v>
      </c>
      <c r="K43" s="15">
        <f t="shared" ref="K43:K45" si="2"> 10-J43</f>
        <v>-1</v>
      </c>
      <c r="L43" s="7"/>
      <c r="M43" s="7"/>
      <c r="N43" s="7"/>
      <c r="O43" s="7"/>
      <c r="P43" s="7"/>
      <c r="Q43" s="7"/>
      <c r="R43" s="7"/>
      <c r="S43" s="7"/>
      <c r="T43" s="7"/>
      <c r="U43" s="7"/>
      <c r="V43" s="7"/>
      <c r="W43" s="7"/>
      <c r="X43" s="7"/>
      <c r="Y43" s="7"/>
      <c r="Z43" s="7"/>
      <c r="AA43" s="7"/>
    </row>
    <row r="44" ht="18.0" customHeight="1">
      <c r="A44" s="4">
        <v>10.0</v>
      </c>
      <c r="B44" s="5" t="s">
        <v>49</v>
      </c>
      <c r="C44" s="4" t="s">
        <v>1065</v>
      </c>
      <c r="D44" s="4" t="s">
        <v>50</v>
      </c>
      <c r="E44" s="57" t="s">
        <v>51</v>
      </c>
      <c r="F44" s="7"/>
      <c r="G44" s="7"/>
      <c r="H44" s="7"/>
      <c r="I44" s="13" t="s">
        <v>1061</v>
      </c>
      <c r="J44" s="14">
        <f>COUNTIF(C41:C73, "filename")</f>
        <v>10</v>
      </c>
      <c r="K44" s="15">
        <f t="shared" si="2"/>
        <v>0</v>
      </c>
      <c r="L44" s="7"/>
      <c r="M44" s="7"/>
      <c r="N44" s="7"/>
      <c r="O44" s="7"/>
      <c r="P44" s="7"/>
      <c r="Q44" s="7"/>
      <c r="R44" s="7"/>
      <c r="S44" s="7"/>
      <c r="T44" s="7"/>
      <c r="U44" s="7"/>
      <c r="V44" s="7"/>
      <c r="W44" s="7"/>
      <c r="X44" s="7"/>
      <c r="Y44" s="7"/>
      <c r="Z44" s="7"/>
      <c r="AA44" s="7"/>
    </row>
    <row r="45" ht="18.0" customHeight="1">
      <c r="A45" s="4">
        <v>10.0</v>
      </c>
      <c r="B45" s="5" t="s">
        <v>52</v>
      </c>
      <c r="C45" s="4" t="s">
        <v>1065</v>
      </c>
      <c r="D45" s="4" t="s">
        <v>53</v>
      </c>
      <c r="E45" s="4" t="s">
        <v>54</v>
      </c>
      <c r="F45" s="4" t="s">
        <v>38</v>
      </c>
      <c r="G45" s="7"/>
      <c r="H45" s="7"/>
      <c r="I45" s="13" t="s">
        <v>26</v>
      </c>
      <c r="J45" s="14">
        <f>COUNTIF(C41:C73, "issue_number")</f>
        <v>12</v>
      </c>
      <c r="K45" s="15">
        <f t="shared" si="2"/>
        <v>-2</v>
      </c>
      <c r="L45" s="7"/>
      <c r="M45" s="7"/>
      <c r="N45" s="7"/>
      <c r="O45" s="7"/>
      <c r="P45" s="7"/>
      <c r="Q45" s="7"/>
      <c r="R45" s="7"/>
      <c r="S45" s="7"/>
      <c r="T45" s="7"/>
      <c r="U45" s="7"/>
      <c r="V45" s="7"/>
      <c r="W45" s="7"/>
      <c r="X45" s="7"/>
      <c r="Y45" s="7"/>
      <c r="Z45" s="7"/>
      <c r="AA45" s="7"/>
    </row>
    <row r="46" ht="18.0" customHeight="1">
      <c r="A46" s="4">
        <v>10.0</v>
      </c>
      <c r="B46" s="5" t="s">
        <v>55</v>
      </c>
      <c r="C46" s="4" t="s">
        <v>1065</v>
      </c>
      <c r="D46" s="4" t="s">
        <v>56</v>
      </c>
      <c r="E46" s="4" t="s">
        <v>19</v>
      </c>
      <c r="F46" s="4" t="s">
        <v>38</v>
      </c>
      <c r="G46" s="7"/>
      <c r="H46" s="7"/>
      <c r="I46" s="7"/>
      <c r="J46" s="7"/>
      <c r="K46" s="7"/>
      <c r="L46" s="7"/>
      <c r="M46" s="7"/>
      <c r="N46" s="7"/>
      <c r="O46" s="7"/>
      <c r="P46" s="7"/>
      <c r="Q46" s="7"/>
      <c r="R46" s="7"/>
      <c r="S46" s="7"/>
      <c r="T46" s="7"/>
      <c r="U46" s="7"/>
      <c r="V46" s="7"/>
      <c r="W46" s="7"/>
      <c r="X46" s="7"/>
      <c r="Y46" s="7"/>
      <c r="Z46" s="7"/>
      <c r="AA46" s="7"/>
    </row>
    <row r="47" ht="18.0" customHeight="1">
      <c r="A47" s="4">
        <v>10.0</v>
      </c>
      <c r="B47" s="5" t="s">
        <v>57</v>
      </c>
      <c r="C47" s="4" t="s">
        <v>1065</v>
      </c>
      <c r="D47" s="4" t="s">
        <v>58</v>
      </c>
      <c r="E47" s="20" t="s">
        <v>59</v>
      </c>
      <c r="F47" s="4" t="s">
        <v>38</v>
      </c>
      <c r="G47" s="7"/>
      <c r="H47" s="7"/>
      <c r="I47" s="7"/>
      <c r="J47" s="7"/>
      <c r="K47" s="7"/>
      <c r="L47" s="7"/>
      <c r="M47" s="7"/>
      <c r="N47" s="7"/>
      <c r="O47" s="7"/>
      <c r="P47" s="7"/>
      <c r="Q47" s="7"/>
      <c r="R47" s="7"/>
      <c r="S47" s="7"/>
      <c r="T47" s="7"/>
      <c r="U47" s="7"/>
      <c r="V47" s="7"/>
      <c r="W47" s="7"/>
      <c r="X47" s="7"/>
      <c r="Y47" s="7"/>
      <c r="Z47" s="7"/>
      <c r="AA47" s="7"/>
    </row>
    <row r="48" ht="18.0" customHeight="1">
      <c r="A48" s="4">
        <v>10.0</v>
      </c>
      <c r="B48" s="5" t="s">
        <v>60</v>
      </c>
      <c r="C48" s="4" t="s">
        <v>1065</v>
      </c>
      <c r="D48" s="4" t="s">
        <v>61</v>
      </c>
      <c r="E48" s="4" t="s">
        <v>62</v>
      </c>
      <c r="F48" s="7"/>
      <c r="G48" s="7"/>
      <c r="H48" s="7"/>
      <c r="I48" s="7"/>
      <c r="J48" s="7"/>
      <c r="K48" s="7"/>
      <c r="L48" s="7"/>
      <c r="M48" s="7"/>
      <c r="N48" s="7"/>
      <c r="O48" s="7"/>
      <c r="P48" s="7"/>
      <c r="Q48" s="7"/>
      <c r="R48" s="7"/>
      <c r="S48" s="7"/>
      <c r="T48" s="7"/>
      <c r="U48" s="7"/>
      <c r="V48" s="7"/>
      <c r="W48" s="7"/>
      <c r="X48" s="7"/>
      <c r="Y48" s="7"/>
      <c r="Z48" s="7"/>
      <c r="AA48" s="7"/>
    </row>
    <row r="49" ht="18.0" customHeight="1">
      <c r="A49" s="4">
        <v>10.0</v>
      </c>
      <c r="B49" s="5" t="s">
        <v>498</v>
      </c>
      <c r="C49" s="4" t="s">
        <v>1061</v>
      </c>
      <c r="D49" s="4" t="s">
        <v>499</v>
      </c>
      <c r="E49" s="62" t="s">
        <v>500</v>
      </c>
      <c r="F49" s="7"/>
      <c r="G49" s="7"/>
      <c r="H49" s="7"/>
      <c r="I49" s="7"/>
      <c r="J49" s="7"/>
      <c r="K49" s="7"/>
      <c r="L49" s="7"/>
      <c r="M49" s="7"/>
      <c r="N49" s="7"/>
      <c r="O49" s="7"/>
      <c r="P49" s="7"/>
      <c r="Q49" s="7"/>
      <c r="R49" s="7"/>
      <c r="S49" s="7"/>
      <c r="T49" s="7"/>
      <c r="U49" s="7"/>
      <c r="V49" s="7"/>
      <c r="W49" s="7"/>
      <c r="X49" s="7"/>
      <c r="Y49" s="7"/>
      <c r="Z49" s="7"/>
      <c r="AA49" s="7"/>
    </row>
    <row r="50" ht="18.0" customHeight="1">
      <c r="A50" s="4">
        <v>10.0</v>
      </c>
      <c r="B50" s="5" t="s">
        <v>501</v>
      </c>
      <c r="C50" s="4" t="s">
        <v>1061</v>
      </c>
      <c r="D50" s="4" t="s">
        <v>502</v>
      </c>
      <c r="E50" s="4" t="s">
        <v>503</v>
      </c>
      <c r="F50" s="7"/>
      <c r="G50" s="7"/>
      <c r="H50" s="7"/>
      <c r="I50" s="7"/>
      <c r="J50" s="7"/>
      <c r="K50" s="7"/>
      <c r="L50" s="7"/>
      <c r="M50" s="7"/>
      <c r="N50" s="7"/>
      <c r="O50" s="7"/>
      <c r="P50" s="7"/>
      <c r="Q50" s="7"/>
      <c r="R50" s="7"/>
      <c r="S50" s="7"/>
      <c r="T50" s="7"/>
      <c r="U50" s="7"/>
      <c r="V50" s="7"/>
      <c r="W50" s="7"/>
      <c r="X50" s="7"/>
      <c r="Y50" s="7"/>
      <c r="Z50" s="7"/>
    </row>
    <row r="51" ht="18.0" customHeight="1">
      <c r="A51" s="4">
        <v>10.0</v>
      </c>
      <c r="B51" s="5" t="s">
        <v>846</v>
      </c>
      <c r="C51" s="4" t="s">
        <v>26</v>
      </c>
      <c r="D51" s="4" t="s">
        <v>847</v>
      </c>
      <c r="E51" s="20" t="s">
        <v>848</v>
      </c>
      <c r="F51" s="7"/>
      <c r="G51" s="7"/>
      <c r="H51" s="7"/>
      <c r="I51" s="7"/>
      <c r="J51" s="7"/>
      <c r="K51" s="7"/>
      <c r="L51" s="7"/>
      <c r="M51" s="7"/>
      <c r="N51" s="7"/>
      <c r="O51" s="7"/>
      <c r="P51" s="7"/>
      <c r="Q51" s="7"/>
      <c r="R51" s="7"/>
      <c r="S51" s="7"/>
      <c r="T51" s="7"/>
      <c r="U51" s="7"/>
      <c r="V51" s="7"/>
      <c r="W51" s="7"/>
      <c r="X51" s="7"/>
      <c r="Y51" s="7"/>
      <c r="Z51" s="7"/>
      <c r="AA51" s="7"/>
    </row>
    <row r="52" ht="18.0" customHeight="1">
      <c r="A52" s="4">
        <v>10.0</v>
      </c>
      <c r="B52" s="5" t="s">
        <v>849</v>
      </c>
      <c r="C52" s="4" t="s">
        <v>26</v>
      </c>
      <c r="D52" s="4" t="s">
        <v>850</v>
      </c>
      <c r="E52" s="4" t="s">
        <v>851</v>
      </c>
      <c r="F52" s="7"/>
      <c r="G52" s="7"/>
      <c r="H52" s="7"/>
      <c r="I52" s="7"/>
      <c r="J52" s="7"/>
      <c r="K52" s="7"/>
      <c r="L52" s="7"/>
      <c r="M52" s="7"/>
      <c r="N52" s="7"/>
      <c r="O52" s="7"/>
      <c r="P52" s="7"/>
      <c r="Q52" s="7"/>
      <c r="R52" s="7"/>
      <c r="S52" s="7"/>
      <c r="T52" s="7"/>
      <c r="U52" s="7"/>
      <c r="V52" s="7"/>
      <c r="W52" s="7"/>
      <c r="X52" s="7"/>
      <c r="Y52" s="7"/>
      <c r="Z52" s="7"/>
      <c r="AA52" s="7"/>
    </row>
    <row r="53" ht="18.0" customHeight="1">
      <c r="A53" s="4">
        <v>10.0</v>
      </c>
      <c r="B53" s="5" t="s">
        <v>852</v>
      </c>
      <c r="C53" s="4" t="s">
        <v>26</v>
      </c>
      <c r="D53" s="4" t="s">
        <v>853</v>
      </c>
      <c r="E53" s="20" t="s">
        <v>851</v>
      </c>
      <c r="F53" s="7"/>
      <c r="G53" s="7"/>
      <c r="H53" s="7"/>
      <c r="I53" s="7"/>
      <c r="J53" s="7"/>
      <c r="K53" s="7"/>
      <c r="L53" s="7"/>
      <c r="M53" s="7"/>
      <c r="N53" s="7"/>
      <c r="O53" s="7"/>
      <c r="P53" s="7"/>
      <c r="Q53" s="7"/>
      <c r="R53" s="7"/>
      <c r="S53" s="7"/>
      <c r="T53" s="7"/>
      <c r="U53" s="7"/>
      <c r="V53" s="7"/>
      <c r="W53" s="7"/>
      <c r="X53" s="7"/>
      <c r="Y53" s="7"/>
      <c r="Z53" s="7"/>
      <c r="AA53" s="7"/>
    </row>
    <row r="54" ht="18.0" customHeight="1">
      <c r="A54" s="4">
        <v>10.0</v>
      </c>
      <c r="B54" s="5" t="s">
        <v>852</v>
      </c>
      <c r="C54" s="4" t="s">
        <v>26</v>
      </c>
      <c r="D54" s="4" t="s">
        <v>853</v>
      </c>
      <c r="E54" s="20" t="s">
        <v>854</v>
      </c>
      <c r="F54" s="7"/>
      <c r="G54" s="7"/>
      <c r="H54" s="7"/>
      <c r="I54" s="7"/>
      <c r="J54" s="7"/>
      <c r="K54" s="7"/>
      <c r="L54" s="7"/>
      <c r="M54" s="7"/>
      <c r="N54" s="7"/>
      <c r="O54" s="7"/>
      <c r="P54" s="7"/>
      <c r="Q54" s="7"/>
      <c r="R54" s="7"/>
      <c r="S54" s="7"/>
      <c r="T54" s="7"/>
      <c r="U54" s="7"/>
      <c r="V54" s="7"/>
      <c r="W54" s="7"/>
      <c r="X54" s="7"/>
      <c r="Y54" s="7"/>
      <c r="Z54" s="7"/>
      <c r="AA54" s="7"/>
    </row>
    <row r="55" ht="18.0" customHeight="1">
      <c r="A55" s="4">
        <v>10.0</v>
      </c>
      <c r="B55" s="5" t="s">
        <v>855</v>
      </c>
      <c r="C55" s="4" t="s">
        <v>26</v>
      </c>
      <c r="D55" s="4" t="s">
        <v>856</v>
      </c>
      <c r="E55" s="4" t="s">
        <v>848</v>
      </c>
      <c r="F55" s="7"/>
      <c r="G55" s="7"/>
      <c r="H55" s="7"/>
      <c r="I55" s="7"/>
      <c r="J55" s="7"/>
      <c r="K55" s="7"/>
      <c r="L55" s="7"/>
      <c r="M55" s="7"/>
      <c r="N55" s="7"/>
      <c r="O55" s="7"/>
      <c r="P55" s="7"/>
      <c r="Q55" s="7"/>
      <c r="R55" s="7"/>
      <c r="S55" s="7"/>
      <c r="T55" s="7"/>
      <c r="U55" s="7"/>
      <c r="V55" s="7"/>
      <c r="W55" s="7"/>
      <c r="X55" s="7"/>
      <c r="Y55" s="7"/>
      <c r="Z55" s="7"/>
      <c r="AA55" s="7"/>
    </row>
    <row r="56" ht="18.0" customHeight="1">
      <c r="A56" s="4">
        <v>10.0</v>
      </c>
      <c r="B56" s="5" t="s">
        <v>857</v>
      </c>
      <c r="C56" s="4" t="s">
        <v>26</v>
      </c>
      <c r="D56" s="4" t="s">
        <v>858</v>
      </c>
      <c r="E56" s="4" t="s">
        <v>848</v>
      </c>
      <c r="F56" s="4" t="s">
        <v>38</v>
      </c>
      <c r="G56" s="7"/>
      <c r="H56" s="7"/>
      <c r="I56" s="7"/>
      <c r="J56" s="7"/>
      <c r="K56" s="7"/>
      <c r="L56" s="7"/>
      <c r="M56" s="7"/>
      <c r="N56" s="7"/>
      <c r="O56" s="7"/>
      <c r="P56" s="7"/>
      <c r="Q56" s="7"/>
      <c r="R56" s="7"/>
      <c r="S56" s="7"/>
      <c r="T56" s="7"/>
      <c r="U56" s="7"/>
      <c r="V56" s="7"/>
      <c r="W56" s="7"/>
      <c r="X56" s="7"/>
      <c r="Y56" s="7"/>
      <c r="Z56" s="7"/>
      <c r="AA56" s="7"/>
    </row>
    <row r="57" ht="18.0" customHeight="1">
      <c r="A57" s="4">
        <v>10.0</v>
      </c>
      <c r="B57" s="5" t="s">
        <v>859</v>
      </c>
      <c r="C57" s="4" t="s">
        <v>26</v>
      </c>
      <c r="D57" s="4" t="s">
        <v>860</v>
      </c>
      <c r="E57" s="4" t="s">
        <v>861</v>
      </c>
      <c r="F57" s="7"/>
      <c r="G57" s="7"/>
      <c r="H57" s="7"/>
      <c r="I57" s="7"/>
      <c r="J57" s="7"/>
      <c r="K57" s="7"/>
      <c r="L57" s="7"/>
      <c r="M57" s="7"/>
      <c r="N57" s="7"/>
      <c r="O57" s="7"/>
      <c r="P57" s="7"/>
      <c r="Q57" s="7"/>
      <c r="R57" s="7"/>
      <c r="S57" s="7"/>
      <c r="T57" s="7"/>
      <c r="U57" s="7"/>
      <c r="V57" s="7"/>
      <c r="W57" s="7"/>
      <c r="X57" s="7"/>
      <c r="Y57" s="7"/>
      <c r="Z57" s="7"/>
      <c r="AA57" s="7"/>
    </row>
    <row r="58" ht="18.0" customHeight="1">
      <c r="A58" s="4">
        <v>10.0</v>
      </c>
      <c r="B58" s="5" t="s">
        <v>862</v>
      </c>
      <c r="C58" s="4" t="s">
        <v>26</v>
      </c>
      <c r="D58" s="4" t="s">
        <v>863</v>
      </c>
      <c r="E58" s="4" t="s">
        <v>861</v>
      </c>
      <c r="F58" s="7"/>
      <c r="G58" s="7"/>
      <c r="H58" s="7"/>
      <c r="I58" s="7"/>
      <c r="J58" s="7"/>
      <c r="K58" s="7"/>
      <c r="L58" s="7"/>
      <c r="M58" s="7"/>
      <c r="N58" s="7"/>
      <c r="O58" s="7"/>
      <c r="P58" s="7"/>
      <c r="Q58" s="7"/>
      <c r="R58" s="7"/>
      <c r="S58" s="7"/>
      <c r="T58" s="7"/>
      <c r="U58" s="7"/>
      <c r="V58" s="7"/>
      <c r="W58" s="7"/>
      <c r="X58" s="7"/>
      <c r="Y58" s="7"/>
      <c r="Z58" s="7"/>
      <c r="AA58" s="7"/>
    </row>
    <row r="59" ht="18.0" customHeight="1">
      <c r="A59" s="4">
        <v>10.0</v>
      </c>
      <c r="B59" s="5" t="s">
        <v>864</v>
      </c>
      <c r="C59" s="4" t="s">
        <v>26</v>
      </c>
      <c r="D59" s="4" t="s">
        <v>865</v>
      </c>
      <c r="E59" s="4" t="s">
        <v>866</v>
      </c>
      <c r="F59" s="7"/>
      <c r="G59" s="7"/>
      <c r="H59" s="7"/>
      <c r="I59" s="7"/>
      <c r="J59" s="7"/>
      <c r="K59" s="7"/>
      <c r="L59" s="7"/>
      <c r="M59" s="7"/>
      <c r="N59" s="7"/>
      <c r="O59" s="7"/>
      <c r="P59" s="7"/>
      <c r="Q59" s="7"/>
      <c r="R59" s="7"/>
      <c r="S59" s="7"/>
      <c r="T59" s="7"/>
      <c r="U59" s="7"/>
      <c r="V59" s="7"/>
      <c r="W59" s="7"/>
      <c r="X59" s="7"/>
      <c r="Y59" s="7"/>
      <c r="Z59" s="7"/>
      <c r="AA59" s="7"/>
    </row>
    <row r="60" ht="18.0" customHeight="1">
      <c r="A60" s="4">
        <v>10.0</v>
      </c>
      <c r="B60" s="5" t="s">
        <v>867</v>
      </c>
      <c r="C60" s="4" t="s">
        <v>26</v>
      </c>
      <c r="D60" s="4" t="s">
        <v>868</v>
      </c>
      <c r="E60" s="4" t="s">
        <v>869</v>
      </c>
      <c r="F60" s="7"/>
      <c r="G60" s="7"/>
      <c r="H60" s="7"/>
      <c r="I60" s="7"/>
      <c r="J60" s="7"/>
      <c r="K60" s="7"/>
      <c r="L60" s="7"/>
      <c r="M60" s="7"/>
      <c r="N60" s="7"/>
      <c r="O60" s="7"/>
      <c r="P60" s="7"/>
      <c r="Q60" s="7"/>
      <c r="R60" s="7"/>
      <c r="S60" s="7"/>
      <c r="T60" s="7"/>
      <c r="U60" s="7"/>
      <c r="V60" s="7"/>
      <c r="W60" s="7"/>
      <c r="X60" s="7"/>
      <c r="Y60" s="7"/>
      <c r="Z60" s="7"/>
      <c r="AA60" s="7"/>
    </row>
    <row r="61" ht="18.0" customHeight="1">
      <c r="A61" s="4">
        <v>10.0</v>
      </c>
      <c r="B61" s="5" t="s">
        <v>63</v>
      </c>
      <c r="C61" s="4" t="s">
        <v>1065</v>
      </c>
      <c r="D61" s="4" t="s">
        <v>64</v>
      </c>
      <c r="E61" s="4" t="s">
        <v>65</v>
      </c>
      <c r="F61" s="7"/>
      <c r="G61" s="7"/>
      <c r="H61" s="7"/>
      <c r="I61" s="7"/>
      <c r="J61" s="7"/>
      <c r="K61" s="7"/>
      <c r="L61" s="7"/>
      <c r="M61" s="7"/>
      <c r="N61" s="7"/>
      <c r="O61" s="7"/>
      <c r="P61" s="7"/>
      <c r="Q61" s="7"/>
      <c r="R61" s="7"/>
      <c r="S61" s="7"/>
      <c r="T61" s="7"/>
      <c r="U61" s="7"/>
      <c r="V61" s="7"/>
      <c r="W61" s="7"/>
      <c r="X61" s="7"/>
      <c r="Y61" s="7"/>
      <c r="Z61" s="7"/>
      <c r="AA61" s="7"/>
    </row>
    <row r="62" ht="18.0" customHeight="1">
      <c r="A62" s="4">
        <v>10.0</v>
      </c>
      <c r="B62" s="5" t="s">
        <v>504</v>
      </c>
      <c r="C62" s="4" t="s">
        <v>1061</v>
      </c>
      <c r="D62" s="4" t="s">
        <v>505</v>
      </c>
      <c r="E62" s="4" t="s">
        <v>506</v>
      </c>
      <c r="F62" s="7"/>
      <c r="G62" s="7"/>
      <c r="H62" s="7"/>
      <c r="I62" s="7"/>
      <c r="J62" s="7"/>
      <c r="K62" s="7"/>
      <c r="L62" s="7"/>
      <c r="M62" s="7"/>
      <c r="N62" s="7"/>
      <c r="O62" s="7"/>
      <c r="P62" s="7"/>
      <c r="Q62" s="7"/>
      <c r="R62" s="7"/>
      <c r="S62" s="7"/>
      <c r="T62" s="7"/>
      <c r="U62" s="7"/>
      <c r="V62" s="7"/>
      <c r="W62" s="7"/>
      <c r="X62" s="7"/>
      <c r="Y62" s="7"/>
      <c r="Z62" s="7"/>
      <c r="AA62" s="7"/>
    </row>
    <row r="63" ht="18.0" customHeight="1">
      <c r="A63" s="4">
        <v>10.0</v>
      </c>
      <c r="B63" s="5" t="s">
        <v>504</v>
      </c>
      <c r="C63" s="4" t="s">
        <v>1061</v>
      </c>
      <c r="D63" s="63" t="s">
        <v>507</v>
      </c>
      <c r="E63" s="4" t="s">
        <v>508</v>
      </c>
      <c r="F63" s="7"/>
      <c r="G63" s="7"/>
      <c r="H63" s="7"/>
      <c r="I63" s="7"/>
      <c r="J63" s="7"/>
      <c r="K63" s="7"/>
      <c r="L63" s="7"/>
      <c r="M63" s="7"/>
      <c r="N63" s="7"/>
      <c r="O63" s="7"/>
      <c r="P63" s="7"/>
      <c r="Q63" s="7"/>
      <c r="R63" s="7"/>
      <c r="S63" s="7"/>
      <c r="T63" s="7"/>
      <c r="U63" s="7"/>
      <c r="V63" s="7"/>
      <c r="W63" s="7"/>
      <c r="X63" s="7"/>
      <c r="Y63" s="7"/>
      <c r="Z63" s="7"/>
      <c r="AA63" s="7"/>
    </row>
    <row r="64" ht="18.0" customHeight="1">
      <c r="A64" s="4">
        <v>10.0</v>
      </c>
      <c r="B64" s="5" t="s">
        <v>509</v>
      </c>
      <c r="C64" s="4" t="s">
        <v>1061</v>
      </c>
      <c r="D64" s="4" t="s">
        <v>510</v>
      </c>
      <c r="E64" s="4" t="s">
        <v>511</v>
      </c>
      <c r="F64" s="4"/>
      <c r="G64" s="7"/>
      <c r="H64" s="7"/>
      <c r="I64" s="7"/>
      <c r="J64" s="7"/>
      <c r="K64" s="7"/>
      <c r="L64" s="7"/>
      <c r="M64" s="7"/>
      <c r="N64" s="7"/>
      <c r="O64" s="7"/>
      <c r="P64" s="7"/>
      <c r="Q64" s="7"/>
      <c r="R64" s="7"/>
      <c r="S64" s="7"/>
      <c r="T64" s="7"/>
      <c r="U64" s="7"/>
      <c r="V64" s="7"/>
      <c r="W64" s="7"/>
      <c r="X64" s="7"/>
      <c r="Y64" s="7"/>
      <c r="Z64" s="7"/>
      <c r="AA64" s="7"/>
    </row>
    <row r="65" ht="18.0" customHeight="1">
      <c r="A65" s="4">
        <v>10.0</v>
      </c>
      <c r="B65" s="5" t="s">
        <v>870</v>
      </c>
      <c r="C65" s="4" t="s">
        <v>26</v>
      </c>
      <c r="D65" s="4" t="s">
        <v>871</v>
      </c>
      <c r="E65" s="4" t="s">
        <v>872</v>
      </c>
      <c r="F65" s="7"/>
      <c r="G65" s="7"/>
      <c r="H65" s="7"/>
      <c r="I65" s="7"/>
      <c r="J65" s="7"/>
      <c r="K65" s="7"/>
      <c r="L65" s="7"/>
      <c r="M65" s="7"/>
      <c r="N65" s="7"/>
      <c r="O65" s="7"/>
      <c r="P65" s="7"/>
      <c r="Q65" s="7"/>
      <c r="R65" s="7"/>
      <c r="S65" s="7"/>
      <c r="T65" s="7"/>
      <c r="U65" s="7"/>
      <c r="V65" s="7"/>
      <c r="W65" s="7"/>
      <c r="X65" s="7"/>
      <c r="Y65" s="7"/>
      <c r="Z65" s="7"/>
      <c r="AA65" s="7"/>
    </row>
    <row r="66" ht="18.0" customHeight="1">
      <c r="A66" s="4">
        <v>10.0</v>
      </c>
      <c r="B66" s="5" t="s">
        <v>66</v>
      </c>
      <c r="C66" s="4" t="s">
        <v>1065</v>
      </c>
      <c r="D66" s="4" t="s">
        <v>67</v>
      </c>
      <c r="E66" s="4" t="s">
        <v>19</v>
      </c>
      <c r="F66" s="7"/>
      <c r="G66" s="7"/>
      <c r="H66" s="7"/>
      <c r="I66" s="7"/>
      <c r="J66" s="7"/>
      <c r="K66" s="7"/>
      <c r="L66" s="7"/>
      <c r="M66" s="7"/>
      <c r="N66" s="7"/>
      <c r="O66" s="7"/>
      <c r="P66" s="7"/>
      <c r="Q66" s="7"/>
      <c r="R66" s="7"/>
      <c r="S66" s="7"/>
      <c r="T66" s="7"/>
      <c r="U66" s="7"/>
      <c r="V66" s="7"/>
      <c r="W66" s="7"/>
      <c r="X66" s="7"/>
      <c r="Y66" s="7"/>
      <c r="Z66" s="7"/>
      <c r="AA66" s="7"/>
    </row>
    <row r="67" ht="18.0" customHeight="1">
      <c r="A67" s="4">
        <v>10.0</v>
      </c>
      <c r="B67" s="5" t="s">
        <v>68</v>
      </c>
      <c r="C67" s="4" t="s">
        <v>1065</v>
      </c>
      <c r="D67" s="4" t="s">
        <v>69</v>
      </c>
      <c r="E67" s="4">
        <v>1.3</v>
      </c>
      <c r="F67" s="7"/>
      <c r="G67" s="7"/>
      <c r="H67" s="7"/>
      <c r="I67" s="7"/>
      <c r="J67" s="7"/>
      <c r="K67" s="7"/>
      <c r="L67" s="7"/>
      <c r="M67" s="7"/>
      <c r="N67" s="7"/>
      <c r="O67" s="7"/>
      <c r="P67" s="7"/>
      <c r="Q67" s="7"/>
      <c r="R67" s="7"/>
      <c r="S67" s="7"/>
      <c r="T67" s="7"/>
      <c r="U67" s="7"/>
      <c r="V67" s="7"/>
      <c r="W67" s="7"/>
      <c r="X67" s="7"/>
      <c r="Y67" s="7"/>
      <c r="Z67" s="7"/>
      <c r="AA67" s="7"/>
    </row>
    <row r="68" ht="18.0" customHeight="1">
      <c r="A68" s="4">
        <v>10.0</v>
      </c>
      <c r="B68" s="5" t="s">
        <v>512</v>
      </c>
      <c r="C68" s="4" t="s">
        <v>1061</v>
      </c>
      <c r="D68" s="4" t="s">
        <v>513</v>
      </c>
      <c r="E68" s="4" t="s">
        <v>514</v>
      </c>
      <c r="F68" s="4"/>
      <c r="G68" s="7"/>
      <c r="H68" s="7"/>
      <c r="I68" s="7"/>
      <c r="J68" s="7"/>
      <c r="K68" s="7"/>
      <c r="L68" s="7"/>
      <c r="M68" s="7"/>
      <c r="N68" s="7"/>
      <c r="O68" s="7"/>
      <c r="P68" s="7"/>
      <c r="Q68" s="7"/>
      <c r="R68" s="7"/>
      <c r="S68" s="7"/>
      <c r="T68" s="7"/>
      <c r="U68" s="7"/>
      <c r="V68" s="7"/>
      <c r="W68" s="7"/>
      <c r="X68" s="7"/>
      <c r="Y68" s="7"/>
      <c r="Z68" s="7"/>
      <c r="AA68" s="7"/>
    </row>
    <row r="69" ht="18.0" customHeight="1">
      <c r="A69" s="4">
        <v>10.0</v>
      </c>
      <c r="B69" s="5" t="s">
        <v>512</v>
      </c>
      <c r="C69" s="4" t="s">
        <v>26</v>
      </c>
      <c r="D69" s="4" t="s">
        <v>513</v>
      </c>
      <c r="E69" s="57" t="s">
        <v>873</v>
      </c>
      <c r="F69" s="7"/>
      <c r="G69" s="7"/>
      <c r="H69" s="7"/>
      <c r="I69" s="7"/>
      <c r="J69" s="7"/>
      <c r="K69" s="7"/>
      <c r="L69" s="7"/>
      <c r="M69" s="7"/>
      <c r="N69" s="7"/>
      <c r="O69" s="7"/>
      <c r="P69" s="7"/>
      <c r="Q69" s="7"/>
      <c r="R69" s="7"/>
      <c r="S69" s="7"/>
      <c r="T69" s="7"/>
      <c r="U69" s="7"/>
      <c r="V69" s="7"/>
      <c r="W69" s="7"/>
      <c r="X69" s="7"/>
      <c r="Y69" s="7"/>
      <c r="Z69" s="7"/>
      <c r="AA69" s="7"/>
    </row>
    <row r="70" ht="18.0" customHeight="1">
      <c r="A70" s="4">
        <v>10.0</v>
      </c>
      <c r="B70" s="5" t="s">
        <v>515</v>
      </c>
      <c r="C70" s="4" t="s">
        <v>1061</v>
      </c>
      <c r="D70" s="4" t="s">
        <v>516</v>
      </c>
      <c r="E70" s="62" t="s">
        <v>517</v>
      </c>
      <c r="F70" s="7"/>
      <c r="G70" s="7"/>
      <c r="H70" s="7"/>
      <c r="I70" s="7"/>
      <c r="J70" s="7"/>
      <c r="K70" s="7"/>
      <c r="L70" s="7"/>
      <c r="M70" s="7"/>
      <c r="N70" s="7"/>
      <c r="O70" s="7"/>
      <c r="P70" s="7"/>
      <c r="Q70" s="7"/>
      <c r="R70" s="7"/>
      <c r="S70" s="7"/>
      <c r="T70" s="7"/>
      <c r="U70" s="7"/>
      <c r="V70" s="7"/>
      <c r="W70" s="7"/>
      <c r="X70" s="7"/>
      <c r="Y70" s="7"/>
      <c r="Z70" s="7"/>
      <c r="AA70" s="7"/>
    </row>
    <row r="71" ht="18.0" customHeight="1">
      <c r="A71" s="4">
        <v>10.0</v>
      </c>
      <c r="B71" s="5" t="s">
        <v>518</v>
      </c>
      <c r="C71" s="4" t="s">
        <v>1061</v>
      </c>
      <c r="D71" s="4" t="s">
        <v>519</v>
      </c>
      <c r="E71" s="4" t="s">
        <v>520</v>
      </c>
      <c r="F71" s="7"/>
      <c r="G71" s="7"/>
      <c r="H71" s="7"/>
      <c r="I71" s="7"/>
      <c r="J71" s="7"/>
      <c r="K71" s="7"/>
      <c r="L71" s="7"/>
      <c r="M71" s="7"/>
      <c r="N71" s="7"/>
      <c r="O71" s="7"/>
      <c r="P71" s="7"/>
      <c r="Q71" s="7"/>
      <c r="R71" s="7"/>
      <c r="S71" s="7"/>
      <c r="T71" s="7"/>
      <c r="U71" s="7"/>
      <c r="V71" s="7"/>
      <c r="W71" s="7"/>
      <c r="X71" s="7"/>
      <c r="Y71" s="7"/>
      <c r="Z71" s="7"/>
      <c r="AA71" s="7"/>
    </row>
    <row r="72" ht="18.0" customHeight="1">
      <c r="A72" s="4">
        <v>10.0</v>
      </c>
      <c r="B72" s="5" t="s">
        <v>518</v>
      </c>
      <c r="C72" s="4" t="s">
        <v>1061</v>
      </c>
      <c r="D72" s="4" t="s">
        <v>519</v>
      </c>
      <c r="E72" s="4" t="s">
        <v>521</v>
      </c>
      <c r="F72" s="7"/>
      <c r="G72" s="7"/>
      <c r="H72" s="7"/>
      <c r="I72" s="7"/>
      <c r="J72" s="7"/>
      <c r="K72" s="7"/>
      <c r="L72" s="7"/>
      <c r="M72" s="7"/>
      <c r="N72" s="7"/>
      <c r="O72" s="7"/>
      <c r="P72" s="7"/>
      <c r="Q72" s="7"/>
      <c r="R72" s="7"/>
      <c r="S72" s="7"/>
      <c r="T72" s="7"/>
      <c r="U72" s="7"/>
      <c r="V72" s="7"/>
      <c r="W72" s="7"/>
      <c r="X72" s="7"/>
      <c r="Y72" s="7"/>
      <c r="Z72" s="7"/>
      <c r="AA72" s="7"/>
    </row>
    <row r="73" ht="18.0" customHeight="1">
      <c r="A73" s="58">
        <v>10.0</v>
      </c>
      <c r="B73" s="59" t="s">
        <v>522</v>
      </c>
      <c r="C73" s="58" t="s">
        <v>1061</v>
      </c>
      <c r="D73" s="58" t="s">
        <v>523</v>
      </c>
      <c r="E73" s="64" t="s">
        <v>524</v>
      </c>
      <c r="F73" s="58" t="s">
        <v>525</v>
      </c>
      <c r="G73" s="61"/>
      <c r="H73" s="61"/>
      <c r="I73" s="61"/>
      <c r="J73" s="61"/>
      <c r="K73" s="61"/>
      <c r="L73" s="61"/>
      <c r="M73" s="7"/>
      <c r="N73" s="7"/>
      <c r="O73" s="7"/>
      <c r="P73" s="7"/>
      <c r="Q73" s="7"/>
      <c r="R73" s="7"/>
      <c r="S73" s="7"/>
      <c r="T73" s="7"/>
      <c r="U73" s="7"/>
      <c r="V73" s="7"/>
      <c r="W73" s="7"/>
      <c r="X73" s="7"/>
      <c r="Y73" s="7"/>
      <c r="Z73" s="7"/>
      <c r="AA73" s="7"/>
    </row>
    <row r="74" ht="18.0" customHeight="1">
      <c r="A74" s="4">
        <v>15.0</v>
      </c>
      <c r="B74" s="5" t="s">
        <v>71</v>
      </c>
      <c r="C74" s="4" t="s">
        <v>1065</v>
      </c>
      <c r="D74" s="4" t="s">
        <v>72</v>
      </c>
      <c r="E74" s="4" t="s">
        <v>19</v>
      </c>
      <c r="F74" s="4" t="s">
        <v>38</v>
      </c>
      <c r="G74" s="7"/>
      <c r="H74" s="7"/>
      <c r="I74" s="7"/>
      <c r="J74" s="53" t="s">
        <v>1069</v>
      </c>
      <c r="K74" s="7"/>
      <c r="L74" s="7"/>
      <c r="M74" s="7"/>
      <c r="N74" s="7"/>
      <c r="O74" s="7"/>
      <c r="P74" s="7"/>
      <c r="Q74" s="7"/>
      <c r="R74" s="7"/>
      <c r="S74" s="7"/>
      <c r="T74" s="7"/>
      <c r="U74" s="7"/>
      <c r="V74" s="7"/>
      <c r="W74" s="7"/>
      <c r="X74" s="7"/>
      <c r="Y74" s="7"/>
      <c r="Z74" s="7"/>
      <c r="AA74" s="7"/>
    </row>
    <row r="75" ht="18.0" customHeight="1">
      <c r="A75" s="4">
        <v>15.0</v>
      </c>
      <c r="B75" s="5" t="s">
        <v>874</v>
      </c>
      <c r="C75" s="4" t="s">
        <v>26</v>
      </c>
      <c r="D75" s="4" t="s">
        <v>875</v>
      </c>
      <c r="E75" s="20" t="s">
        <v>876</v>
      </c>
      <c r="F75" s="4" t="s">
        <v>38</v>
      </c>
      <c r="G75" s="7"/>
      <c r="H75" s="7"/>
      <c r="I75" s="1" t="s">
        <v>14</v>
      </c>
      <c r="J75" s="1" t="s">
        <v>15</v>
      </c>
      <c r="K75" s="1" t="s">
        <v>1070</v>
      </c>
      <c r="L75" s="7"/>
      <c r="M75" s="7"/>
      <c r="N75" s="7"/>
      <c r="O75" s="7"/>
      <c r="P75" s="7"/>
      <c r="Q75" s="7"/>
      <c r="R75" s="7"/>
      <c r="S75" s="7"/>
      <c r="T75" s="7"/>
      <c r="U75" s="7"/>
      <c r="V75" s="7"/>
      <c r="W75" s="7"/>
      <c r="X75" s="7"/>
      <c r="Y75" s="7"/>
      <c r="Z75" s="7"/>
      <c r="AA75" s="7"/>
    </row>
    <row r="76" ht="18.0" customHeight="1">
      <c r="A76" s="4">
        <v>15.0</v>
      </c>
      <c r="B76" s="5" t="s">
        <v>874</v>
      </c>
      <c r="C76" s="4" t="s">
        <v>26</v>
      </c>
      <c r="D76" s="4" t="s">
        <v>875</v>
      </c>
      <c r="E76" s="4" t="s">
        <v>877</v>
      </c>
      <c r="F76" s="4" t="s">
        <v>38</v>
      </c>
      <c r="G76" s="7"/>
      <c r="H76" s="7"/>
      <c r="I76" s="13" t="s">
        <v>1065</v>
      </c>
      <c r="J76" s="14">
        <f>COUNTIF(C74:C105, "branch")</f>
        <v>10</v>
      </c>
      <c r="K76" s="15">
        <f t="shared" ref="K76:K78" si="3"> 10-J76</f>
        <v>0</v>
      </c>
      <c r="L76" s="7"/>
      <c r="M76" s="7"/>
      <c r="N76" s="7"/>
      <c r="O76" s="7"/>
      <c r="P76" s="7"/>
      <c r="Q76" s="7"/>
      <c r="R76" s="7"/>
      <c r="S76" s="7"/>
      <c r="T76" s="7"/>
      <c r="U76" s="7"/>
      <c r="V76" s="7"/>
      <c r="W76" s="7"/>
      <c r="X76" s="7"/>
      <c r="Y76" s="7"/>
      <c r="Z76" s="7"/>
      <c r="AA76" s="7"/>
    </row>
    <row r="77" ht="18.0" customHeight="1">
      <c r="A77" s="4">
        <v>15.0</v>
      </c>
      <c r="B77" s="5" t="s">
        <v>874</v>
      </c>
      <c r="C77" s="4" t="s">
        <v>26</v>
      </c>
      <c r="D77" s="4" t="s">
        <v>875</v>
      </c>
      <c r="E77" s="20" t="s">
        <v>878</v>
      </c>
      <c r="F77" s="4" t="s">
        <v>38</v>
      </c>
      <c r="G77" s="7"/>
      <c r="H77" s="7"/>
      <c r="I77" s="13" t="s">
        <v>1061</v>
      </c>
      <c r="J77" s="14">
        <f>COUNTIF(C74:C105, "filename")</f>
        <v>10</v>
      </c>
      <c r="K77" s="15">
        <f t="shared" si="3"/>
        <v>0</v>
      </c>
      <c r="L77" s="7"/>
      <c r="M77" s="7"/>
      <c r="N77" s="7"/>
      <c r="O77" s="7"/>
      <c r="P77" s="7"/>
      <c r="Q77" s="7"/>
      <c r="R77" s="7"/>
      <c r="S77" s="7"/>
      <c r="T77" s="7"/>
      <c r="U77" s="7"/>
      <c r="V77" s="7"/>
      <c r="W77" s="7"/>
      <c r="X77" s="7"/>
      <c r="Y77" s="7"/>
      <c r="Z77" s="7"/>
      <c r="AA77" s="7"/>
    </row>
    <row r="78" ht="18.0" customHeight="1">
      <c r="A78" s="4">
        <v>15.0</v>
      </c>
      <c r="B78" s="5" t="s">
        <v>526</v>
      </c>
      <c r="C78" s="4" t="s">
        <v>1061</v>
      </c>
      <c r="D78" s="4" t="s">
        <v>527</v>
      </c>
      <c r="E78" s="20" t="s">
        <v>528</v>
      </c>
      <c r="F78" s="7"/>
      <c r="G78" s="7"/>
      <c r="H78" s="7"/>
      <c r="I78" s="13" t="s">
        <v>26</v>
      </c>
      <c r="J78" s="14">
        <f>COUNTIF(C74:C105, "issue_number")</f>
        <v>12</v>
      </c>
      <c r="K78" s="15">
        <f t="shared" si="3"/>
        <v>-2</v>
      </c>
      <c r="L78" s="7"/>
      <c r="M78" s="7"/>
      <c r="N78" s="7"/>
      <c r="O78" s="7"/>
      <c r="P78" s="7"/>
      <c r="Q78" s="7"/>
      <c r="R78" s="7"/>
      <c r="S78" s="7"/>
      <c r="T78" s="7"/>
      <c r="U78" s="7"/>
      <c r="V78" s="7"/>
      <c r="W78" s="7"/>
      <c r="X78" s="7"/>
      <c r="Y78" s="7"/>
      <c r="Z78" s="7"/>
      <c r="AA78" s="7"/>
    </row>
    <row r="79" ht="18.0" customHeight="1">
      <c r="A79" s="4">
        <v>15.0</v>
      </c>
      <c r="B79" s="5" t="s">
        <v>529</v>
      </c>
      <c r="C79" s="4" t="s">
        <v>1061</v>
      </c>
      <c r="D79" s="4" t="s">
        <v>530</v>
      </c>
      <c r="E79" s="27" t="s">
        <v>531</v>
      </c>
      <c r="F79" s="4" t="s">
        <v>38</v>
      </c>
      <c r="G79" s="7"/>
      <c r="H79" s="7"/>
      <c r="I79" s="7"/>
      <c r="J79" s="7"/>
      <c r="K79" s="7"/>
      <c r="L79" s="7"/>
      <c r="M79" s="7"/>
      <c r="N79" s="7"/>
      <c r="O79" s="7"/>
      <c r="P79" s="7"/>
      <c r="Q79" s="7"/>
      <c r="R79" s="7"/>
      <c r="S79" s="7"/>
      <c r="T79" s="7"/>
      <c r="U79" s="7"/>
      <c r="V79" s="7"/>
      <c r="W79" s="7"/>
      <c r="X79" s="7"/>
      <c r="Y79" s="7"/>
      <c r="Z79" s="7"/>
      <c r="AA79" s="7"/>
    </row>
    <row r="80" ht="18.0" customHeight="1">
      <c r="A80" s="4">
        <v>15.0</v>
      </c>
      <c r="B80" s="5" t="s">
        <v>73</v>
      </c>
      <c r="C80" s="4" t="s">
        <v>1065</v>
      </c>
      <c r="D80" s="4" t="s">
        <v>74</v>
      </c>
      <c r="E80" s="4" t="s">
        <v>75</v>
      </c>
      <c r="F80" s="7"/>
      <c r="G80" s="7"/>
      <c r="H80" s="7"/>
      <c r="I80" s="7"/>
      <c r="J80" s="7"/>
      <c r="K80" s="7"/>
      <c r="L80" s="7"/>
      <c r="M80" s="7"/>
      <c r="N80" s="7"/>
      <c r="O80" s="7"/>
      <c r="P80" s="7"/>
      <c r="Q80" s="7"/>
      <c r="R80" s="7"/>
      <c r="S80" s="7"/>
      <c r="T80" s="7"/>
      <c r="U80" s="7"/>
      <c r="V80" s="7"/>
      <c r="W80" s="7"/>
      <c r="X80" s="7"/>
      <c r="Y80" s="7"/>
      <c r="Z80" s="7"/>
      <c r="AA80" s="7"/>
    </row>
    <row r="81" ht="18.0" customHeight="1">
      <c r="A81" s="4">
        <v>15.0</v>
      </c>
      <c r="B81" s="5" t="s">
        <v>73</v>
      </c>
      <c r="C81" s="4" t="s">
        <v>26</v>
      </c>
      <c r="D81" s="4" t="s">
        <v>74</v>
      </c>
      <c r="E81" s="57" t="s">
        <v>879</v>
      </c>
      <c r="F81" s="7"/>
      <c r="G81" s="7"/>
      <c r="H81" s="7"/>
      <c r="I81" s="7"/>
      <c r="J81" s="7"/>
      <c r="K81" s="7"/>
      <c r="L81" s="7"/>
      <c r="M81" s="7"/>
      <c r="N81" s="7"/>
      <c r="O81" s="7"/>
      <c r="P81" s="7"/>
      <c r="Q81" s="7"/>
      <c r="R81" s="7"/>
      <c r="S81" s="7"/>
      <c r="T81" s="7"/>
      <c r="U81" s="7"/>
      <c r="V81" s="7"/>
      <c r="W81" s="7"/>
      <c r="X81" s="7"/>
      <c r="Y81" s="7"/>
      <c r="Z81" s="7"/>
      <c r="AA81" s="7"/>
    </row>
    <row r="82" ht="18.0" customHeight="1">
      <c r="A82" s="4">
        <v>15.0</v>
      </c>
      <c r="B82" s="5" t="s">
        <v>532</v>
      </c>
      <c r="C82" s="4" t="s">
        <v>1061</v>
      </c>
      <c r="D82" s="4" t="s">
        <v>533</v>
      </c>
      <c r="E82" s="4" t="s">
        <v>534</v>
      </c>
      <c r="F82" s="4" t="s">
        <v>38</v>
      </c>
      <c r="G82" s="7"/>
      <c r="H82" s="7"/>
      <c r="I82" s="7"/>
      <c r="J82" s="7"/>
      <c r="K82" s="7"/>
      <c r="L82" s="7"/>
      <c r="M82" s="7"/>
      <c r="N82" s="7"/>
      <c r="O82" s="7"/>
      <c r="P82" s="7"/>
      <c r="Q82" s="7"/>
      <c r="R82" s="7"/>
      <c r="S82" s="7"/>
      <c r="T82" s="7"/>
      <c r="U82" s="7"/>
      <c r="V82" s="7"/>
      <c r="W82" s="7"/>
      <c r="X82" s="7"/>
      <c r="Y82" s="7"/>
      <c r="Z82" s="7"/>
      <c r="AA82" s="7"/>
    </row>
    <row r="83" ht="18.0" customHeight="1">
      <c r="A83" s="4">
        <v>15.0</v>
      </c>
      <c r="B83" s="5" t="s">
        <v>880</v>
      </c>
      <c r="C83" s="4" t="s">
        <v>26</v>
      </c>
      <c r="D83" s="4" t="s">
        <v>881</v>
      </c>
      <c r="E83" s="4" t="s">
        <v>882</v>
      </c>
      <c r="F83" s="7"/>
      <c r="G83" s="7"/>
      <c r="H83" s="7"/>
      <c r="I83" s="7"/>
      <c r="J83" s="7"/>
      <c r="K83" s="7"/>
      <c r="L83" s="7"/>
      <c r="M83" s="7"/>
      <c r="N83" s="7"/>
      <c r="O83" s="7"/>
      <c r="P83" s="7"/>
      <c r="Q83" s="7"/>
      <c r="R83" s="7"/>
      <c r="S83" s="7"/>
      <c r="T83" s="7"/>
      <c r="U83" s="7"/>
      <c r="V83" s="7"/>
      <c r="W83" s="7"/>
      <c r="X83" s="7"/>
      <c r="Y83" s="7"/>
      <c r="Z83" s="7"/>
      <c r="AA83" s="7"/>
    </row>
    <row r="84" ht="18.0" customHeight="1">
      <c r="A84" s="4">
        <v>15.0</v>
      </c>
      <c r="B84" s="5" t="s">
        <v>883</v>
      </c>
      <c r="C84" s="4" t="s">
        <v>26</v>
      </c>
      <c r="D84" s="4" t="s">
        <v>884</v>
      </c>
      <c r="E84" s="4" t="s">
        <v>885</v>
      </c>
      <c r="F84" s="7"/>
      <c r="G84" s="7"/>
      <c r="H84" s="7"/>
      <c r="I84" s="7"/>
      <c r="J84" s="7"/>
      <c r="K84" s="7"/>
      <c r="L84" s="7"/>
      <c r="M84" s="7"/>
      <c r="N84" s="7"/>
      <c r="O84" s="7"/>
      <c r="P84" s="7"/>
      <c r="Q84" s="7"/>
      <c r="R84" s="7"/>
      <c r="S84" s="7"/>
      <c r="T84" s="7"/>
      <c r="U84" s="7"/>
      <c r="V84" s="7"/>
      <c r="W84" s="7"/>
      <c r="X84" s="7"/>
      <c r="Y84" s="7"/>
      <c r="Z84" s="7"/>
      <c r="AA84" s="7"/>
    </row>
    <row r="85" ht="18.0" customHeight="1">
      <c r="A85" s="4">
        <v>15.0</v>
      </c>
      <c r="B85" s="5" t="s">
        <v>886</v>
      </c>
      <c r="C85" s="4" t="s">
        <v>26</v>
      </c>
      <c r="D85" s="4" t="s">
        <v>887</v>
      </c>
      <c r="E85" s="4" t="s">
        <v>888</v>
      </c>
      <c r="F85" s="7"/>
      <c r="G85" s="7"/>
      <c r="H85" s="7"/>
      <c r="I85" s="7"/>
      <c r="J85" s="7"/>
      <c r="K85" s="7"/>
      <c r="L85" s="7"/>
      <c r="M85" s="7"/>
      <c r="N85" s="7"/>
      <c r="O85" s="7"/>
      <c r="P85" s="7"/>
      <c r="Q85" s="7"/>
      <c r="R85" s="7"/>
      <c r="S85" s="7"/>
      <c r="T85" s="7"/>
      <c r="U85" s="7"/>
      <c r="V85" s="7"/>
      <c r="W85" s="7"/>
      <c r="X85" s="7"/>
      <c r="Y85" s="7"/>
      <c r="Z85" s="7"/>
      <c r="AA85" s="7"/>
    </row>
    <row r="86" ht="18.0" customHeight="1">
      <c r="A86" s="4">
        <v>15.0</v>
      </c>
      <c r="B86" s="5" t="s">
        <v>889</v>
      </c>
      <c r="C86" s="4" t="s">
        <v>26</v>
      </c>
      <c r="D86" s="4" t="s">
        <v>890</v>
      </c>
      <c r="E86" s="20" t="s">
        <v>891</v>
      </c>
      <c r="F86" s="7"/>
      <c r="G86" s="7"/>
      <c r="H86" s="7"/>
      <c r="I86" s="7"/>
      <c r="J86" s="7"/>
      <c r="K86" s="7"/>
      <c r="L86" s="7"/>
      <c r="M86" s="7"/>
      <c r="N86" s="7"/>
      <c r="O86" s="7"/>
      <c r="P86" s="7"/>
      <c r="Q86" s="7"/>
      <c r="R86" s="7"/>
      <c r="S86" s="7"/>
      <c r="T86" s="7"/>
      <c r="U86" s="7"/>
      <c r="V86" s="7"/>
      <c r="W86" s="7"/>
      <c r="X86" s="7"/>
      <c r="Y86" s="7"/>
      <c r="Z86" s="7"/>
      <c r="AA86" s="7"/>
    </row>
    <row r="87" ht="18.0" customHeight="1">
      <c r="A87" s="4">
        <v>15.0</v>
      </c>
      <c r="B87" s="5" t="s">
        <v>889</v>
      </c>
      <c r="C87" s="4" t="s">
        <v>26</v>
      </c>
      <c r="D87" s="4" t="s">
        <v>890</v>
      </c>
      <c r="E87" s="20" t="s">
        <v>892</v>
      </c>
      <c r="F87" s="7"/>
      <c r="G87" s="7"/>
      <c r="H87" s="7"/>
      <c r="I87" s="7"/>
      <c r="J87" s="7"/>
      <c r="K87" s="7"/>
      <c r="L87" s="7"/>
      <c r="M87" s="7"/>
      <c r="N87" s="7"/>
      <c r="O87" s="7"/>
      <c r="P87" s="7"/>
      <c r="Q87" s="7"/>
      <c r="R87" s="7"/>
      <c r="S87" s="7"/>
      <c r="T87" s="7"/>
      <c r="U87" s="7"/>
      <c r="V87" s="7"/>
      <c r="W87" s="7"/>
      <c r="X87" s="7"/>
      <c r="Y87" s="7"/>
      <c r="Z87" s="7"/>
      <c r="AA87" s="7"/>
    </row>
    <row r="88" ht="18.0" customHeight="1">
      <c r="A88" s="4">
        <v>15.0</v>
      </c>
      <c r="B88" s="5" t="s">
        <v>893</v>
      </c>
      <c r="C88" s="4" t="s">
        <v>26</v>
      </c>
      <c r="D88" s="4" t="s">
        <v>894</v>
      </c>
      <c r="E88" s="4" t="s">
        <v>895</v>
      </c>
      <c r="F88" s="7"/>
      <c r="G88" s="7"/>
      <c r="H88" s="7"/>
      <c r="I88" s="7"/>
      <c r="J88" s="7"/>
      <c r="K88" s="7"/>
      <c r="L88" s="7"/>
      <c r="M88" s="7"/>
      <c r="N88" s="7"/>
      <c r="O88" s="7"/>
      <c r="P88" s="7"/>
      <c r="Q88" s="7"/>
      <c r="R88" s="7"/>
      <c r="S88" s="7"/>
      <c r="T88" s="7"/>
      <c r="U88" s="7"/>
      <c r="V88" s="7"/>
      <c r="W88" s="7"/>
      <c r="X88" s="7"/>
      <c r="Y88" s="7"/>
      <c r="Z88" s="7"/>
      <c r="AA88" s="7"/>
    </row>
    <row r="89" ht="18.0" customHeight="1">
      <c r="A89" s="4">
        <v>15.0</v>
      </c>
      <c r="B89" s="5" t="s">
        <v>76</v>
      </c>
      <c r="C89" s="4" t="s">
        <v>1065</v>
      </c>
      <c r="D89" s="4" t="s">
        <v>77</v>
      </c>
      <c r="E89" s="4" t="s">
        <v>19</v>
      </c>
      <c r="F89" s="4" t="s">
        <v>78</v>
      </c>
      <c r="G89" s="7"/>
      <c r="H89" s="7"/>
      <c r="I89" s="7"/>
      <c r="J89" s="7"/>
      <c r="K89" s="7"/>
      <c r="L89" s="7"/>
      <c r="M89" s="7"/>
      <c r="N89" s="7"/>
      <c r="O89" s="7"/>
      <c r="P89" s="7"/>
      <c r="Q89" s="7"/>
      <c r="R89" s="7"/>
      <c r="S89" s="7"/>
      <c r="T89" s="7"/>
      <c r="U89" s="7"/>
      <c r="V89" s="7"/>
      <c r="W89" s="7"/>
      <c r="X89" s="7"/>
      <c r="Y89" s="7"/>
      <c r="Z89" s="7"/>
      <c r="AA89" s="7"/>
    </row>
    <row r="90" ht="18.0" customHeight="1">
      <c r="A90" s="4">
        <v>15.0</v>
      </c>
      <c r="B90" s="5" t="s">
        <v>76</v>
      </c>
      <c r="C90" s="4" t="s">
        <v>1065</v>
      </c>
      <c r="D90" s="4" t="s">
        <v>79</v>
      </c>
      <c r="E90" s="4" t="s">
        <v>19</v>
      </c>
      <c r="F90" s="4" t="s">
        <v>78</v>
      </c>
      <c r="G90" s="7"/>
      <c r="H90" s="7"/>
      <c r="I90" s="7"/>
      <c r="J90" s="7"/>
      <c r="K90" s="7"/>
      <c r="L90" s="7"/>
      <c r="M90" s="7"/>
      <c r="N90" s="7"/>
      <c r="O90" s="7"/>
      <c r="P90" s="7"/>
      <c r="Q90" s="7"/>
      <c r="R90" s="7"/>
      <c r="S90" s="7"/>
      <c r="T90" s="7"/>
      <c r="U90" s="7"/>
      <c r="V90" s="7"/>
      <c r="W90" s="7"/>
      <c r="X90" s="7"/>
      <c r="Y90" s="7"/>
      <c r="Z90" s="7"/>
      <c r="AA90" s="7"/>
    </row>
    <row r="91" ht="18.0" customHeight="1">
      <c r="A91" s="4">
        <v>15.0</v>
      </c>
      <c r="B91" s="5" t="s">
        <v>80</v>
      </c>
      <c r="C91" s="4" t="s">
        <v>1065</v>
      </c>
      <c r="D91" s="4" t="s">
        <v>81</v>
      </c>
      <c r="E91" s="4" t="s">
        <v>82</v>
      </c>
      <c r="F91" s="7"/>
      <c r="G91" s="7"/>
      <c r="H91" s="7"/>
      <c r="I91" s="7"/>
      <c r="J91" s="7"/>
      <c r="K91" s="7"/>
      <c r="L91" s="7"/>
      <c r="M91" s="7"/>
      <c r="N91" s="7"/>
      <c r="O91" s="7"/>
      <c r="P91" s="7"/>
      <c r="Q91" s="7"/>
      <c r="R91" s="7"/>
      <c r="S91" s="7"/>
      <c r="T91" s="7"/>
      <c r="U91" s="7"/>
      <c r="V91" s="7"/>
      <c r="W91" s="7"/>
      <c r="X91" s="7"/>
      <c r="Y91" s="7"/>
      <c r="Z91" s="7"/>
      <c r="AA91" s="7"/>
    </row>
    <row r="92" ht="18.0" customHeight="1">
      <c r="A92" s="4">
        <v>15.0</v>
      </c>
      <c r="B92" s="5" t="s">
        <v>83</v>
      </c>
      <c r="C92" s="4" t="s">
        <v>1065</v>
      </c>
      <c r="D92" s="4" t="s">
        <v>84</v>
      </c>
      <c r="E92" s="4" t="s">
        <v>85</v>
      </c>
      <c r="F92" s="7"/>
      <c r="G92" s="7"/>
      <c r="H92" s="7"/>
      <c r="I92" s="7"/>
      <c r="J92" s="7"/>
      <c r="K92" s="7"/>
      <c r="L92" s="7"/>
      <c r="M92" s="7"/>
      <c r="N92" s="7"/>
      <c r="O92" s="7"/>
      <c r="P92" s="7"/>
      <c r="Q92" s="7"/>
      <c r="R92" s="7"/>
      <c r="S92" s="7"/>
      <c r="T92" s="7"/>
      <c r="U92" s="7"/>
      <c r="V92" s="7"/>
      <c r="W92" s="7"/>
      <c r="X92" s="7"/>
      <c r="Y92" s="7"/>
      <c r="Z92" s="7"/>
      <c r="AA92" s="7"/>
    </row>
    <row r="93" ht="18.0" customHeight="1">
      <c r="A93" s="4">
        <v>15.0</v>
      </c>
      <c r="B93" s="5" t="s">
        <v>86</v>
      </c>
      <c r="C93" s="4" t="s">
        <v>1065</v>
      </c>
      <c r="D93" s="4" t="s">
        <v>87</v>
      </c>
      <c r="E93" s="4" t="s">
        <v>88</v>
      </c>
      <c r="F93" s="7"/>
      <c r="G93" s="7"/>
      <c r="H93" s="7"/>
      <c r="I93" s="7"/>
      <c r="J93" s="7"/>
      <c r="K93" s="7"/>
      <c r="L93" s="7"/>
      <c r="M93" s="7"/>
      <c r="N93" s="7"/>
      <c r="O93" s="7"/>
      <c r="P93" s="7"/>
      <c r="Q93" s="7"/>
      <c r="R93" s="7"/>
      <c r="S93" s="7"/>
      <c r="T93" s="7"/>
      <c r="U93" s="7"/>
      <c r="V93" s="7"/>
      <c r="W93" s="7"/>
      <c r="X93" s="7"/>
      <c r="Y93" s="7"/>
      <c r="Z93" s="7"/>
      <c r="AA93" s="7"/>
    </row>
    <row r="94" ht="18.0" customHeight="1">
      <c r="A94" s="4">
        <v>15.0</v>
      </c>
      <c r="B94" s="5" t="s">
        <v>535</v>
      </c>
      <c r="C94" s="4" t="s">
        <v>1061</v>
      </c>
      <c r="D94" s="4" t="s">
        <v>536</v>
      </c>
      <c r="E94" s="4" t="s">
        <v>537</v>
      </c>
      <c r="F94" s="7"/>
      <c r="G94" s="7"/>
      <c r="H94" s="7"/>
      <c r="I94" s="7"/>
      <c r="J94" s="7"/>
      <c r="K94" s="7"/>
      <c r="L94" s="7"/>
      <c r="M94" s="7"/>
      <c r="N94" s="7"/>
      <c r="O94" s="7"/>
      <c r="P94" s="7"/>
      <c r="Q94" s="7"/>
      <c r="R94" s="7"/>
      <c r="S94" s="7"/>
      <c r="T94" s="7"/>
      <c r="U94" s="7"/>
      <c r="V94" s="7"/>
      <c r="W94" s="7"/>
      <c r="X94" s="7"/>
      <c r="Y94" s="7"/>
      <c r="Z94" s="7"/>
      <c r="AA94" s="7"/>
    </row>
    <row r="95" ht="18.0" customHeight="1">
      <c r="A95" s="4">
        <v>15.0</v>
      </c>
      <c r="B95" s="5" t="s">
        <v>538</v>
      </c>
      <c r="C95" s="4" t="s">
        <v>1061</v>
      </c>
      <c r="D95" s="4" t="s">
        <v>539</v>
      </c>
      <c r="E95" s="62" t="s">
        <v>540</v>
      </c>
      <c r="F95" s="4" t="s">
        <v>38</v>
      </c>
      <c r="G95" s="7"/>
      <c r="H95" s="7"/>
      <c r="I95" s="7"/>
      <c r="J95" s="7"/>
      <c r="K95" s="7"/>
      <c r="L95" s="7"/>
      <c r="M95" s="7"/>
      <c r="N95" s="7"/>
      <c r="O95" s="7"/>
      <c r="P95" s="7"/>
      <c r="Q95" s="7"/>
      <c r="R95" s="7"/>
      <c r="S95" s="7"/>
      <c r="T95" s="7"/>
      <c r="U95" s="7"/>
      <c r="V95" s="7"/>
      <c r="W95" s="7"/>
      <c r="X95" s="7"/>
      <c r="Y95" s="7"/>
      <c r="Z95" s="7"/>
      <c r="AA95" s="7"/>
    </row>
    <row r="96" ht="18.0" customHeight="1">
      <c r="A96" s="4">
        <v>15.0</v>
      </c>
      <c r="B96" s="5" t="s">
        <v>541</v>
      </c>
      <c r="C96" s="4" t="s">
        <v>1061</v>
      </c>
      <c r="D96" s="4" t="s">
        <v>542</v>
      </c>
      <c r="E96" s="4" t="s">
        <v>543</v>
      </c>
      <c r="F96" s="7"/>
      <c r="G96" s="7"/>
      <c r="H96" s="7"/>
      <c r="I96" s="7"/>
      <c r="J96" s="7"/>
      <c r="K96" s="7"/>
      <c r="L96" s="7"/>
      <c r="M96" s="7"/>
      <c r="N96" s="7"/>
      <c r="O96" s="7"/>
      <c r="P96" s="7"/>
      <c r="Q96" s="7"/>
      <c r="R96" s="7"/>
      <c r="S96" s="7"/>
      <c r="T96" s="7"/>
      <c r="U96" s="7"/>
      <c r="V96" s="7"/>
      <c r="W96" s="7"/>
      <c r="X96" s="7"/>
      <c r="Y96" s="7"/>
      <c r="Z96" s="7"/>
      <c r="AA96" s="7"/>
    </row>
    <row r="97" ht="18.0" customHeight="1">
      <c r="A97" s="4">
        <v>15.0</v>
      </c>
      <c r="B97" s="5" t="s">
        <v>544</v>
      </c>
      <c r="C97" s="4" t="s">
        <v>1061</v>
      </c>
      <c r="D97" s="4" t="s">
        <v>545</v>
      </c>
      <c r="E97" s="20" t="s">
        <v>546</v>
      </c>
      <c r="F97" s="7"/>
      <c r="G97" s="7"/>
      <c r="H97" s="7"/>
      <c r="I97" s="7"/>
      <c r="J97" s="7"/>
      <c r="K97" s="7"/>
      <c r="L97" s="7"/>
      <c r="M97" s="7"/>
      <c r="N97" s="7"/>
      <c r="O97" s="7"/>
      <c r="P97" s="7"/>
      <c r="Q97" s="7"/>
      <c r="R97" s="7"/>
      <c r="S97" s="7"/>
      <c r="T97" s="7"/>
      <c r="U97" s="7"/>
      <c r="V97" s="7"/>
      <c r="W97" s="7"/>
      <c r="X97" s="7"/>
      <c r="Y97" s="7"/>
      <c r="Z97" s="7"/>
      <c r="AA97" s="7"/>
    </row>
    <row r="98" ht="18.0" customHeight="1">
      <c r="A98" s="4">
        <v>15.0</v>
      </c>
      <c r="B98" s="5" t="s">
        <v>89</v>
      </c>
      <c r="C98" s="4" t="s">
        <v>1065</v>
      </c>
      <c r="D98" s="4" t="s">
        <v>90</v>
      </c>
      <c r="E98" s="4" t="s">
        <v>91</v>
      </c>
      <c r="F98" s="7"/>
      <c r="G98" s="7"/>
      <c r="H98" s="7"/>
      <c r="I98" s="7"/>
      <c r="J98" s="7"/>
      <c r="K98" s="7"/>
      <c r="L98" s="7"/>
      <c r="M98" s="7"/>
      <c r="N98" s="7"/>
      <c r="O98" s="7"/>
      <c r="P98" s="7"/>
      <c r="Q98" s="7"/>
      <c r="R98" s="7"/>
      <c r="S98" s="7"/>
      <c r="T98" s="7"/>
      <c r="U98" s="7"/>
      <c r="V98" s="7"/>
      <c r="W98" s="7"/>
      <c r="X98" s="7"/>
      <c r="Y98" s="7"/>
      <c r="Z98" s="7"/>
      <c r="AA98" s="7"/>
    </row>
    <row r="99" ht="18.0" customHeight="1">
      <c r="A99" s="4">
        <v>15.0</v>
      </c>
      <c r="B99" s="5" t="s">
        <v>547</v>
      </c>
      <c r="C99" s="4" t="s">
        <v>1061</v>
      </c>
      <c r="D99" s="4" t="s">
        <v>548</v>
      </c>
      <c r="E99" s="4" t="s">
        <v>549</v>
      </c>
      <c r="F99" s="7"/>
      <c r="G99" s="7"/>
      <c r="H99" s="7"/>
      <c r="I99" s="7"/>
      <c r="J99" s="7"/>
      <c r="K99" s="7"/>
      <c r="L99" s="7"/>
      <c r="M99" s="7"/>
      <c r="N99" s="7"/>
      <c r="O99" s="7"/>
      <c r="P99" s="7"/>
      <c r="Q99" s="7"/>
      <c r="R99" s="7"/>
      <c r="S99" s="7"/>
      <c r="T99" s="7"/>
      <c r="U99" s="7"/>
      <c r="V99" s="7"/>
      <c r="W99" s="7"/>
      <c r="X99" s="7"/>
      <c r="Y99" s="7"/>
      <c r="Z99" s="7"/>
      <c r="AA99" s="7"/>
    </row>
    <row r="100" ht="18.0" customHeight="1">
      <c r="A100" s="4">
        <v>15.0</v>
      </c>
      <c r="B100" s="5" t="s">
        <v>550</v>
      </c>
      <c r="C100" s="4" t="s">
        <v>1061</v>
      </c>
      <c r="D100" s="4" t="s">
        <v>551</v>
      </c>
      <c r="E100" s="20" t="s">
        <v>552</v>
      </c>
      <c r="F100" s="7"/>
      <c r="G100" s="7"/>
      <c r="H100" s="7"/>
      <c r="I100" s="7"/>
      <c r="J100" s="7"/>
      <c r="K100" s="7"/>
      <c r="L100" s="7"/>
      <c r="M100" s="7"/>
      <c r="N100" s="7"/>
      <c r="O100" s="7"/>
      <c r="P100" s="7"/>
      <c r="Q100" s="7"/>
      <c r="R100" s="7"/>
      <c r="S100" s="7"/>
      <c r="T100" s="7"/>
      <c r="U100" s="7"/>
      <c r="V100" s="7"/>
      <c r="W100" s="7"/>
      <c r="X100" s="7"/>
      <c r="Y100" s="7"/>
      <c r="Z100" s="7"/>
      <c r="AA100" s="7"/>
    </row>
    <row r="101" ht="18.0" customHeight="1">
      <c r="A101" s="4">
        <v>15.0</v>
      </c>
      <c r="B101" s="5" t="s">
        <v>550</v>
      </c>
      <c r="C101" s="4" t="s">
        <v>1061</v>
      </c>
      <c r="D101" s="4" t="s">
        <v>551</v>
      </c>
      <c r="E101" s="20" t="s">
        <v>553</v>
      </c>
      <c r="F101" s="7"/>
      <c r="G101" s="7"/>
      <c r="H101" s="7"/>
      <c r="I101" s="7"/>
      <c r="J101" s="7"/>
      <c r="K101" s="7"/>
      <c r="L101" s="7"/>
      <c r="M101" s="7"/>
      <c r="N101" s="7"/>
      <c r="O101" s="7"/>
      <c r="P101" s="7"/>
      <c r="Q101" s="7"/>
      <c r="R101" s="7"/>
      <c r="S101" s="7"/>
      <c r="T101" s="7"/>
      <c r="U101" s="7"/>
      <c r="V101" s="7"/>
      <c r="W101" s="7"/>
      <c r="X101" s="7"/>
      <c r="Y101" s="7"/>
      <c r="Z101" s="7"/>
      <c r="AA101" s="7"/>
    </row>
    <row r="102" ht="18.0" customHeight="1">
      <c r="A102" s="4">
        <v>15.0</v>
      </c>
      <c r="B102" s="5" t="s">
        <v>550</v>
      </c>
      <c r="C102" s="4" t="s">
        <v>26</v>
      </c>
      <c r="D102" s="4" t="s">
        <v>551</v>
      </c>
      <c r="E102" s="20" t="s">
        <v>896</v>
      </c>
      <c r="F102" s="7"/>
      <c r="G102" s="7"/>
      <c r="H102" s="7"/>
      <c r="I102" s="7"/>
      <c r="J102" s="7"/>
      <c r="K102" s="7"/>
      <c r="L102" s="7"/>
      <c r="M102" s="7"/>
      <c r="N102" s="7"/>
      <c r="O102" s="7"/>
      <c r="P102" s="7"/>
      <c r="Q102" s="7"/>
      <c r="R102" s="7"/>
      <c r="S102" s="7"/>
      <c r="T102" s="7"/>
      <c r="U102" s="7"/>
      <c r="V102" s="7"/>
      <c r="W102" s="7"/>
      <c r="X102" s="7"/>
      <c r="Y102" s="7"/>
      <c r="Z102" s="7"/>
      <c r="AA102" s="7"/>
    </row>
    <row r="103" ht="18.0" customHeight="1">
      <c r="A103" s="4">
        <v>15.0</v>
      </c>
      <c r="B103" s="5" t="s">
        <v>550</v>
      </c>
      <c r="C103" s="4" t="s">
        <v>26</v>
      </c>
      <c r="D103" s="4" t="s">
        <v>551</v>
      </c>
      <c r="E103" s="20" t="s">
        <v>897</v>
      </c>
      <c r="F103" s="7"/>
      <c r="G103" s="7"/>
      <c r="H103" s="7"/>
      <c r="I103" s="7"/>
      <c r="J103" s="7"/>
      <c r="K103" s="7"/>
      <c r="L103" s="7"/>
      <c r="M103" s="7"/>
      <c r="N103" s="7"/>
      <c r="O103" s="7"/>
      <c r="P103" s="7"/>
      <c r="Q103" s="7"/>
      <c r="R103" s="7"/>
      <c r="S103" s="7"/>
      <c r="T103" s="7"/>
      <c r="U103" s="7"/>
      <c r="V103" s="7"/>
      <c r="W103" s="7"/>
      <c r="X103" s="7"/>
      <c r="Y103" s="7"/>
      <c r="Z103" s="7"/>
      <c r="AA103" s="7"/>
    </row>
    <row r="104" ht="18.0" customHeight="1">
      <c r="A104" s="4">
        <v>15.0</v>
      </c>
      <c r="B104" s="5" t="s">
        <v>92</v>
      </c>
      <c r="C104" s="4" t="s">
        <v>1065</v>
      </c>
      <c r="D104" s="4" t="s">
        <v>93</v>
      </c>
      <c r="E104" s="4" t="s">
        <v>19</v>
      </c>
      <c r="F104" s="4" t="s">
        <v>38</v>
      </c>
      <c r="G104" s="7"/>
      <c r="H104" s="7"/>
      <c r="I104" s="7"/>
      <c r="J104" s="7"/>
      <c r="K104" s="7"/>
      <c r="L104" s="7"/>
      <c r="M104" s="7"/>
      <c r="N104" s="7"/>
      <c r="O104" s="7"/>
      <c r="P104" s="7"/>
      <c r="Q104" s="7"/>
      <c r="R104" s="7"/>
      <c r="S104" s="7"/>
      <c r="T104" s="7"/>
      <c r="U104" s="7"/>
      <c r="V104" s="7"/>
      <c r="W104" s="7"/>
      <c r="X104" s="7"/>
      <c r="Y104" s="7"/>
      <c r="Z104" s="7"/>
      <c r="AA104" s="7"/>
    </row>
    <row r="105" ht="18.0" customHeight="1">
      <c r="A105" s="58">
        <v>15.0</v>
      </c>
      <c r="B105" s="59" t="s">
        <v>94</v>
      </c>
      <c r="C105" s="58" t="s">
        <v>1065</v>
      </c>
      <c r="D105" s="58" t="s">
        <v>95</v>
      </c>
      <c r="E105" s="58" t="s">
        <v>22</v>
      </c>
      <c r="F105" s="61"/>
      <c r="G105" s="61"/>
      <c r="H105" s="61"/>
      <c r="I105" s="61"/>
      <c r="J105" s="61"/>
      <c r="K105" s="61"/>
      <c r="L105" s="61"/>
      <c r="M105" s="7"/>
      <c r="N105" s="7"/>
      <c r="O105" s="7"/>
      <c r="P105" s="7"/>
      <c r="Q105" s="7"/>
      <c r="R105" s="7"/>
      <c r="S105" s="7"/>
      <c r="T105" s="7"/>
      <c r="U105" s="7"/>
      <c r="V105" s="7"/>
      <c r="W105" s="7"/>
      <c r="X105" s="7"/>
      <c r="Y105" s="7"/>
      <c r="Z105" s="7"/>
      <c r="AA105" s="7"/>
    </row>
    <row r="106" ht="18.0" customHeight="1">
      <c r="A106" s="4">
        <v>6.0</v>
      </c>
      <c r="B106" s="5" t="s">
        <v>97</v>
      </c>
      <c r="C106" s="4" t="s">
        <v>1065</v>
      </c>
      <c r="D106" s="4" t="s">
        <v>98</v>
      </c>
      <c r="E106" s="4" t="s">
        <v>99</v>
      </c>
      <c r="F106" s="4" t="s">
        <v>38</v>
      </c>
      <c r="G106" s="7"/>
      <c r="H106" s="7"/>
      <c r="I106" s="7"/>
      <c r="J106" s="53" t="s">
        <v>1071</v>
      </c>
      <c r="K106" s="7"/>
      <c r="L106" s="7"/>
      <c r="M106" s="7"/>
      <c r="N106" s="7"/>
      <c r="O106" s="7"/>
      <c r="P106" s="7"/>
      <c r="Q106" s="7"/>
      <c r="R106" s="7"/>
      <c r="S106" s="7"/>
      <c r="T106" s="7"/>
      <c r="U106" s="7"/>
      <c r="V106" s="7"/>
      <c r="W106" s="7"/>
      <c r="X106" s="7"/>
      <c r="Y106" s="7"/>
      <c r="Z106" s="7"/>
      <c r="AA106" s="7"/>
    </row>
    <row r="107" ht="18.0" customHeight="1">
      <c r="A107" s="4">
        <v>6.0</v>
      </c>
      <c r="B107" s="5" t="s">
        <v>898</v>
      </c>
      <c r="C107" s="4" t="s">
        <v>26</v>
      </c>
      <c r="D107" s="4" t="s">
        <v>899</v>
      </c>
      <c r="E107" s="4" t="s">
        <v>900</v>
      </c>
      <c r="F107" s="4" t="s">
        <v>38</v>
      </c>
      <c r="G107" s="7"/>
      <c r="H107" s="7"/>
      <c r="I107" s="1" t="s">
        <v>14</v>
      </c>
      <c r="J107" s="1" t="s">
        <v>15</v>
      </c>
      <c r="K107" s="1" t="s">
        <v>1072</v>
      </c>
      <c r="L107" s="7"/>
      <c r="M107" s="7"/>
      <c r="N107" s="7"/>
      <c r="O107" s="7"/>
      <c r="P107" s="7"/>
      <c r="Q107" s="7"/>
      <c r="R107" s="7"/>
      <c r="S107" s="7"/>
      <c r="T107" s="7"/>
      <c r="U107" s="7"/>
      <c r="V107" s="7"/>
      <c r="W107" s="7"/>
      <c r="X107" s="7"/>
      <c r="Y107" s="7"/>
      <c r="Z107" s="7"/>
      <c r="AA107" s="7"/>
    </row>
    <row r="108" ht="18.0" customHeight="1">
      <c r="A108" s="4">
        <v>6.0</v>
      </c>
      <c r="B108" s="5" t="s">
        <v>901</v>
      </c>
      <c r="C108" s="4" t="s">
        <v>26</v>
      </c>
      <c r="D108" s="4" t="s">
        <v>902</v>
      </c>
      <c r="E108" s="4" t="s">
        <v>903</v>
      </c>
      <c r="F108" s="4" t="s">
        <v>38</v>
      </c>
      <c r="G108" s="7"/>
      <c r="H108" s="7"/>
      <c r="I108" s="13" t="s">
        <v>1065</v>
      </c>
      <c r="J108" s="14">
        <f>COUNTIF(C106:C135, "branch")</f>
        <v>10</v>
      </c>
      <c r="K108" s="15">
        <f t="shared" ref="K108:K110" si="4"> 10-J108</f>
        <v>0</v>
      </c>
      <c r="L108" s="7"/>
      <c r="M108" s="7"/>
      <c r="N108" s="7"/>
      <c r="O108" s="7"/>
      <c r="P108" s="7"/>
      <c r="Q108" s="7"/>
      <c r="R108" s="7"/>
      <c r="S108" s="7"/>
      <c r="T108" s="7"/>
      <c r="U108" s="7"/>
      <c r="V108" s="7"/>
      <c r="W108" s="7"/>
      <c r="X108" s="7"/>
      <c r="Y108" s="7"/>
      <c r="Z108" s="7"/>
      <c r="AA108" s="7"/>
    </row>
    <row r="109" ht="18.0" customHeight="1">
      <c r="A109" s="4">
        <v>6.0</v>
      </c>
      <c r="B109" s="5" t="s">
        <v>904</v>
      </c>
      <c r="C109" s="4" t="s">
        <v>26</v>
      </c>
      <c r="D109" s="4" t="s">
        <v>905</v>
      </c>
      <c r="E109" s="20" t="s">
        <v>906</v>
      </c>
      <c r="F109" s="4" t="s">
        <v>38</v>
      </c>
      <c r="G109" s="7"/>
      <c r="H109" s="7"/>
      <c r="I109" s="13" t="s">
        <v>1061</v>
      </c>
      <c r="J109" s="14">
        <f>COUNTIF(C106:C135, "filename")</f>
        <v>10</v>
      </c>
      <c r="K109" s="15">
        <f t="shared" si="4"/>
        <v>0</v>
      </c>
      <c r="L109" s="7"/>
      <c r="M109" s="7"/>
      <c r="N109" s="7"/>
      <c r="O109" s="7"/>
      <c r="P109" s="7"/>
      <c r="Q109" s="7"/>
      <c r="R109" s="7"/>
      <c r="S109" s="7"/>
      <c r="T109" s="7"/>
      <c r="U109" s="7"/>
      <c r="V109" s="7"/>
      <c r="W109" s="7"/>
      <c r="X109" s="7"/>
      <c r="Y109" s="7"/>
      <c r="Z109" s="7"/>
      <c r="AA109" s="7"/>
    </row>
    <row r="110" ht="18.0" customHeight="1">
      <c r="A110" s="4">
        <v>6.0</v>
      </c>
      <c r="B110" s="5" t="s">
        <v>907</v>
      </c>
      <c r="C110" s="4" t="s">
        <v>26</v>
      </c>
      <c r="D110" s="4" t="s">
        <v>908</v>
      </c>
      <c r="E110" s="20" t="s">
        <v>909</v>
      </c>
      <c r="F110" s="7"/>
      <c r="G110" s="7"/>
      <c r="H110" s="7"/>
      <c r="I110" s="13" t="s">
        <v>26</v>
      </c>
      <c r="J110" s="14">
        <f>COUNTIF(C106:C135, "issue_number")</f>
        <v>10</v>
      </c>
      <c r="K110" s="15">
        <f t="shared" si="4"/>
        <v>0</v>
      </c>
      <c r="L110" s="7"/>
      <c r="M110" s="7"/>
      <c r="N110" s="7"/>
      <c r="O110" s="7"/>
      <c r="P110" s="7"/>
      <c r="Q110" s="7"/>
      <c r="R110" s="7"/>
      <c r="S110" s="7"/>
      <c r="T110" s="7"/>
      <c r="U110" s="7"/>
      <c r="V110" s="7"/>
      <c r="W110" s="7"/>
      <c r="X110" s="7"/>
      <c r="Y110" s="7"/>
      <c r="Z110" s="7"/>
      <c r="AA110" s="7"/>
    </row>
    <row r="111" ht="18.0" customHeight="1">
      <c r="A111" s="4">
        <v>6.0</v>
      </c>
      <c r="B111" s="5" t="s">
        <v>910</v>
      </c>
      <c r="C111" s="4" t="s">
        <v>26</v>
      </c>
      <c r="D111" s="4" t="s">
        <v>911</v>
      </c>
      <c r="E111" s="4" t="s">
        <v>912</v>
      </c>
      <c r="F111" s="7"/>
      <c r="G111" s="7"/>
      <c r="H111" s="7"/>
      <c r="I111" s="7"/>
      <c r="J111" s="7"/>
      <c r="K111" s="7"/>
      <c r="L111" s="7"/>
      <c r="M111" s="7"/>
      <c r="N111" s="7"/>
      <c r="O111" s="7"/>
      <c r="P111" s="7"/>
      <c r="Q111" s="7"/>
      <c r="R111" s="7"/>
      <c r="S111" s="7"/>
      <c r="T111" s="7"/>
      <c r="U111" s="7"/>
      <c r="V111" s="7"/>
      <c r="W111" s="7"/>
      <c r="X111" s="7"/>
      <c r="Y111" s="7"/>
      <c r="Z111" s="7"/>
      <c r="AA111" s="7"/>
    </row>
    <row r="112" ht="18.0" customHeight="1">
      <c r="A112" s="4">
        <v>6.0</v>
      </c>
      <c r="B112" s="5" t="s">
        <v>100</v>
      </c>
      <c r="C112" s="4" t="s">
        <v>1065</v>
      </c>
      <c r="D112" s="4" t="s">
        <v>101</v>
      </c>
      <c r="E112" s="4" t="s">
        <v>11</v>
      </c>
      <c r="F112" s="7"/>
      <c r="G112" s="7"/>
      <c r="H112" s="7"/>
      <c r="I112" s="7"/>
      <c r="J112" s="7"/>
      <c r="K112" s="7"/>
      <c r="L112" s="7"/>
      <c r="M112" s="7"/>
      <c r="N112" s="7"/>
      <c r="O112" s="7"/>
      <c r="P112" s="7"/>
      <c r="Q112" s="7"/>
      <c r="R112" s="7"/>
      <c r="S112" s="7"/>
      <c r="T112" s="7"/>
      <c r="U112" s="7"/>
      <c r="V112" s="7"/>
      <c r="W112" s="7"/>
      <c r="X112" s="7"/>
      <c r="Y112" s="7"/>
      <c r="Z112" s="7"/>
      <c r="AA112" s="7"/>
    </row>
    <row r="113" ht="18.0" customHeight="1">
      <c r="A113" s="4">
        <v>6.0</v>
      </c>
      <c r="B113" s="5" t="s">
        <v>102</v>
      </c>
      <c r="C113" s="4" t="s">
        <v>1065</v>
      </c>
      <c r="D113" s="4" t="s">
        <v>103</v>
      </c>
      <c r="E113" s="20" t="s">
        <v>104</v>
      </c>
      <c r="F113" s="4" t="s">
        <v>38</v>
      </c>
      <c r="G113" s="7"/>
      <c r="H113" s="7"/>
      <c r="I113" s="7"/>
      <c r="J113" s="7"/>
      <c r="K113" s="7"/>
      <c r="L113" s="7"/>
      <c r="M113" s="7"/>
      <c r="N113" s="7"/>
      <c r="O113" s="7"/>
      <c r="P113" s="7"/>
      <c r="Q113" s="7"/>
      <c r="R113" s="7"/>
      <c r="S113" s="7"/>
      <c r="T113" s="7"/>
      <c r="U113" s="7"/>
      <c r="V113" s="7"/>
      <c r="W113" s="7"/>
      <c r="X113" s="7"/>
      <c r="Y113" s="7"/>
      <c r="Z113" s="7"/>
      <c r="AA113" s="7"/>
    </row>
    <row r="114" ht="18.0" customHeight="1">
      <c r="A114" s="4">
        <v>6.0</v>
      </c>
      <c r="B114" s="5" t="s">
        <v>913</v>
      </c>
      <c r="C114" s="4" t="s">
        <v>26</v>
      </c>
      <c r="D114" s="4" t="s">
        <v>914</v>
      </c>
      <c r="E114" s="20" t="s">
        <v>915</v>
      </c>
      <c r="F114" s="7"/>
      <c r="G114" s="7"/>
      <c r="H114" s="7"/>
      <c r="I114" s="7"/>
      <c r="J114" s="7"/>
      <c r="K114" s="7"/>
      <c r="L114" s="7"/>
      <c r="M114" s="7"/>
      <c r="N114" s="7"/>
      <c r="O114" s="7"/>
      <c r="P114" s="7"/>
      <c r="Q114" s="7"/>
      <c r="R114" s="7"/>
      <c r="S114" s="7"/>
      <c r="T114" s="7"/>
      <c r="U114" s="7"/>
      <c r="V114" s="7"/>
      <c r="W114" s="7"/>
      <c r="X114" s="7"/>
      <c r="Y114" s="7"/>
      <c r="Z114" s="7"/>
      <c r="AA114" s="7"/>
    </row>
    <row r="115" ht="18.0" customHeight="1">
      <c r="A115" s="4">
        <v>6.0</v>
      </c>
      <c r="B115" s="5" t="s">
        <v>916</v>
      </c>
      <c r="C115" s="4" t="s">
        <v>26</v>
      </c>
      <c r="D115" s="4" t="s">
        <v>917</v>
      </c>
      <c r="E115" s="20" t="s">
        <v>918</v>
      </c>
      <c r="F115" s="7"/>
      <c r="G115" s="7"/>
      <c r="H115" s="7"/>
      <c r="I115" s="7"/>
      <c r="J115" s="7"/>
      <c r="K115" s="7"/>
      <c r="L115" s="7"/>
      <c r="M115" s="7"/>
      <c r="N115" s="7"/>
      <c r="O115" s="7"/>
      <c r="P115" s="7"/>
      <c r="Q115" s="7"/>
      <c r="R115" s="7"/>
      <c r="S115" s="7"/>
      <c r="T115" s="7"/>
      <c r="U115" s="7"/>
      <c r="V115" s="7"/>
      <c r="W115" s="7"/>
      <c r="X115" s="7"/>
      <c r="Y115" s="7"/>
      <c r="Z115" s="7"/>
      <c r="AA115" s="7"/>
    </row>
    <row r="116" ht="18.0" customHeight="1">
      <c r="A116" s="4">
        <v>6.0</v>
      </c>
      <c r="B116" s="5" t="s">
        <v>919</v>
      </c>
      <c r="C116" s="4" t="s">
        <v>26</v>
      </c>
      <c r="D116" s="4" t="s">
        <v>920</v>
      </c>
      <c r="E116" s="65" t="s">
        <v>921</v>
      </c>
      <c r="F116" s="7"/>
      <c r="G116" s="7"/>
      <c r="H116" s="7"/>
      <c r="I116" s="7"/>
      <c r="J116" s="7"/>
      <c r="K116" s="7"/>
      <c r="L116" s="7"/>
      <c r="M116" s="7"/>
      <c r="N116" s="7"/>
      <c r="O116" s="7"/>
      <c r="P116" s="7"/>
      <c r="Q116" s="7"/>
      <c r="R116" s="7"/>
      <c r="S116" s="7"/>
      <c r="T116" s="7"/>
      <c r="U116" s="7"/>
      <c r="V116" s="7"/>
      <c r="W116" s="7"/>
      <c r="X116" s="7"/>
      <c r="Y116" s="7"/>
      <c r="Z116" s="7"/>
      <c r="AA116" s="7"/>
    </row>
    <row r="117" ht="18.0" customHeight="1">
      <c r="A117" s="4">
        <v>6.0</v>
      </c>
      <c r="B117" s="5" t="s">
        <v>922</v>
      </c>
      <c r="C117" s="4" t="s">
        <v>26</v>
      </c>
      <c r="D117" s="4" t="s">
        <v>923</v>
      </c>
      <c r="E117" s="20" t="s">
        <v>924</v>
      </c>
      <c r="F117" s="7"/>
      <c r="G117" s="7"/>
      <c r="H117" s="7"/>
      <c r="I117" s="7"/>
      <c r="J117" s="7"/>
      <c r="K117" s="7"/>
      <c r="L117" s="7"/>
      <c r="M117" s="7"/>
      <c r="N117" s="7"/>
      <c r="O117" s="7"/>
      <c r="P117" s="7"/>
      <c r="Q117" s="7"/>
      <c r="R117" s="7"/>
      <c r="S117" s="7"/>
      <c r="T117" s="7"/>
      <c r="U117" s="7"/>
      <c r="V117" s="7"/>
      <c r="W117" s="7"/>
      <c r="X117" s="7"/>
      <c r="Y117" s="7"/>
      <c r="Z117" s="7"/>
      <c r="AA117" s="7"/>
    </row>
    <row r="118" ht="18.0" customHeight="1">
      <c r="A118" s="4">
        <v>6.0</v>
      </c>
      <c r="B118" s="5" t="s">
        <v>922</v>
      </c>
      <c r="C118" s="4" t="s">
        <v>26</v>
      </c>
      <c r="D118" s="4" t="s">
        <v>923</v>
      </c>
      <c r="E118" s="4" t="s">
        <v>925</v>
      </c>
      <c r="F118" s="7"/>
      <c r="G118" s="7"/>
      <c r="H118" s="7"/>
      <c r="I118" s="7"/>
      <c r="J118" s="7"/>
      <c r="K118" s="7"/>
      <c r="L118" s="7"/>
      <c r="M118" s="7"/>
      <c r="N118" s="7"/>
      <c r="O118" s="7"/>
      <c r="P118" s="7"/>
      <c r="Q118" s="7"/>
      <c r="R118" s="7"/>
      <c r="S118" s="7"/>
      <c r="T118" s="7"/>
      <c r="U118" s="7"/>
      <c r="V118" s="7"/>
      <c r="W118" s="7"/>
      <c r="X118" s="7"/>
      <c r="Y118" s="7"/>
      <c r="Z118" s="7"/>
      <c r="AA118" s="7"/>
    </row>
    <row r="119" ht="18.0" customHeight="1">
      <c r="A119" s="4">
        <v>6.0</v>
      </c>
      <c r="B119" s="5" t="s">
        <v>554</v>
      </c>
      <c r="C119" s="4" t="s">
        <v>1061</v>
      </c>
      <c r="D119" s="4" t="s">
        <v>555</v>
      </c>
      <c r="E119" s="4" t="s">
        <v>374</v>
      </c>
      <c r="F119" s="4" t="s">
        <v>38</v>
      </c>
      <c r="G119" s="7"/>
      <c r="H119" s="7"/>
      <c r="I119" s="7"/>
      <c r="J119" s="7"/>
      <c r="K119" s="7"/>
      <c r="L119" s="7"/>
      <c r="M119" s="7"/>
      <c r="N119" s="7"/>
      <c r="O119" s="7"/>
      <c r="P119" s="7"/>
      <c r="Q119" s="7"/>
      <c r="R119" s="7"/>
      <c r="S119" s="7"/>
      <c r="T119" s="7"/>
      <c r="U119" s="7"/>
      <c r="V119" s="7"/>
      <c r="W119" s="7"/>
      <c r="X119" s="7"/>
      <c r="Y119" s="7"/>
      <c r="Z119" s="7"/>
      <c r="AA119" s="7"/>
    </row>
    <row r="120" ht="18.0" customHeight="1">
      <c r="A120" s="4">
        <v>6.0</v>
      </c>
      <c r="B120" s="5" t="s">
        <v>105</v>
      </c>
      <c r="C120" s="4" t="s">
        <v>1065</v>
      </c>
      <c r="D120" s="4" t="s">
        <v>106</v>
      </c>
      <c r="E120" s="4" t="s">
        <v>107</v>
      </c>
      <c r="F120" s="7"/>
      <c r="G120" s="7"/>
      <c r="H120" s="7"/>
      <c r="I120" s="7"/>
      <c r="J120" s="7"/>
      <c r="K120" s="7"/>
      <c r="L120" s="7"/>
      <c r="M120" s="7"/>
      <c r="N120" s="7"/>
      <c r="O120" s="7"/>
      <c r="P120" s="7"/>
      <c r="Q120" s="7"/>
      <c r="R120" s="7"/>
      <c r="S120" s="7"/>
      <c r="T120" s="7"/>
      <c r="U120" s="7"/>
      <c r="V120" s="7"/>
      <c r="W120" s="7"/>
      <c r="X120" s="7"/>
      <c r="Y120" s="7"/>
      <c r="Z120" s="7"/>
      <c r="AA120" s="7"/>
    </row>
    <row r="121" ht="18.0" customHeight="1">
      <c r="A121" s="4">
        <v>6.0</v>
      </c>
      <c r="B121" s="5" t="s">
        <v>108</v>
      </c>
      <c r="C121" s="4" t="s">
        <v>1065</v>
      </c>
      <c r="D121" s="4" t="s">
        <v>109</v>
      </c>
      <c r="E121" s="65" t="s">
        <v>110</v>
      </c>
      <c r="F121" s="7"/>
      <c r="G121" s="7"/>
      <c r="H121" s="7"/>
      <c r="I121" s="7"/>
      <c r="J121" s="7"/>
      <c r="K121" s="7"/>
      <c r="L121" s="7"/>
      <c r="M121" s="7"/>
      <c r="N121" s="7"/>
      <c r="O121" s="7"/>
      <c r="P121" s="7"/>
      <c r="Q121" s="7"/>
      <c r="R121" s="7"/>
      <c r="S121" s="7"/>
      <c r="T121" s="7"/>
      <c r="U121" s="7"/>
      <c r="V121" s="7"/>
      <c r="W121" s="7"/>
      <c r="X121" s="7"/>
      <c r="Y121" s="7"/>
      <c r="Z121" s="7"/>
      <c r="AA121" s="7"/>
    </row>
    <row r="122" ht="18.0" customHeight="1">
      <c r="A122" s="4">
        <v>6.0</v>
      </c>
      <c r="B122" s="5" t="s">
        <v>111</v>
      </c>
      <c r="C122" s="4" t="s">
        <v>1065</v>
      </c>
      <c r="D122" s="4" t="s">
        <v>112</v>
      </c>
      <c r="E122" s="4" t="s">
        <v>113</v>
      </c>
      <c r="F122" s="7"/>
      <c r="G122" s="7"/>
      <c r="H122" s="7"/>
      <c r="I122" s="7"/>
      <c r="J122" s="7"/>
      <c r="K122" s="7"/>
      <c r="L122" s="7"/>
      <c r="M122" s="7"/>
      <c r="N122" s="7"/>
      <c r="O122" s="7"/>
      <c r="P122" s="7"/>
      <c r="Q122" s="7"/>
      <c r="R122" s="7"/>
      <c r="S122" s="7"/>
      <c r="T122" s="7"/>
      <c r="U122" s="7"/>
      <c r="V122" s="7"/>
      <c r="W122" s="7"/>
      <c r="X122" s="7"/>
      <c r="Y122" s="7"/>
      <c r="Z122" s="7"/>
      <c r="AA122" s="7"/>
    </row>
    <row r="123" ht="18.0" customHeight="1">
      <c r="A123" s="4">
        <v>6.0</v>
      </c>
      <c r="B123" s="5" t="s">
        <v>556</v>
      </c>
      <c r="C123" s="4" t="s">
        <v>1061</v>
      </c>
      <c r="D123" s="4" t="s">
        <v>557</v>
      </c>
      <c r="E123" s="4" t="s">
        <v>558</v>
      </c>
      <c r="F123" s="7"/>
      <c r="G123" s="7"/>
      <c r="H123" s="7"/>
      <c r="I123" s="7"/>
      <c r="J123" s="7"/>
      <c r="K123" s="7"/>
      <c r="L123" s="7"/>
      <c r="M123" s="7"/>
      <c r="N123" s="7"/>
      <c r="O123" s="7"/>
      <c r="P123" s="7"/>
      <c r="Q123" s="7"/>
      <c r="R123" s="7"/>
      <c r="S123" s="7"/>
      <c r="T123" s="7"/>
      <c r="U123" s="7"/>
      <c r="V123" s="7"/>
      <c r="W123" s="7"/>
      <c r="X123" s="7"/>
      <c r="Y123" s="7"/>
      <c r="Z123" s="7"/>
      <c r="AA123" s="7"/>
    </row>
    <row r="124" ht="18.0" customHeight="1">
      <c r="A124" s="4">
        <v>6.0</v>
      </c>
      <c r="B124" s="5" t="s">
        <v>556</v>
      </c>
      <c r="C124" s="4" t="s">
        <v>1061</v>
      </c>
      <c r="D124" s="4" t="s">
        <v>557</v>
      </c>
      <c r="E124" s="4" t="s">
        <v>559</v>
      </c>
      <c r="F124" s="7"/>
      <c r="G124" s="7"/>
      <c r="H124" s="7"/>
      <c r="I124" s="7"/>
      <c r="J124" s="7"/>
      <c r="K124" s="7"/>
      <c r="L124" s="7"/>
      <c r="M124" s="7"/>
      <c r="N124" s="7"/>
      <c r="O124" s="7"/>
      <c r="P124" s="7"/>
      <c r="Q124" s="7"/>
      <c r="R124" s="7"/>
      <c r="S124" s="7"/>
      <c r="T124" s="7"/>
      <c r="U124" s="7"/>
      <c r="V124" s="7"/>
      <c r="W124" s="7"/>
      <c r="X124" s="7"/>
      <c r="Y124" s="7"/>
      <c r="Z124" s="7"/>
      <c r="AA124" s="7"/>
    </row>
    <row r="125" ht="18.0" customHeight="1">
      <c r="A125" s="4">
        <v>6.0</v>
      </c>
      <c r="B125" s="5" t="s">
        <v>556</v>
      </c>
      <c r="C125" s="4" t="s">
        <v>1061</v>
      </c>
      <c r="D125" s="4" t="s">
        <v>557</v>
      </c>
      <c r="E125" s="4" t="s">
        <v>560</v>
      </c>
      <c r="F125" s="7"/>
      <c r="G125" s="7"/>
      <c r="H125" s="7"/>
      <c r="I125" s="7"/>
      <c r="J125" s="7"/>
      <c r="K125" s="7"/>
      <c r="L125" s="7"/>
      <c r="M125" s="7"/>
      <c r="N125" s="7"/>
      <c r="O125" s="7"/>
      <c r="P125" s="7"/>
      <c r="Q125" s="7"/>
      <c r="R125" s="7"/>
      <c r="S125" s="7"/>
      <c r="T125" s="7"/>
      <c r="U125" s="7"/>
      <c r="V125" s="7"/>
      <c r="W125" s="7"/>
      <c r="X125" s="7"/>
      <c r="Y125" s="7"/>
      <c r="Z125" s="7"/>
      <c r="AA125" s="7"/>
    </row>
    <row r="126" ht="18.0" customHeight="1">
      <c r="A126" s="4">
        <v>6.0</v>
      </c>
      <c r="B126" s="5" t="s">
        <v>561</v>
      </c>
      <c r="C126" s="4" t="s">
        <v>1061</v>
      </c>
      <c r="D126" s="4" t="s">
        <v>562</v>
      </c>
      <c r="E126" s="20" t="s">
        <v>558</v>
      </c>
      <c r="F126" s="7"/>
      <c r="G126" s="7"/>
      <c r="H126" s="7"/>
      <c r="I126" s="7"/>
      <c r="J126" s="7"/>
      <c r="K126" s="7"/>
      <c r="L126" s="7"/>
      <c r="M126" s="7"/>
      <c r="N126" s="7"/>
      <c r="O126" s="7"/>
      <c r="P126" s="7"/>
      <c r="Q126" s="7"/>
      <c r="R126" s="7"/>
      <c r="S126" s="7"/>
      <c r="T126" s="7"/>
      <c r="U126" s="7"/>
      <c r="V126" s="7"/>
      <c r="W126" s="7"/>
      <c r="X126" s="7"/>
      <c r="Y126" s="7"/>
      <c r="Z126" s="7"/>
      <c r="AA126" s="7"/>
    </row>
    <row r="127" ht="18.0" customHeight="1">
      <c r="A127" s="4">
        <v>6.0</v>
      </c>
      <c r="B127" s="5" t="s">
        <v>561</v>
      </c>
      <c r="C127" s="4" t="s">
        <v>1061</v>
      </c>
      <c r="D127" s="4" t="s">
        <v>562</v>
      </c>
      <c r="E127" s="20" t="s">
        <v>563</v>
      </c>
      <c r="F127" s="7"/>
      <c r="G127" s="7"/>
      <c r="H127" s="7"/>
      <c r="I127" s="7"/>
      <c r="J127" s="7"/>
      <c r="K127" s="7"/>
      <c r="L127" s="7"/>
      <c r="M127" s="7"/>
      <c r="N127" s="7"/>
      <c r="O127" s="7"/>
      <c r="P127" s="7"/>
      <c r="Q127" s="7"/>
      <c r="R127" s="7"/>
      <c r="S127" s="7"/>
      <c r="T127" s="7"/>
      <c r="U127" s="7"/>
      <c r="V127" s="7"/>
      <c r="W127" s="7"/>
      <c r="X127" s="7"/>
      <c r="Y127" s="7"/>
      <c r="Z127" s="7"/>
      <c r="AA127" s="7"/>
    </row>
    <row r="128" ht="18.0" customHeight="1">
      <c r="A128" s="4">
        <v>6.0</v>
      </c>
      <c r="B128" s="5" t="s">
        <v>561</v>
      </c>
      <c r="C128" s="4" t="s">
        <v>1061</v>
      </c>
      <c r="D128" s="4" t="s">
        <v>562</v>
      </c>
      <c r="E128" s="20" t="s">
        <v>564</v>
      </c>
      <c r="F128" s="7"/>
      <c r="G128" s="7"/>
      <c r="H128" s="7"/>
      <c r="I128" s="7"/>
      <c r="J128" s="7"/>
      <c r="K128" s="7"/>
      <c r="L128" s="7"/>
      <c r="M128" s="7"/>
      <c r="N128" s="7"/>
      <c r="O128" s="7"/>
      <c r="P128" s="7"/>
      <c r="Q128" s="7"/>
      <c r="R128" s="7"/>
      <c r="S128" s="7"/>
      <c r="T128" s="7"/>
      <c r="U128" s="7"/>
      <c r="V128" s="7"/>
      <c r="W128" s="7"/>
      <c r="X128" s="7"/>
      <c r="Y128" s="7"/>
      <c r="Z128" s="7"/>
      <c r="AA128" s="7"/>
    </row>
    <row r="129" ht="18.0" customHeight="1">
      <c r="A129" s="4">
        <v>6.0</v>
      </c>
      <c r="B129" s="5" t="s">
        <v>565</v>
      </c>
      <c r="C129" s="4" t="s">
        <v>1061</v>
      </c>
      <c r="D129" s="4" t="s">
        <v>566</v>
      </c>
      <c r="E129" s="62" t="s">
        <v>567</v>
      </c>
      <c r="F129" s="7"/>
      <c r="G129" s="7"/>
      <c r="H129" s="7"/>
      <c r="I129" s="7"/>
      <c r="J129" s="7"/>
      <c r="K129" s="7"/>
      <c r="L129" s="7"/>
      <c r="M129" s="7"/>
      <c r="N129" s="7"/>
      <c r="O129" s="7"/>
      <c r="P129" s="7"/>
      <c r="Q129" s="7"/>
      <c r="R129" s="7"/>
      <c r="S129" s="7"/>
      <c r="T129" s="7"/>
      <c r="U129" s="7"/>
      <c r="V129" s="7"/>
      <c r="W129" s="7"/>
      <c r="X129" s="7"/>
      <c r="Y129" s="7"/>
      <c r="Z129" s="7"/>
      <c r="AA129" s="7"/>
    </row>
    <row r="130" ht="18.0" customHeight="1">
      <c r="A130" s="4">
        <v>6.0</v>
      </c>
      <c r="B130" s="5" t="s">
        <v>565</v>
      </c>
      <c r="C130" s="4" t="s">
        <v>1061</v>
      </c>
      <c r="D130" s="4" t="s">
        <v>566</v>
      </c>
      <c r="E130" s="20" t="s">
        <v>568</v>
      </c>
      <c r="F130" s="7"/>
      <c r="G130" s="7"/>
      <c r="H130" s="7"/>
      <c r="I130" s="7"/>
      <c r="J130" s="7"/>
      <c r="K130" s="7"/>
      <c r="L130" s="7"/>
      <c r="M130" s="7"/>
      <c r="N130" s="7"/>
      <c r="O130" s="7"/>
      <c r="P130" s="7"/>
      <c r="Q130" s="7"/>
      <c r="R130" s="7"/>
      <c r="S130" s="7"/>
      <c r="T130" s="7"/>
      <c r="U130" s="7"/>
      <c r="V130" s="7"/>
      <c r="W130" s="7"/>
      <c r="X130" s="7"/>
      <c r="Y130" s="7"/>
      <c r="Z130" s="7"/>
      <c r="AA130" s="7"/>
    </row>
    <row r="131" ht="18.0" customHeight="1">
      <c r="A131" s="4">
        <v>6.0</v>
      </c>
      <c r="B131" s="5" t="s">
        <v>114</v>
      </c>
      <c r="C131" s="4" t="s">
        <v>1065</v>
      </c>
      <c r="D131" s="4" t="s">
        <v>115</v>
      </c>
      <c r="E131" s="20" t="s">
        <v>19</v>
      </c>
      <c r="F131" s="7"/>
      <c r="G131" s="7"/>
      <c r="H131" s="7"/>
      <c r="I131" s="7"/>
      <c r="J131" s="7"/>
      <c r="K131" s="7"/>
      <c r="L131" s="7"/>
      <c r="M131" s="7"/>
      <c r="N131" s="7"/>
      <c r="O131" s="7"/>
      <c r="P131" s="7"/>
      <c r="Q131" s="7"/>
      <c r="R131" s="7"/>
      <c r="S131" s="7"/>
      <c r="T131" s="7"/>
      <c r="U131" s="7"/>
      <c r="V131" s="7"/>
      <c r="W131" s="7"/>
      <c r="X131" s="7"/>
      <c r="Y131" s="7"/>
      <c r="Z131" s="7"/>
      <c r="AA131" s="7"/>
    </row>
    <row r="132" ht="18.0" customHeight="1">
      <c r="A132" s="4">
        <v>6.0</v>
      </c>
      <c r="B132" s="5" t="s">
        <v>114</v>
      </c>
      <c r="C132" s="4" t="s">
        <v>1065</v>
      </c>
      <c r="D132" s="4" t="s">
        <v>115</v>
      </c>
      <c r="E132" s="65" t="s">
        <v>116</v>
      </c>
      <c r="F132" s="7"/>
      <c r="G132" s="7"/>
      <c r="H132" s="7"/>
      <c r="I132" s="7"/>
      <c r="J132" s="7"/>
      <c r="K132" s="7"/>
      <c r="L132" s="7"/>
      <c r="M132" s="7"/>
      <c r="N132" s="7"/>
      <c r="O132" s="7"/>
      <c r="P132" s="7"/>
      <c r="Q132" s="7"/>
      <c r="R132" s="7"/>
      <c r="S132" s="7"/>
      <c r="T132" s="7"/>
      <c r="U132" s="7"/>
      <c r="V132" s="7"/>
      <c r="W132" s="7"/>
      <c r="X132" s="7"/>
      <c r="Y132" s="7"/>
      <c r="Z132" s="7"/>
      <c r="AA132" s="7"/>
    </row>
    <row r="133" ht="18.0" customHeight="1">
      <c r="A133" s="4">
        <v>6.0</v>
      </c>
      <c r="B133" s="5" t="s">
        <v>569</v>
      </c>
      <c r="C133" s="4" t="s">
        <v>1061</v>
      </c>
      <c r="D133" s="26" t="s">
        <v>1073</v>
      </c>
      <c r="E133" s="62" t="s">
        <v>571</v>
      </c>
      <c r="F133" s="4"/>
      <c r="G133" s="7"/>
      <c r="H133" s="7"/>
      <c r="I133" s="7"/>
      <c r="J133" s="7"/>
      <c r="K133" s="7"/>
      <c r="L133" s="7"/>
      <c r="M133" s="7"/>
      <c r="N133" s="7"/>
      <c r="O133" s="7"/>
      <c r="P133" s="7"/>
      <c r="Q133" s="7"/>
      <c r="R133" s="7"/>
      <c r="S133" s="7"/>
      <c r="T133" s="7"/>
      <c r="U133" s="7"/>
      <c r="V133" s="7"/>
      <c r="W133" s="7"/>
      <c r="X133" s="7"/>
      <c r="Y133" s="7"/>
      <c r="Z133" s="7"/>
      <c r="AA133" s="7"/>
    </row>
    <row r="134" ht="18.0" customHeight="1">
      <c r="A134" s="4">
        <v>6.0</v>
      </c>
      <c r="B134" s="5" t="s">
        <v>117</v>
      </c>
      <c r="C134" s="4" t="s">
        <v>1065</v>
      </c>
      <c r="D134" s="4" t="s">
        <v>118</v>
      </c>
      <c r="E134" s="20" t="s">
        <v>22</v>
      </c>
      <c r="F134" s="7"/>
      <c r="G134" s="7"/>
      <c r="H134" s="7"/>
      <c r="I134" s="7"/>
      <c r="J134" s="7"/>
      <c r="K134" s="7"/>
      <c r="L134" s="7"/>
      <c r="M134" s="7"/>
      <c r="N134" s="7"/>
      <c r="O134" s="7"/>
      <c r="P134" s="7"/>
      <c r="Q134" s="7"/>
      <c r="R134" s="7"/>
      <c r="S134" s="7"/>
      <c r="T134" s="7"/>
      <c r="U134" s="7"/>
      <c r="V134" s="7"/>
      <c r="W134" s="7"/>
      <c r="X134" s="7"/>
      <c r="Y134" s="7"/>
      <c r="Z134" s="7"/>
      <c r="AA134" s="7"/>
    </row>
    <row r="135" ht="18.0" customHeight="1">
      <c r="A135" s="58">
        <v>6.0</v>
      </c>
      <c r="B135" s="59" t="s">
        <v>119</v>
      </c>
      <c r="C135" s="58" t="s">
        <v>1065</v>
      </c>
      <c r="D135" s="58" t="s">
        <v>120</v>
      </c>
      <c r="E135" s="58" t="s">
        <v>121</v>
      </c>
      <c r="F135" s="61"/>
      <c r="G135" s="61"/>
      <c r="H135" s="61"/>
      <c r="I135" s="61"/>
      <c r="J135" s="61"/>
      <c r="K135" s="61"/>
      <c r="L135" s="61"/>
      <c r="M135" s="7"/>
      <c r="N135" s="7"/>
      <c r="O135" s="7"/>
      <c r="P135" s="7"/>
      <c r="Q135" s="7"/>
      <c r="R135" s="7"/>
      <c r="S135" s="7"/>
      <c r="T135" s="7"/>
      <c r="U135" s="7"/>
      <c r="V135" s="7"/>
      <c r="W135" s="7"/>
      <c r="X135" s="7"/>
      <c r="Y135" s="7"/>
      <c r="Z135" s="7"/>
      <c r="AA135" s="7"/>
    </row>
    <row r="136" ht="18.0" customHeight="1">
      <c r="A136" s="4">
        <v>5.0</v>
      </c>
      <c r="B136" s="5" t="s">
        <v>123</v>
      </c>
      <c r="C136" s="4" t="s">
        <v>1065</v>
      </c>
      <c r="D136" s="4" t="s">
        <v>124</v>
      </c>
      <c r="E136" s="4" t="s">
        <v>125</v>
      </c>
      <c r="F136" s="4" t="s">
        <v>38</v>
      </c>
      <c r="G136" s="7"/>
      <c r="H136" s="7"/>
      <c r="I136" s="7"/>
      <c r="J136" s="53" t="s">
        <v>1074</v>
      </c>
      <c r="K136" s="7"/>
      <c r="L136" s="7"/>
      <c r="M136" s="7"/>
      <c r="N136" s="7"/>
      <c r="O136" s="7"/>
      <c r="P136" s="7"/>
      <c r="Q136" s="7"/>
      <c r="R136" s="7"/>
      <c r="S136" s="7"/>
      <c r="T136" s="7"/>
      <c r="U136" s="7"/>
      <c r="V136" s="7"/>
      <c r="W136" s="7"/>
      <c r="X136" s="7"/>
      <c r="Y136" s="7"/>
      <c r="Z136" s="7"/>
      <c r="AA136" s="7"/>
    </row>
    <row r="137" ht="18.0" customHeight="1">
      <c r="A137" s="4">
        <v>5.0</v>
      </c>
      <c r="B137" s="5" t="s">
        <v>123</v>
      </c>
      <c r="C137" s="4" t="s">
        <v>26</v>
      </c>
      <c r="D137" s="4" t="s">
        <v>124</v>
      </c>
      <c r="E137" s="20" t="s">
        <v>926</v>
      </c>
      <c r="F137" s="4" t="s">
        <v>38</v>
      </c>
      <c r="G137" s="7"/>
      <c r="H137" s="7"/>
      <c r="I137" s="1" t="s">
        <v>14</v>
      </c>
      <c r="J137" s="1" t="s">
        <v>15</v>
      </c>
      <c r="K137" s="1" t="s">
        <v>1075</v>
      </c>
      <c r="L137" s="7"/>
      <c r="M137" s="7"/>
      <c r="N137" s="7"/>
      <c r="O137" s="7"/>
      <c r="P137" s="7"/>
      <c r="Q137" s="7"/>
      <c r="R137" s="7"/>
      <c r="S137" s="7"/>
      <c r="T137" s="7"/>
      <c r="U137" s="7"/>
      <c r="V137" s="7"/>
      <c r="W137" s="7"/>
      <c r="X137" s="7"/>
      <c r="Y137" s="7"/>
      <c r="Z137" s="7"/>
      <c r="AA137" s="7"/>
    </row>
    <row r="138" ht="18.0" customHeight="1">
      <c r="A138" s="4">
        <v>5.0</v>
      </c>
      <c r="B138" s="5" t="s">
        <v>123</v>
      </c>
      <c r="C138" s="4" t="s">
        <v>26</v>
      </c>
      <c r="D138" s="4" t="s">
        <v>124</v>
      </c>
      <c r="E138" s="20" t="s">
        <v>927</v>
      </c>
      <c r="F138" s="4" t="s">
        <v>38</v>
      </c>
      <c r="G138" s="7"/>
      <c r="H138" s="7"/>
      <c r="I138" s="13" t="s">
        <v>1065</v>
      </c>
      <c r="J138" s="14">
        <f>COUNTIF(C136:C166, "branch")</f>
        <v>10</v>
      </c>
      <c r="K138" s="15">
        <f t="shared" ref="K138:K140" si="5"> 10-J138</f>
        <v>0</v>
      </c>
      <c r="L138" s="7"/>
      <c r="M138" s="7"/>
      <c r="N138" s="7"/>
      <c r="O138" s="7"/>
      <c r="P138" s="7"/>
      <c r="Q138" s="7"/>
      <c r="R138" s="7"/>
      <c r="S138" s="7"/>
      <c r="T138" s="7"/>
      <c r="U138" s="7"/>
      <c r="V138" s="7"/>
      <c r="W138" s="7"/>
      <c r="X138" s="7"/>
      <c r="Y138" s="7"/>
      <c r="Z138" s="7"/>
      <c r="AA138" s="7"/>
    </row>
    <row r="139" ht="18.0" customHeight="1">
      <c r="A139" s="4">
        <v>5.0</v>
      </c>
      <c r="B139" s="5" t="s">
        <v>572</v>
      </c>
      <c r="C139" s="4" t="s">
        <v>1061</v>
      </c>
      <c r="D139" s="4" t="s">
        <v>573</v>
      </c>
      <c r="E139" s="20" t="s">
        <v>374</v>
      </c>
      <c r="F139" s="4" t="s">
        <v>38</v>
      </c>
      <c r="G139" s="7"/>
      <c r="H139" s="7"/>
      <c r="I139" s="13" t="s">
        <v>1061</v>
      </c>
      <c r="J139" s="14">
        <f>COUNTIF(C136:C166, "filename")</f>
        <v>11</v>
      </c>
      <c r="K139" s="15">
        <f t="shared" si="5"/>
        <v>-1</v>
      </c>
      <c r="L139" s="7"/>
      <c r="M139" s="7"/>
      <c r="N139" s="7"/>
      <c r="O139" s="7"/>
      <c r="P139" s="7"/>
      <c r="Q139" s="7"/>
      <c r="R139" s="7"/>
      <c r="S139" s="7"/>
      <c r="T139" s="7"/>
      <c r="U139" s="7"/>
      <c r="V139" s="7"/>
      <c r="W139" s="7"/>
      <c r="X139" s="7"/>
      <c r="Y139" s="7"/>
      <c r="Z139" s="7"/>
      <c r="AA139" s="7"/>
    </row>
    <row r="140" ht="18.0" customHeight="1">
      <c r="A140" s="4">
        <v>5.0</v>
      </c>
      <c r="B140" s="5" t="s">
        <v>572</v>
      </c>
      <c r="C140" s="4" t="s">
        <v>1061</v>
      </c>
      <c r="D140" s="4" t="s">
        <v>573</v>
      </c>
      <c r="E140" s="20" t="s">
        <v>574</v>
      </c>
      <c r="F140" s="4" t="s">
        <v>38</v>
      </c>
      <c r="G140" s="7"/>
      <c r="H140" s="7"/>
      <c r="I140" s="13" t="s">
        <v>26</v>
      </c>
      <c r="J140" s="14">
        <f>COUNTIF(C136:C166, "issue_number")</f>
        <v>10</v>
      </c>
      <c r="K140" s="15">
        <f t="shared" si="5"/>
        <v>0</v>
      </c>
      <c r="L140" s="7"/>
      <c r="M140" s="7"/>
      <c r="N140" s="7"/>
      <c r="O140" s="7"/>
      <c r="P140" s="7"/>
      <c r="Q140" s="7"/>
      <c r="R140" s="7"/>
      <c r="S140" s="7"/>
      <c r="T140" s="7"/>
      <c r="U140" s="7"/>
      <c r="V140" s="7"/>
      <c r="W140" s="7"/>
      <c r="X140" s="7"/>
      <c r="Y140" s="7"/>
      <c r="Z140" s="7"/>
      <c r="AA140" s="7"/>
    </row>
    <row r="141" ht="18.0" customHeight="1">
      <c r="A141" s="4">
        <v>5.0</v>
      </c>
      <c r="B141" s="5" t="s">
        <v>928</v>
      </c>
      <c r="C141" s="4" t="s">
        <v>26</v>
      </c>
      <c r="D141" s="4" t="s">
        <v>929</v>
      </c>
      <c r="E141" s="20" t="s">
        <v>930</v>
      </c>
      <c r="F141" s="4" t="s">
        <v>38</v>
      </c>
      <c r="G141" s="7"/>
      <c r="H141" s="7"/>
      <c r="I141" s="7"/>
      <c r="J141" s="7"/>
      <c r="K141" s="7"/>
      <c r="L141" s="7"/>
      <c r="M141" s="7"/>
      <c r="N141" s="7"/>
      <c r="O141" s="7"/>
      <c r="P141" s="7"/>
      <c r="Q141" s="7"/>
      <c r="R141" s="7"/>
      <c r="S141" s="7"/>
      <c r="T141" s="7"/>
      <c r="U141" s="7"/>
      <c r="V141" s="7"/>
      <c r="W141" s="7"/>
      <c r="X141" s="7"/>
      <c r="Y141" s="7"/>
      <c r="Z141" s="7"/>
      <c r="AA141" s="7"/>
    </row>
    <row r="142" ht="18.0" customHeight="1">
      <c r="A142" s="4">
        <v>5.0</v>
      </c>
      <c r="B142" s="5" t="s">
        <v>575</v>
      </c>
      <c r="C142" s="4" t="s">
        <v>26</v>
      </c>
      <c r="D142" s="4" t="s">
        <v>576</v>
      </c>
      <c r="E142" s="20" t="s">
        <v>931</v>
      </c>
      <c r="F142" s="7"/>
      <c r="G142" s="7"/>
      <c r="H142" s="7"/>
      <c r="I142" s="7"/>
      <c r="J142" s="7"/>
      <c r="K142" s="7"/>
      <c r="L142" s="7"/>
      <c r="M142" s="7"/>
      <c r="N142" s="7"/>
      <c r="O142" s="7"/>
      <c r="P142" s="7"/>
      <c r="Q142" s="7"/>
      <c r="R142" s="7"/>
      <c r="S142" s="7"/>
      <c r="T142" s="7"/>
      <c r="U142" s="7"/>
      <c r="V142" s="7"/>
      <c r="W142" s="7"/>
      <c r="X142" s="7"/>
      <c r="Y142" s="7"/>
      <c r="Z142" s="7"/>
      <c r="AA142" s="7"/>
    </row>
    <row r="143" ht="18.0" customHeight="1">
      <c r="A143" s="4">
        <v>5.0</v>
      </c>
      <c r="B143" s="5" t="s">
        <v>575</v>
      </c>
      <c r="C143" s="4" t="s">
        <v>1061</v>
      </c>
      <c r="D143" s="4" t="s">
        <v>576</v>
      </c>
      <c r="E143" s="65" t="s">
        <v>577</v>
      </c>
      <c r="F143" s="7"/>
      <c r="G143" s="7"/>
      <c r="H143" s="7"/>
      <c r="I143" s="7"/>
      <c r="J143" s="7"/>
      <c r="K143" s="7"/>
      <c r="L143" s="7"/>
      <c r="M143" s="7"/>
      <c r="N143" s="7"/>
      <c r="O143" s="7"/>
      <c r="P143" s="7"/>
      <c r="Q143" s="7"/>
      <c r="R143" s="7"/>
      <c r="S143" s="7"/>
      <c r="T143" s="7"/>
      <c r="U143" s="7"/>
      <c r="V143" s="7"/>
      <c r="W143" s="7"/>
      <c r="X143" s="7"/>
      <c r="Y143" s="7"/>
      <c r="Z143" s="7"/>
      <c r="AA143" s="7"/>
    </row>
    <row r="144" ht="18.0" customHeight="1">
      <c r="A144" s="4">
        <v>5.0</v>
      </c>
      <c r="B144" s="5" t="s">
        <v>932</v>
      </c>
      <c r="C144" s="4" t="s">
        <v>26</v>
      </c>
      <c r="D144" s="4" t="s">
        <v>933</v>
      </c>
      <c r="E144" s="65" t="s">
        <v>934</v>
      </c>
      <c r="F144" s="7"/>
      <c r="G144" s="7"/>
      <c r="H144" s="7"/>
      <c r="I144" s="7"/>
      <c r="J144" s="7"/>
      <c r="K144" s="7"/>
      <c r="L144" s="7"/>
      <c r="M144" s="7"/>
      <c r="N144" s="7"/>
      <c r="O144" s="7"/>
      <c r="P144" s="7"/>
      <c r="Q144" s="7"/>
      <c r="R144" s="7"/>
      <c r="S144" s="7"/>
      <c r="T144" s="7"/>
      <c r="U144" s="7"/>
      <c r="V144" s="7"/>
      <c r="W144" s="7"/>
      <c r="X144" s="7"/>
      <c r="Y144" s="7"/>
      <c r="Z144" s="7"/>
      <c r="AA144" s="7"/>
    </row>
    <row r="145" ht="18.0" customHeight="1">
      <c r="A145" s="4">
        <v>5.0</v>
      </c>
      <c r="B145" s="5" t="s">
        <v>578</v>
      </c>
      <c r="C145" s="4" t="s">
        <v>26</v>
      </c>
      <c r="D145" s="4" t="s">
        <v>579</v>
      </c>
      <c r="E145" s="20" t="s">
        <v>935</v>
      </c>
      <c r="F145" s="4" t="s">
        <v>38</v>
      </c>
      <c r="G145" s="7"/>
      <c r="H145" s="7"/>
      <c r="I145" s="7"/>
      <c r="J145" s="7"/>
      <c r="K145" s="7"/>
      <c r="L145" s="7"/>
      <c r="M145" s="7"/>
      <c r="N145" s="7"/>
      <c r="O145" s="7"/>
      <c r="P145" s="7"/>
      <c r="Q145" s="7"/>
      <c r="R145" s="7"/>
      <c r="S145" s="7"/>
      <c r="T145" s="7"/>
      <c r="U145" s="7"/>
      <c r="V145" s="7"/>
      <c r="W145" s="7"/>
      <c r="X145" s="7"/>
      <c r="Y145" s="7"/>
      <c r="Z145" s="7"/>
      <c r="AA145" s="7"/>
    </row>
    <row r="146" ht="18.0" customHeight="1">
      <c r="A146" s="4">
        <v>5.0</v>
      </c>
      <c r="B146" s="5" t="s">
        <v>578</v>
      </c>
      <c r="C146" s="4" t="s">
        <v>26</v>
      </c>
      <c r="D146" s="4" t="s">
        <v>579</v>
      </c>
      <c r="E146" s="20" t="s">
        <v>936</v>
      </c>
      <c r="F146" s="4" t="s">
        <v>38</v>
      </c>
      <c r="G146" s="7"/>
      <c r="H146" s="7"/>
      <c r="I146" s="7"/>
      <c r="J146" s="7"/>
      <c r="K146" s="7"/>
      <c r="L146" s="7"/>
      <c r="M146" s="7"/>
      <c r="N146" s="7"/>
      <c r="O146" s="7"/>
      <c r="P146" s="7"/>
      <c r="Q146" s="7"/>
      <c r="R146" s="7"/>
      <c r="S146" s="7"/>
      <c r="T146" s="7"/>
      <c r="U146" s="7"/>
      <c r="V146" s="7"/>
      <c r="W146" s="7"/>
      <c r="X146" s="7"/>
      <c r="Y146" s="7"/>
      <c r="Z146" s="7"/>
      <c r="AA146" s="7"/>
    </row>
    <row r="147" ht="18.0" customHeight="1">
      <c r="A147" s="4">
        <v>5.0</v>
      </c>
      <c r="B147" s="5" t="s">
        <v>578</v>
      </c>
      <c r="C147" s="4" t="s">
        <v>26</v>
      </c>
      <c r="D147" s="4" t="s">
        <v>579</v>
      </c>
      <c r="E147" s="20" t="s">
        <v>937</v>
      </c>
      <c r="F147" s="4" t="s">
        <v>38</v>
      </c>
      <c r="G147" s="7"/>
      <c r="H147" s="7"/>
      <c r="I147" s="7"/>
      <c r="J147" s="7"/>
      <c r="K147" s="7"/>
      <c r="L147" s="7"/>
      <c r="M147" s="7"/>
      <c r="N147" s="7"/>
      <c r="O147" s="7"/>
      <c r="P147" s="7"/>
      <c r="Q147" s="7"/>
      <c r="R147" s="7"/>
      <c r="S147" s="7"/>
      <c r="T147" s="7"/>
      <c r="U147" s="7"/>
      <c r="V147" s="7"/>
      <c r="W147" s="7"/>
      <c r="X147" s="7"/>
      <c r="Y147" s="7"/>
      <c r="Z147" s="7"/>
      <c r="AA147" s="7"/>
    </row>
    <row r="148" ht="18.0" customHeight="1">
      <c r="A148" s="4">
        <v>5.0</v>
      </c>
      <c r="B148" s="17" t="s">
        <v>578</v>
      </c>
      <c r="C148" s="4" t="s">
        <v>26</v>
      </c>
      <c r="D148" s="4" t="s">
        <v>579</v>
      </c>
      <c r="E148" s="20" t="s">
        <v>934</v>
      </c>
      <c r="F148" s="4" t="s">
        <v>38</v>
      </c>
      <c r="G148" s="7"/>
      <c r="H148" s="7"/>
      <c r="I148" s="7"/>
      <c r="J148" s="7"/>
      <c r="K148" s="7"/>
      <c r="L148" s="7"/>
      <c r="M148" s="7"/>
      <c r="N148" s="7"/>
      <c r="O148" s="7"/>
      <c r="P148" s="7"/>
      <c r="Q148" s="7"/>
      <c r="R148" s="7"/>
      <c r="S148" s="7"/>
      <c r="T148" s="7"/>
      <c r="U148" s="7"/>
      <c r="V148" s="7"/>
      <c r="W148" s="7"/>
      <c r="X148" s="7"/>
      <c r="Y148" s="7"/>
      <c r="Z148" s="7"/>
      <c r="AA148" s="7"/>
    </row>
    <row r="149" ht="18.0" customHeight="1">
      <c r="A149" s="4">
        <v>5.0</v>
      </c>
      <c r="B149" s="17" t="s">
        <v>578</v>
      </c>
      <c r="C149" s="4" t="s">
        <v>1061</v>
      </c>
      <c r="D149" s="4" t="s">
        <v>579</v>
      </c>
      <c r="E149" s="20" t="s">
        <v>580</v>
      </c>
      <c r="F149" s="4" t="s">
        <v>38</v>
      </c>
      <c r="G149" s="7"/>
      <c r="H149" s="7"/>
      <c r="I149" s="7"/>
      <c r="J149" s="7"/>
      <c r="K149" s="7"/>
      <c r="L149" s="7"/>
      <c r="M149" s="7"/>
      <c r="N149" s="7"/>
      <c r="O149" s="7"/>
      <c r="P149" s="7"/>
      <c r="Q149" s="7"/>
      <c r="R149" s="7"/>
      <c r="S149" s="7"/>
      <c r="T149" s="7"/>
      <c r="U149" s="7"/>
      <c r="V149" s="7"/>
      <c r="W149" s="7"/>
      <c r="X149" s="7"/>
      <c r="Y149" s="7"/>
      <c r="Z149" s="7"/>
      <c r="AA149" s="7"/>
    </row>
    <row r="150" ht="18.0" customHeight="1">
      <c r="A150" s="4">
        <v>5.0</v>
      </c>
      <c r="B150" s="5" t="s">
        <v>126</v>
      </c>
      <c r="C150" s="4" t="s">
        <v>1065</v>
      </c>
      <c r="D150" s="4" t="s">
        <v>127</v>
      </c>
      <c r="E150" s="20" t="s">
        <v>43</v>
      </c>
      <c r="F150" s="4" t="s">
        <v>38</v>
      </c>
      <c r="G150" s="7"/>
      <c r="H150" s="7"/>
      <c r="I150" s="7"/>
      <c r="J150" s="7"/>
      <c r="K150" s="7"/>
      <c r="L150" s="7"/>
      <c r="M150" s="7"/>
      <c r="N150" s="7"/>
      <c r="O150" s="7"/>
      <c r="P150" s="7"/>
      <c r="Q150" s="7"/>
      <c r="R150" s="7"/>
      <c r="S150" s="7"/>
      <c r="T150" s="7"/>
      <c r="U150" s="7"/>
      <c r="V150" s="7"/>
      <c r="W150" s="7"/>
      <c r="X150" s="7"/>
      <c r="Y150" s="7"/>
      <c r="Z150" s="7"/>
      <c r="AA150" s="7"/>
    </row>
    <row r="151" ht="18.0" customHeight="1">
      <c r="A151" s="4">
        <v>5.0</v>
      </c>
      <c r="B151" s="5" t="s">
        <v>128</v>
      </c>
      <c r="C151" s="4" t="s">
        <v>1065</v>
      </c>
      <c r="D151" s="4" t="s">
        <v>129</v>
      </c>
      <c r="E151" s="4" t="s">
        <v>125</v>
      </c>
      <c r="F151" s="7"/>
      <c r="G151" s="7"/>
      <c r="H151" s="7"/>
      <c r="I151" s="7"/>
      <c r="J151" s="7"/>
      <c r="K151" s="7"/>
      <c r="L151" s="7"/>
      <c r="M151" s="7"/>
      <c r="N151" s="7"/>
      <c r="O151" s="7"/>
      <c r="P151" s="7"/>
      <c r="Q151" s="7"/>
      <c r="R151" s="7"/>
      <c r="S151" s="7"/>
      <c r="T151" s="7"/>
      <c r="U151" s="7"/>
      <c r="V151" s="7"/>
      <c r="W151" s="7"/>
      <c r="X151" s="7"/>
      <c r="Y151" s="7"/>
      <c r="Z151" s="7"/>
      <c r="AA151" s="7"/>
    </row>
    <row r="152" ht="18.0" customHeight="1">
      <c r="A152" s="4">
        <v>5.0</v>
      </c>
      <c r="B152" s="5" t="s">
        <v>130</v>
      </c>
      <c r="C152" s="4" t="s">
        <v>1065</v>
      </c>
      <c r="D152" s="4" t="s">
        <v>131</v>
      </c>
      <c r="E152" s="4" t="s">
        <v>19</v>
      </c>
      <c r="F152" s="4" t="s">
        <v>38</v>
      </c>
      <c r="G152" s="7"/>
      <c r="H152" s="7"/>
      <c r="I152" s="7"/>
      <c r="J152" s="7"/>
      <c r="K152" s="7"/>
      <c r="L152" s="7"/>
      <c r="M152" s="7"/>
      <c r="N152" s="7"/>
      <c r="O152" s="7"/>
      <c r="P152" s="7"/>
      <c r="Q152" s="7"/>
      <c r="R152" s="7"/>
      <c r="S152" s="7"/>
      <c r="T152" s="7"/>
      <c r="U152" s="7"/>
      <c r="V152" s="7"/>
      <c r="W152" s="7"/>
      <c r="X152" s="7"/>
      <c r="Y152" s="7"/>
      <c r="Z152" s="7"/>
      <c r="AA152" s="7"/>
    </row>
    <row r="153" ht="18.0" customHeight="1">
      <c r="A153" s="4">
        <v>5.0</v>
      </c>
      <c r="B153" s="5" t="s">
        <v>581</v>
      </c>
      <c r="C153" s="4" t="s">
        <v>1061</v>
      </c>
      <c r="D153" s="4" t="s">
        <v>582</v>
      </c>
      <c r="E153" s="4" t="s">
        <v>583</v>
      </c>
      <c r="F153" s="4" t="s">
        <v>38</v>
      </c>
      <c r="G153" s="7"/>
      <c r="H153" s="7"/>
      <c r="I153" s="7"/>
      <c r="J153" s="7"/>
      <c r="K153" s="7"/>
      <c r="L153" s="7"/>
      <c r="M153" s="7"/>
      <c r="N153" s="7"/>
      <c r="O153" s="7"/>
      <c r="P153" s="7"/>
      <c r="Q153" s="7"/>
      <c r="R153" s="7"/>
      <c r="S153" s="7"/>
      <c r="T153" s="7"/>
      <c r="U153" s="7"/>
      <c r="V153" s="7"/>
      <c r="W153" s="7"/>
      <c r="X153" s="7"/>
      <c r="Y153" s="7"/>
      <c r="Z153" s="7"/>
      <c r="AA153" s="7"/>
    </row>
    <row r="154" ht="18.0" customHeight="1">
      <c r="A154" s="4">
        <v>5.0</v>
      </c>
      <c r="B154" s="5" t="s">
        <v>132</v>
      </c>
      <c r="C154" s="4" t="s">
        <v>1065</v>
      </c>
      <c r="D154" s="4" t="s">
        <v>133</v>
      </c>
      <c r="E154" s="20" t="s">
        <v>134</v>
      </c>
      <c r="F154" s="4" t="s">
        <v>38</v>
      </c>
      <c r="G154" s="7"/>
      <c r="H154" s="7"/>
      <c r="I154" s="7"/>
      <c r="J154" s="7"/>
      <c r="K154" s="7"/>
      <c r="L154" s="7"/>
      <c r="M154" s="7"/>
      <c r="N154" s="7"/>
      <c r="O154" s="7"/>
      <c r="P154" s="7"/>
      <c r="Q154" s="7"/>
      <c r="R154" s="7"/>
      <c r="S154" s="7"/>
      <c r="T154" s="7"/>
      <c r="U154" s="7"/>
      <c r="V154" s="7"/>
      <c r="W154" s="7"/>
      <c r="X154" s="7"/>
      <c r="Y154" s="7"/>
      <c r="Z154" s="7"/>
    </row>
    <row r="155" ht="18.0" customHeight="1">
      <c r="A155" s="4">
        <v>5.0</v>
      </c>
      <c r="B155" s="5" t="s">
        <v>584</v>
      </c>
      <c r="C155" s="4" t="s">
        <v>1061</v>
      </c>
      <c r="D155" s="4" t="s">
        <v>585</v>
      </c>
      <c r="E155" s="4" t="s">
        <v>558</v>
      </c>
      <c r="F155" s="7"/>
      <c r="G155" s="7"/>
      <c r="H155" s="7"/>
      <c r="I155" s="7"/>
      <c r="J155" s="7"/>
      <c r="K155" s="7"/>
      <c r="L155" s="7"/>
      <c r="M155" s="7"/>
      <c r="N155" s="7"/>
      <c r="O155" s="7"/>
      <c r="P155" s="7"/>
      <c r="Q155" s="7"/>
      <c r="R155" s="7"/>
      <c r="S155" s="7"/>
      <c r="T155" s="7"/>
      <c r="U155" s="7"/>
      <c r="V155" s="7"/>
      <c r="W155" s="7"/>
      <c r="X155" s="7"/>
      <c r="Y155" s="7"/>
      <c r="Z155" s="7"/>
      <c r="AA155" s="7"/>
    </row>
    <row r="156" ht="18.0" customHeight="1">
      <c r="A156" s="4">
        <v>5.0</v>
      </c>
      <c r="B156" s="5" t="s">
        <v>586</v>
      </c>
      <c r="C156" s="4" t="s">
        <v>1061</v>
      </c>
      <c r="D156" s="4" t="s">
        <v>587</v>
      </c>
      <c r="E156" s="20" t="s">
        <v>588</v>
      </c>
      <c r="F156" s="4" t="s">
        <v>38</v>
      </c>
      <c r="G156" s="7"/>
      <c r="H156" s="7"/>
      <c r="I156" s="7"/>
      <c r="J156" s="7"/>
      <c r="K156" s="7"/>
      <c r="L156" s="7"/>
      <c r="M156" s="7"/>
      <c r="N156" s="7"/>
      <c r="O156" s="7"/>
      <c r="P156" s="7"/>
      <c r="Q156" s="7"/>
      <c r="R156" s="7"/>
      <c r="S156" s="7"/>
      <c r="T156" s="7"/>
      <c r="U156" s="7"/>
      <c r="V156" s="7"/>
      <c r="W156" s="7"/>
      <c r="X156" s="7"/>
      <c r="Y156" s="7"/>
      <c r="Z156" s="7"/>
      <c r="AA156" s="7"/>
    </row>
    <row r="157" ht="18.0" customHeight="1">
      <c r="A157" s="4">
        <v>5.0</v>
      </c>
      <c r="B157" s="5" t="s">
        <v>586</v>
      </c>
      <c r="C157" s="4" t="s">
        <v>1061</v>
      </c>
      <c r="D157" s="4" t="s">
        <v>587</v>
      </c>
      <c r="E157" s="32" t="s">
        <v>589</v>
      </c>
      <c r="F157" s="4" t="s">
        <v>38</v>
      </c>
      <c r="G157" s="7"/>
      <c r="H157" s="7"/>
      <c r="I157" s="7"/>
      <c r="J157" s="7"/>
      <c r="K157" s="7"/>
      <c r="L157" s="7"/>
      <c r="M157" s="7"/>
      <c r="N157" s="7"/>
      <c r="O157" s="7"/>
      <c r="P157" s="7"/>
      <c r="Q157" s="7"/>
      <c r="R157" s="7"/>
      <c r="S157" s="7"/>
      <c r="T157" s="7"/>
      <c r="U157" s="7"/>
      <c r="V157" s="7"/>
      <c r="W157" s="7"/>
      <c r="X157" s="7"/>
      <c r="Y157" s="7"/>
      <c r="Z157" s="7"/>
      <c r="AA157" s="7"/>
    </row>
    <row r="158" ht="18.0" customHeight="1">
      <c r="A158" s="4">
        <v>5.0</v>
      </c>
      <c r="B158" s="5" t="s">
        <v>586</v>
      </c>
      <c r="C158" s="4" t="s">
        <v>1061</v>
      </c>
      <c r="D158" s="4" t="s">
        <v>587</v>
      </c>
      <c r="E158" s="32" t="s">
        <v>590</v>
      </c>
      <c r="F158" s="4" t="s">
        <v>38</v>
      </c>
      <c r="G158" s="7"/>
      <c r="H158" s="7"/>
      <c r="I158" s="7"/>
      <c r="J158" s="7"/>
      <c r="K158" s="7"/>
      <c r="L158" s="7"/>
      <c r="M158" s="7"/>
      <c r="N158" s="7"/>
      <c r="O158" s="7"/>
      <c r="P158" s="7"/>
      <c r="Q158" s="7"/>
      <c r="R158" s="7"/>
      <c r="S158" s="7"/>
      <c r="T158" s="7"/>
      <c r="U158" s="7"/>
      <c r="V158" s="7"/>
      <c r="W158" s="7"/>
      <c r="X158" s="7"/>
      <c r="Y158" s="7"/>
      <c r="Z158" s="7"/>
      <c r="AA158" s="7"/>
    </row>
    <row r="159" ht="18.0" customHeight="1">
      <c r="A159" s="4">
        <v>5.0</v>
      </c>
      <c r="B159" s="5" t="s">
        <v>135</v>
      </c>
      <c r="C159" s="4" t="s">
        <v>1065</v>
      </c>
      <c r="D159" s="4" t="s">
        <v>136</v>
      </c>
      <c r="E159" s="4" t="s">
        <v>137</v>
      </c>
      <c r="F159" s="7"/>
      <c r="G159" s="7"/>
      <c r="H159" s="7"/>
      <c r="I159" s="7"/>
      <c r="J159" s="7"/>
      <c r="K159" s="7"/>
      <c r="L159" s="7"/>
      <c r="M159" s="7"/>
      <c r="N159" s="7"/>
      <c r="O159" s="7"/>
      <c r="P159" s="7"/>
      <c r="Q159" s="7"/>
      <c r="R159" s="7"/>
      <c r="S159" s="7"/>
      <c r="T159" s="7"/>
      <c r="U159" s="7"/>
      <c r="V159" s="7"/>
      <c r="W159" s="7"/>
      <c r="X159" s="7"/>
      <c r="Y159" s="7"/>
      <c r="Z159" s="7"/>
      <c r="AA159" s="7"/>
    </row>
    <row r="160" ht="18.0" customHeight="1">
      <c r="A160" s="4">
        <v>5.0</v>
      </c>
      <c r="B160" s="5" t="s">
        <v>938</v>
      </c>
      <c r="C160" s="4" t="s">
        <v>26</v>
      </c>
      <c r="D160" s="4" t="s">
        <v>939</v>
      </c>
      <c r="E160" s="32" t="s">
        <v>940</v>
      </c>
      <c r="F160" s="4" t="s">
        <v>38</v>
      </c>
      <c r="G160" s="7"/>
      <c r="H160" s="7"/>
      <c r="I160" s="7"/>
      <c r="J160" s="7"/>
      <c r="K160" s="7"/>
      <c r="L160" s="7"/>
      <c r="M160" s="7"/>
      <c r="N160" s="7"/>
      <c r="O160" s="7"/>
      <c r="P160" s="7"/>
      <c r="Q160" s="7"/>
      <c r="R160" s="7"/>
      <c r="S160" s="7"/>
      <c r="T160" s="7"/>
      <c r="U160" s="7"/>
      <c r="V160" s="7"/>
      <c r="W160" s="7"/>
      <c r="X160" s="7"/>
      <c r="Y160" s="7"/>
      <c r="Z160" s="7"/>
      <c r="AA160" s="7"/>
    </row>
    <row r="161" ht="18.0" customHeight="1">
      <c r="A161" s="4">
        <v>5.0</v>
      </c>
      <c r="B161" s="5" t="s">
        <v>138</v>
      </c>
      <c r="C161" s="4" t="s">
        <v>1065</v>
      </c>
      <c r="D161" s="4" t="s">
        <v>139</v>
      </c>
      <c r="E161" s="32" t="s">
        <v>125</v>
      </c>
      <c r="F161" s="4" t="s">
        <v>38</v>
      </c>
      <c r="G161" s="7"/>
      <c r="H161" s="7"/>
      <c r="I161" s="7"/>
      <c r="J161" s="7"/>
      <c r="K161" s="7"/>
      <c r="L161" s="7"/>
      <c r="M161" s="7"/>
      <c r="N161" s="7"/>
      <c r="O161" s="7"/>
      <c r="P161" s="7"/>
      <c r="Q161" s="7"/>
      <c r="R161" s="7"/>
      <c r="S161" s="7"/>
      <c r="T161" s="7"/>
      <c r="U161" s="7"/>
      <c r="V161" s="7"/>
      <c r="W161" s="7"/>
      <c r="X161" s="7"/>
      <c r="Y161" s="7"/>
      <c r="Z161" s="7"/>
      <c r="AA161" s="7"/>
    </row>
    <row r="162" ht="18.0" customHeight="1">
      <c r="A162" s="4">
        <v>5.0</v>
      </c>
      <c r="B162" s="5" t="s">
        <v>138</v>
      </c>
      <c r="C162" s="4" t="s">
        <v>1065</v>
      </c>
      <c r="D162" s="4" t="s">
        <v>139</v>
      </c>
      <c r="E162" s="4" t="s">
        <v>19</v>
      </c>
      <c r="F162" s="4" t="s">
        <v>38</v>
      </c>
      <c r="G162" s="7"/>
      <c r="H162" s="7"/>
      <c r="I162" s="7"/>
      <c r="J162" s="7"/>
      <c r="K162" s="7"/>
      <c r="L162" s="7"/>
      <c r="M162" s="7"/>
      <c r="N162" s="7"/>
      <c r="O162" s="7"/>
      <c r="P162" s="7"/>
      <c r="Q162" s="7"/>
      <c r="R162" s="7"/>
      <c r="S162" s="7"/>
      <c r="T162" s="7"/>
      <c r="U162" s="7"/>
      <c r="V162" s="7"/>
      <c r="W162" s="7"/>
      <c r="X162" s="7"/>
      <c r="Y162" s="7"/>
      <c r="Z162" s="7"/>
      <c r="AA162" s="7"/>
    </row>
    <row r="163" ht="18.0" customHeight="1">
      <c r="A163" s="4">
        <v>5.0</v>
      </c>
      <c r="B163" s="5" t="s">
        <v>140</v>
      </c>
      <c r="C163" s="4" t="s">
        <v>1065</v>
      </c>
      <c r="D163" s="4" t="s">
        <v>141</v>
      </c>
      <c r="E163" s="4" t="s">
        <v>142</v>
      </c>
      <c r="F163" s="7"/>
      <c r="G163" s="7"/>
      <c r="H163" s="7"/>
      <c r="I163" s="7"/>
      <c r="J163" s="7"/>
      <c r="K163" s="7"/>
      <c r="L163" s="7"/>
      <c r="M163" s="7"/>
      <c r="N163" s="7"/>
      <c r="O163" s="7"/>
      <c r="P163" s="7"/>
      <c r="Q163" s="7"/>
      <c r="R163" s="7"/>
      <c r="S163" s="7"/>
      <c r="T163" s="7"/>
      <c r="U163" s="7"/>
      <c r="V163" s="7"/>
      <c r="W163" s="7"/>
      <c r="X163" s="7"/>
      <c r="Y163" s="7"/>
      <c r="Z163" s="7"/>
      <c r="AA163" s="7"/>
    </row>
    <row r="164" ht="18.0" customHeight="1">
      <c r="A164" s="4">
        <v>5.0</v>
      </c>
      <c r="B164" s="5" t="s">
        <v>143</v>
      </c>
      <c r="C164" s="4" t="s">
        <v>1065</v>
      </c>
      <c r="D164" s="4" t="s">
        <v>144</v>
      </c>
      <c r="E164" s="4" t="s">
        <v>125</v>
      </c>
      <c r="F164" s="7"/>
      <c r="G164" s="7"/>
      <c r="H164" s="7"/>
      <c r="I164" s="7"/>
      <c r="J164" s="7"/>
      <c r="K164" s="7"/>
      <c r="L164" s="7"/>
      <c r="M164" s="7"/>
      <c r="N164" s="7"/>
      <c r="O164" s="7"/>
      <c r="P164" s="7"/>
      <c r="Q164" s="7"/>
      <c r="R164" s="7"/>
      <c r="S164" s="7"/>
      <c r="T164" s="7"/>
      <c r="U164" s="7"/>
      <c r="V164" s="7"/>
      <c r="W164" s="7"/>
      <c r="X164" s="7"/>
      <c r="Y164" s="7"/>
      <c r="Z164" s="7"/>
      <c r="AA164" s="7"/>
    </row>
    <row r="165" ht="18.0" customHeight="1">
      <c r="A165" s="4">
        <v>5.0</v>
      </c>
      <c r="B165" s="5" t="s">
        <v>591</v>
      </c>
      <c r="C165" s="4" t="s">
        <v>1061</v>
      </c>
      <c r="D165" s="4" t="s">
        <v>592</v>
      </c>
      <c r="E165" s="4" t="s">
        <v>593</v>
      </c>
      <c r="F165" s="7"/>
      <c r="G165" s="7"/>
      <c r="H165" s="7"/>
      <c r="I165" s="7"/>
      <c r="J165" s="7"/>
      <c r="K165" s="7"/>
      <c r="L165" s="7"/>
      <c r="M165" s="7"/>
      <c r="N165" s="7"/>
      <c r="O165" s="7"/>
      <c r="P165" s="7"/>
      <c r="Q165" s="7"/>
      <c r="R165" s="7"/>
      <c r="S165" s="7"/>
      <c r="T165" s="7"/>
      <c r="U165" s="7"/>
      <c r="V165" s="7"/>
      <c r="W165" s="7"/>
      <c r="X165" s="7"/>
      <c r="Y165" s="7"/>
      <c r="Z165" s="7"/>
      <c r="AA165" s="7"/>
    </row>
    <row r="166" ht="18.0" customHeight="1">
      <c r="A166" s="58">
        <v>5.0</v>
      </c>
      <c r="B166" s="59" t="s">
        <v>591</v>
      </c>
      <c r="C166" s="58" t="s">
        <v>1061</v>
      </c>
      <c r="D166" s="58" t="s">
        <v>592</v>
      </c>
      <c r="E166" s="58" t="s">
        <v>594</v>
      </c>
      <c r="F166" s="61"/>
      <c r="G166" s="61"/>
      <c r="H166" s="61"/>
      <c r="I166" s="61"/>
      <c r="J166" s="61"/>
      <c r="K166" s="61"/>
      <c r="L166" s="61"/>
      <c r="M166" s="7"/>
      <c r="N166" s="7"/>
      <c r="O166" s="7"/>
      <c r="P166" s="7"/>
      <c r="Q166" s="7"/>
      <c r="R166" s="7"/>
      <c r="S166" s="7"/>
      <c r="T166" s="7"/>
      <c r="U166" s="7"/>
      <c r="V166" s="7"/>
      <c r="W166" s="7"/>
      <c r="X166" s="7"/>
      <c r="Y166" s="7"/>
      <c r="Z166" s="7"/>
      <c r="AA166" s="7"/>
    </row>
    <row r="167" ht="18.0" customHeight="1">
      <c r="A167" s="4">
        <v>11.0</v>
      </c>
      <c r="B167" s="5" t="s">
        <v>146</v>
      </c>
      <c r="C167" s="4" t="s">
        <v>1065</v>
      </c>
      <c r="D167" s="4" t="s">
        <v>147</v>
      </c>
      <c r="E167" s="4" t="s">
        <v>148</v>
      </c>
      <c r="F167" s="7"/>
      <c r="G167" s="7"/>
      <c r="H167" s="7"/>
      <c r="I167" s="7"/>
      <c r="J167" s="53" t="s">
        <v>1076</v>
      </c>
      <c r="K167" s="7"/>
      <c r="L167" s="7"/>
      <c r="M167" s="7"/>
      <c r="N167" s="7"/>
      <c r="O167" s="7"/>
      <c r="P167" s="7"/>
      <c r="Q167" s="7"/>
      <c r="R167" s="7"/>
      <c r="S167" s="7"/>
      <c r="T167" s="7"/>
      <c r="U167" s="7"/>
      <c r="V167" s="7"/>
      <c r="W167" s="7"/>
      <c r="X167" s="7"/>
      <c r="Y167" s="7"/>
      <c r="Z167" s="7"/>
      <c r="AA167" s="7"/>
    </row>
    <row r="168" ht="18.0" customHeight="1">
      <c r="A168" s="4">
        <v>11.0</v>
      </c>
      <c r="B168" s="5" t="s">
        <v>149</v>
      </c>
      <c r="C168" s="4" t="s">
        <v>1065</v>
      </c>
      <c r="D168" s="4" t="s">
        <v>150</v>
      </c>
      <c r="E168" s="4" t="s">
        <v>151</v>
      </c>
      <c r="F168" s="7"/>
      <c r="G168" s="7"/>
      <c r="H168" s="7"/>
      <c r="I168" s="1" t="s">
        <v>14</v>
      </c>
      <c r="J168" s="1" t="s">
        <v>15</v>
      </c>
      <c r="K168" s="1" t="s">
        <v>1077</v>
      </c>
      <c r="L168" s="7"/>
      <c r="M168" s="7"/>
      <c r="N168" s="7"/>
      <c r="O168" s="7"/>
      <c r="P168" s="7"/>
      <c r="Q168" s="7"/>
      <c r="R168" s="7"/>
      <c r="S168" s="7"/>
      <c r="T168" s="7"/>
      <c r="U168" s="7"/>
      <c r="V168" s="7"/>
      <c r="W168" s="7"/>
      <c r="X168" s="7"/>
      <c r="Y168" s="7"/>
      <c r="Z168" s="7"/>
      <c r="AA168" s="7"/>
    </row>
    <row r="169" ht="18.0" customHeight="1">
      <c r="A169" s="4">
        <v>11.0</v>
      </c>
      <c r="B169" s="5" t="s">
        <v>152</v>
      </c>
      <c r="C169" s="4" t="s">
        <v>1065</v>
      </c>
      <c r="D169" s="4" t="s">
        <v>153</v>
      </c>
      <c r="E169" s="4" t="s">
        <v>43</v>
      </c>
      <c r="F169" s="7"/>
      <c r="G169" s="7"/>
      <c r="H169" s="7"/>
      <c r="I169" s="13" t="s">
        <v>1065</v>
      </c>
      <c r="J169" s="14">
        <f>COUNTIF(C167:C196, "branch")</f>
        <v>10</v>
      </c>
      <c r="K169" s="15">
        <f t="shared" ref="K169:K171" si="6"> 10-J169</f>
        <v>0</v>
      </c>
      <c r="L169" s="7"/>
      <c r="M169" s="7"/>
      <c r="N169" s="7"/>
      <c r="O169" s="7"/>
      <c r="P169" s="7"/>
      <c r="Q169" s="7"/>
      <c r="R169" s="7"/>
      <c r="S169" s="7"/>
      <c r="T169" s="7"/>
      <c r="U169" s="7"/>
      <c r="V169" s="7"/>
      <c r="W169" s="7"/>
      <c r="X169" s="7"/>
      <c r="Y169" s="7"/>
      <c r="Z169" s="7"/>
      <c r="AA169" s="7"/>
    </row>
    <row r="170" ht="18.0" customHeight="1">
      <c r="A170" s="4">
        <v>11.0</v>
      </c>
      <c r="B170" s="5" t="s">
        <v>154</v>
      </c>
      <c r="C170" s="4" t="s">
        <v>1065</v>
      </c>
      <c r="D170" s="4" t="s">
        <v>155</v>
      </c>
      <c r="E170" s="4" t="s">
        <v>156</v>
      </c>
      <c r="F170" s="7"/>
      <c r="G170" s="7"/>
      <c r="H170" s="7"/>
      <c r="I170" s="13" t="s">
        <v>1061</v>
      </c>
      <c r="J170" s="14">
        <f>COUNTIF(C167:C196, "filename")</f>
        <v>10</v>
      </c>
      <c r="K170" s="15">
        <f t="shared" si="6"/>
        <v>0</v>
      </c>
      <c r="L170" s="7"/>
      <c r="M170" s="7"/>
      <c r="N170" s="7"/>
      <c r="O170" s="7"/>
      <c r="P170" s="7"/>
      <c r="Q170" s="7"/>
      <c r="R170" s="7"/>
      <c r="S170" s="7"/>
      <c r="T170" s="7"/>
      <c r="U170" s="7"/>
      <c r="V170" s="7"/>
      <c r="W170" s="7"/>
      <c r="X170" s="7"/>
      <c r="Y170" s="7"/>
      <c r="Z170" s="7"/>
      <c r="AA170" s="7"/>
    </row>
    <row r="171" ht="18.0" customHeight="1">
      <c r="A171" s="4">
        <v>11.0</v>
      </c>
      <c r="B171" s="5" t="s">
        <v>154</v>
      </c>
      <c r="C171" s="4" t="s">
        <v>1065</v>
      </c>
      <c r="D171" s="4" t="s">
        <v>155</v>
      </c>
      <c r="E171" s="4" t="s">
        <v>151</v>
      </c>
      <c r="F171" s="7"/>
      <c r="G171" s="7"/>
      <c r="H171" s="7"/>
      <c r="I171" s="13" t="s">
        <v>26</v>
      </c>
      <c r="J171" s="14">
        <f>COUNTIF(C167:C196, "issue_number")</f>
        <v>10</v>
      </c>
      <c r="K171" s="15">
        <f t="shared" si="6"/>
        <v>0</v>
      </c>
      <c r="L171" s="7"/>
      <c r="M171" s="7"/>
      <c r="N171" s="7"/>
      <c r="O171" s="7"/>
      <c r="P171" s="7"/>
      <c r="Q171" s="7"/>
      <c r="R171" s="7"/>
      <c r="S171" s="7"/>
      <c r="T171" s="7"/>
      <c r="U171" s="7"/>
      <c r="V171" s="7"/>
      <c r="W171" s="7"/>
      <c r="X171" s="7"/>
      <c r="Y171" s="7"/>
      <c r="Z171" s="7"/>
      <c r="AA171" s="7"/>
    </row>
    <row r="172" ht="18.0" customHeight="1">
      <c r="A172" s="4">
        <v>11.0</v>
      </c>
      <c r="B172" s="5" t="s">
        <v>157</v>
      </c>
      <c r="C172" s="4" t="s">
        <v>1065</v>
      </c>
      <c r="D172" s="4" t="s">
        <v>158</v>
      </c>
      <c r="E172" s="4" t="s">
        <v>22</v>
      </c>
      <c r="F172" s="7"/>
      <c r="G172" s="7"/>
      <c r="H172" s="7"/>
      <c r="I172" s="7"/>
      <c r="J172" s="7"/>
      <c r="K172" s="7"/>
      <c r="L172" s="7"/>
      <c r="M172" s="7"/>
      <c r="N172" s="7"/>
      <c r="O172" s="7"/>
      <c r="P172" s="7"/>
      <c r="Q172" s="7"/>
      <c r="R172" s="7"/>
      <c r="S172" s="7"/>
      <c r="T172" s="7"/>
      <c r="U172" s="7"/>
      <c r="V172" s="7"/>
      <c r="W172" s="7"/>
      <c r="X172" s="7"/>
      <c r="Y172" s="7"/>
      <c r="Z172" s="7"/>
      <c r="AA172" s="7"/>
    </row>
    <row r="173" ht="18.0" customHeight="1">
      <c r="A173" s="4">
        <v>11.0</v>
      </c>
      <c r="B173" s="5" t="s">
        <v>595</v>
      </c>
      <c r="C173" s="4" t="s">
        <v>1061</v>
      </c>
      <c r="D173" s="4" t="s">
        <v>596</v>
      </c>
      <c r="E173" s="4" t="s">
        <v>597</v>
      </c>
      <c r="F173" s="7"/>
      <c r="G173" s="7"/>
      <c r="H173" s="7"/>
      <c r="I173" s="7"/>
      <c r="J173" s="7"/>
      <c r="K173" s="7"/>
      <c r="L173" s="7"/>
      <c r="M173" s="7"/>
      <c r="N173" s="7"/>
      <c r="O173" s="7"/>
      <c r="P173" s="7"/>
      <c r="Q173" s="7"/>
      <c r="R173" s="7"/>
      <c r="S173" s="7"/>
      <c r="T173" s="7"/>
      <c r="U173" s="7"/>
      <c r="V173" s="7"/>
      <c r="W173" s="7"/>
      <c r="X173" s="7"/>
      <c r="Y173" s="7"/>
      <c r="Z173" s="7"/>
      <c r="AA173" s="7"/>
    </row>
    <row r="174" ht="18.0" customHeight="1">
      <c r="A174" s="4">
        <v>11.0</v>
      </c>
      <c r="B174" s="17" t="s">
        <v>598</v>
      </c>
      <c r="C174" s="4" t="s">
        <v>1061</v>
      </c>
      <c r="D174" s="4" t="s">
        <v>599</v>
      </c>
      <c r="E174" s="4" t="s">
        <v>600</v>
      </c>
      <c r="F174" s="4" t="s">
        <v>38</v>
      </c>
      <c r="G174" s="7"/>
      <c r="H174" s="7"/>
      <c r="I174" s="7"/>
      <c r="J174" s="7"/>
      <c r="K174" s="7"/>
      <c r="L174" s="7"/>
      <c r="M174" s="7"/>
      <c r="N174" s="7"/>
      <c r="O174" s="7"/>
      <c r="P174" s="7"/>
      <c r="Q174" s="7"/>
      <c r="R174" s="7"/>
      <c r="S174" s="7"/>
      <c r="T174" s="7"/>
      <c r="U174" s="7"/>
      <c r="V174" s="7"/>
      <c r="W174" s="7"/>
      <c r="X174" s="7"/>
      <c r="Y174" s="7"/>
      <c r="Z174" s="7"/>
      <c r="AA174" s="7"/>
    </row>
    <row r="175" ht="18.0" customHeight="1">
      <c r="A175" s="4">
        <v>11.0</v>
      </c>
      <c r="B175" s="17" t="s">
        <v>598</v>
      </c>
      <c r="C175" s="4" t="s">
        <v>1061</v>
      </c>
      <c r="D175" s="4" t="s">
        <v>599</v>
      </c>
      <c r="E175" s="4" t="s">
        <v>601</v>
      </c>
      <c r="F175" s="4" t="s">
        <v>38</v>
      </c>
      <c r="G175" s="7"/>
      <c r="H175" s="7"/>
      <c r="I175" s="7"/>
      <c r="J175" s="7"/>
      <c r="K175" s="7"/>
      <c r="L175" s="7"/>
      <c r="M175" s="7"/>
      <c r="N175" s="7"/>
      <c r="O175" s="7"/>
      <c r="P175" s="7"/>
      <c r="Q175" s="7"/>
      <c r="R175" s="7"/>
      <c r="S175" s="7"/>
      <c r="T175" s="7"/>
      <c r="U175" s="7"/>
      <c r="V175" s="7"/>
      <c r="W175" s="7"/>
      <c r="X175" s="7"/>
      <c r="Y175" s="7"/>
      <c r="Z175" s="7"/>
      <c r="AA175" s="7"/>
    </row>
    <row r="176" ht="18.0" customHeight="1">
      <c r="A176" s="4">
        <v>11.0</v>
      </c>
      <c r="B176" s="17" t="s">
        <v>598</v>
      </c>
      <c r="C176" s="4" t="s">
        <v>1061</v>
      </c>
      <c r="D176" s="4" t="s">
        <v>599</v>
      </c>
      <c r="E176" s="4" t="s">
        <v>602</v>
      </c>
      <c r="F176" s="4" t="s">
        <v>38</v>
      </c>
      <c r="G176" s="7"/>
      <c r="H176" s="7"/>
      <c r="I176" s="7"/>
      <c r="J176" s="7"/>
      <c r="K176" s="7"/>
      <c r="L176" s="7"/>
      <c r="M176" s="7"/>
      <c r="N176" s="7"/>
      <c r="O176" s="7"/>
      <c r="P176" s="7"/>
      <c r="Q176" s="7"/>
      <c r="R176" s="7"/>
      <c r="S176" s="7"/>
      <c r="T176" s="7"/>
      <c r="U176" s="7"/>
      <c r="V176" s="7"/>
      <c r="W176" s="7"/>
      <c r="X176" s="7"/>
      <c r="Y176" s="7"/>
      <c r="Z176" s="7"/>
      <c r="AA176" s="7"/>
    </row>
    <row r="177" ht="18.0" customHeight="1">
      <c r="A177" s="4">
        <v>11.0</v>
      </c>
      <c r="B177" s="17" t="s">
        <v>598</v>
      </c>
      <c r="C177" s="4" t="s">
        <v>1061</v>
      </c>
      <c r="D177" s="4" t="s">
        <v>599</v>
      </c>
      <c r="E177" s="4" t="s">
        <v>603</v>
      </c>
      <c r="F177" s="4" t="s">
        <v>38</v>
      </c>
      <c r="G177" s="7"/>
      <c r="H177" s="7"/>
      <c r="I177" s="7"/>
      <c r="J177" s="7"/>
      <c r="K177" s="7"/>
      <c r="L177" s="7"/>
      <c r="M177" s="7"/>
      <c r="N177" s="7"/>
      <c r="O177" s="7"/>
      <c r="P177" s="7"/>
      <c r="Q177" s="7"/>
      <c r="R177" s="7"/>
      <c r="S177" s="7"/>
      <c r="T177" s="7"/>
      <c r="U177" s="7"/>
      <c r="V177" s="7"/>
      <c r="W177" s="7"/>
      <c r="X177" s="7"/>
      <c r="Y177" s="7"/>
      <c r="Z177" s="7"/>
      <c r="AA177" s="7"/>
    </row>
    <row r="178" ht="18.0" customHeight="1">
      <c r="A178" s="4">
        <v>11.0</v>
      </c>
      <c r="B178" s="17" t="s">
        <v>598</v>
      </c>
      <c r="C178" s="4" t="s">
        <v>1061</v>
      </c>
      <c r="D178" s="4" t="s">
        <v>604</v>
      </c>
      <c r="E178" s="4" t="s">
        <v>605</v>
      </c>
      <c r="F178" s="4" t="s">
        <v>38</v>
      </c>
      <c r="G178" s="7"/>
      <c r="H178" s="7"/>
      <c r="I178" s="7"/>
      <c r="J178" s="7"/>
      <c r="K178" s="7"/>
      <c r="L178" s="7"/>
      <c r="M178" s="7"/>
      <c r="N178" s="7"/>
      <c r="O178" s="7"/>
      <c r="P178" s="7"/>
      <c r="Q178" s="7"/>
      <c r="R178" s="7"/>
      <c r="S178" s="7"/>
      <c r="T178" s="7"/>
      <c r="U178" s="7"/>
      <c r="V178" s="7"/>
      <c r="W178" s="7"/>
      <c r="X178" s="7"/>
      <c r="Y178" s="7"/>
      <c r="Z178" s="7"/>
      <c r="AA178" s="7"/>
    </row>
    <row r="179" ht="18.0" customHeight="1">
      <c r="A179" s="4">
        <v>11.0</v>
      </c>
      <c r="B179" s="5" t="s">
        <v>606</v>
      </c>
      <c r="C179" s="4" t="s">
        <v>1061</v>
      </c>
      <c r="D179" s="4" t="s">
        <v>607</v>
      </c>
      <c r="E179" s="4" t="s">
        <v>608</v>
      </c>
      <c r="F179" s="4" t="s">
        <v>38</v>
      </c>
      <c r="G179" s="7"/>
      <c r="H179" s="7"/>
      <c r="I179" s="7"/>
      <c r="J179" s="7"/>
      <c r="K179" s="7"/>
      <c r="L179" s="7"/>
      <c r="M179" s="7"/>
      <c r="N179" s="7"/>
      <c r="O179" s="7"/>
      <c r="P179" s="7"/>
      <c r="Q179" s="7"/>
      <c r="R179" s="7"/>
      <c r="S179" s="7"/>
      <c r="T179" s="7"/>
      <c r="U179" s="7"/>
      <c r="V179" s="7"/>
      <c r="W179" s="7"/>
      <c r="X179" s="7"/>
      <c r="Y179" s="7"/>
      <c r="Z179" s="7"/>
      <c r="AA179" s="7"/>
    </row>
    <row r="180" ht="18.0" customHeight="1">
      <c r="A180" s="4">
        <v>11.0</v>
      </c>
      <c r="B180" s="5" t="s">
        <v>609</v>
      </c>
      <c r="C180" s="4" t="s">
        <v>1061</v>
      </c>
      <c r="D180" s="4" t="s">
        <v>610</v>
      </c>
      <c r="E180" s="4" t="s">
        <v>611</v>
      </c>
      <c r="F180" s="4" t="s">
        <v>38</v>
      </c>
      <c r="G180" s="7"/>
      <c r="H180" s="7"/>
      <c r="I180" s="7"/>
      <c r="J180" s="7"/>
      <c r="K180" s="7"/>
      <c r="L180" s="7"/>
      <c r="M180" s="7"/>
      <c r="N180" s="7"/>
      <c r="O180" s="7"/>
      <c r="P180" s="7"/>
      <c r="Q180" s="7"/>
      <c r="R180" s="7"/>
      <c r="S180" s="7"/>
      <c r="T180" s="7"/>
      <c r="U180" s="7"/>
      <c r="V180" s="7"/>
      <c r="W180" s="7"/>
      <c r="X180" s="7"/>
      <c r="Y180" s="7"/>
      <c r="Z180" s="7"/>
      <c r="AA180" s="7"/>
    </row>
    <row r="181" ht="18.0" customHeight="1">
      <c r="A181" s="4">
        <v>11.0</v>
      </c>
      <c r="B181" s="5" t="s">
        <v>612</v>
      </c>
      <c r="C181" s="4" t="s">
        <v>1061</v>
      </c>
      <c r="D181" s="4" t="s">
        <v>613</v>
      </c>
      <c r="E181" s="4" t="s">
        <v>614</v>
      </c>
      <c r="F181" s="4" t="s">
        <v>38</v>
      </c>
      <c r="G181" s="7"/>
      <c r="H181" s="7"/>
      <c r="I181" s="7"/>
      <c r="J181" s="7"/>
      <c r="K181" s="7"/>
      <c r="L181" s="7"/>
      <c r="M181" s="7"/>
      <c r="N181" s="7"/>
      <c r="O181" s="7"/>
      <c r="P181" s="7"/>
      <c r="Q181" s="7"/>
      <c r="R181" s="7"/>
      <c r="S181" s="7"/>
      <c r="T181" s="7"/>
      <c r="U181" s="7"/>
      <c r="V181" s="7"/>
      <c r="W181" s="7"/>
      <c r="X181" s="7"/>
      <c r="Y181" s="7"/>
      <c r="Z181" s="7"/>
      <c r="AA181" s="7"/>
    </row>
    <row r="182" ht="18.0" customHeight="1">
      <c r="A182" s="4">
        <v>11.0</v>
      </c>
      <c r="B182" s="5" t="s">
        <v>612</v>
      </c>
      <c r="C182" s="4" t="s">
        <v>1061</v>
      </c>
      <c r="D182" s="4" t="s">
        <v>613</v>
      </c>
      <c r="E182" s="4" t="s">
        <v>615</v>
      </c>
      <c r="F182" s="4" t="s">
        <v>38</v>
      </c>
      <c r="G182" s="7"/>
      <c r="H182" s="7"/>
      <c r="I182" s="7"/>
      <c r="J182" s="7"/>
      <c r="K182" s="7"/>
      <c r="L182" s="7"/>
      <c r="M182" s="7"/>
      <c r="N182" s="7"/>
      <c r="O182" s="7"/>
      <c r="P182" s="7"/>
      <c r="Q182" s="7"/>
      <c r="R182" s="7"/>
      <c r="S182" s="7"/>
      <c r="T182" s="7"/>
      <c r="U182" s="7"/>
      <c r="V182" s="7"/>
      <c r="W182" s="7"/>
      <c r="X182" s="7"/>
      <c r="Y182" s="7"/>
      <c r="Z182" s="7"/>
      <c r="AA182" s="7"/>
    </row>
    <row r="183" ht="18.0" customHeight="1">
      <c r="A183" s="4">
        <v>11.0</v>
      </c>
      <c r="B183" s="5" t="s">
        <v>941</v>
      </c>
      <c r="C183" s="4" t="s">
        <v>26</v>
      </c>
      <c r="D183" s="4" t="s">
        <v>942</v>
      </c>
      <c r="E183" s="4" t="s">
        <v>943</v>
      </c>
      <c r="F183" s="4" t="s">
        <v>38</v>
      </c>
      <c r="G183" s="7"/>
      <c r="H183" s="7"/>
      <c r="I183" s="7"/>
      <c r="J183" s="7"/>
      <c r="K183" s="7"/>
      <c r="L183" s="7"/>
      <c r="M183" s="7"/>
      <c r="N183" s="7"/>
      <c r="O183" s="7"/>
      <c r="P183" s="7"/>
      <c r="Q183" s="7"/>
      <c r="R183" s="7"/>
      <c r="S183" s="7"/>
      <c r="T183" s="7"/>
      <c r="U183" s="7"/>
      <c r="V183" s="7"/>
      <c r="W183" s="7"/>
      <c r="X183" s="7"/>
      <c r="Y183" s="7"/>
      <c r="Z183" s="7"/>
      <c r="AA183" s="7"/>
    </row>
    <row r="184" ht="18.0" customHeight="1">
      <c r="A184" s="4">
        <v>11.0</v>
      </c>
      <c r="B184" s="5" t="s">
        <v>944</v>
      </c>
      <c r="C184" s="4" t="s">
        <v>26</v>
      </c>
      <c r="D184" s="4" t="s">
        <v>945</v>
      </c>
      <c r="E184" s="4" t="s">
        <v>946</v>
      </c>
      <c r="F184" s="7"/>
      <c r="G184" s="7"/>
      <c r="H184" s="7"/>
      <c r="I184" s="7"/>
      <c r="J184" s="7"/>
      <c r="K184" s="7"/>
      <c r="L184" s="7"/>
      <c r="M184" s="7"/>
      <c r="N184" s="7"/>
      <c r="O184" s="7"/>
      <c r="P184" s="7"/>
      <c r="Q184" s="7"/>
      <c r="R184" s="7"/>
      <c r="S184" s="7"/>
      <c r="T184" s="7"/>
      <c r="U184" s="7"/>
      <c r="V184" s="7"/>
      <c r="W184" s="7"/>
      <c r="X184" s="7"/>
      <c r="Y184" s="7"/>
      <c r="Z184" s="7"/>
      <c r="AA184" s="7"/>
    </row>
    <row r="185" ht="18.0" customHeight="1">
      <c r="A185" s="4">
        <v>11.0</v>
      </c>
      <c r="B185" s="5" t="s">
        <v>947</v>
      </c>
      <c r="C185" s="4" t="s">
        <v>26</v>
      </c>
      <c r="D185" s="4" t="s">
        <v>948</v>
      </c>
      <c r="E185" s="32" t="s">
        <v>949</v>
      </c>
      <c r="F185" s="7"/>
      <c r="G185" s="7"/>
      <c r="H185" s="7"/>
      <c r="I185" s="7"/>
      <c r="J185" s="7"/>
      <c r="K185" s="7"/>
      <c r="L185" s="7"/>
      <c r="M185" s="7"/>
      <c r="N185" s="7"/>
      <c r="O185" s="7"/>
      <c r="P185" s="7"/>
      <c r="Q185" s="7"/>
      <c r="R185" s="7"/>
      <c r="S185" s="7"/>
      <c r="T185" s="7"/>
      <c r="U185" s="7"/>
      <c r="V185" s="7"/>
      <c r="W185" s="7"/>
      <c r="X185" s="7"/>
      <c r="Y185" s="7"/>
      <c r="Z185" s="7"/>
      <c r="AA185" s="7"/>
    </row>
    <row r="186" ht="18.0" customHeight="1">
      <c r="A186" s="4">
        <v>11.0</v>
      </c>
      <c r="B186" s="5" t="s">
        <v>950</v>
      </c>
      <c r="C186" s="4" t="s">
        <v>26</v>
      </c>
      <c r="D186" s="4" t="s">
        <v>951</v>
      </c>
      <c r="E186" s="4" t="s">
        <v>952</v>
      </c>
      <c r="F186" s="7"/>
      <c r="G186" s="7"/>
      <c r="H186" s="7"/>
      <c r="I186" s="7"/>
      <c r="J186" s="7"/>
      <c r="K186" s="7"/>
      <c r="L186" s="7"/>
      <c r="M186" s="7"/>
      <c r="N186" s="7"/>
      <c r="O186" s="7"/>
      <c r="P186" s="7"/>
      <c r="Q186" s="7"/>
      <c r="R186" s="7"/>
      <c r="S186" s="7"/>
      <c r="T186" s="7"/>
      <c r="U186" s="7"/>
      <c r="V186" s="7"/>
      <c r="W186" s="7"/>
      <c r="X186" s="7"/>
      <c r="Y186" s="7"/>
      <c r="Z186" s="7"/>
      <c r="AA186" s="7"/>
    </row>
    <row r="187" ht="18.0" customHeight="1">
      <c r="A187" s="4">
        <v>11.0</v>
      </c>
      <c r="B187" s="5" t="s">
        <v>953</v>
      </c>
      <c r="C187" s="4" t="s">
        <v>26</v>
      </c>
      <c r="D187" s="4" t="s">
        <v>954</v>
      </c>
      <c r="E187" s="4" t="s">
        <v>955</v>
      </c>
      <c r="F187" s="7"/>
      <c r="G187" s="7"/>
      <c r="H187" s="7"/>
      <c r="I187" s="7"/>
      <c r="J187" s="7"/>
      <c r="K187" s="7"/>
      <c r="L187" s="7"/>
      <c r="M187" s="7"/>
      <c r="N187" s="7"/>
      <c r="O187" s="7"/>
      <c r="P187" s="7"/>
      <c r="Q187" s="7"/>
      <c r="R187" s="7"/>
      <c r="S187" s="7"/>
      <c r="T187" s="7"/>
      <c r="U187" s="7"/>
      <c r="V187" s="7"/>
      <c r="W187" s="7"/>
      <c r="X187" s="7"/>
      <c r="Y187" s="7"/>
      <c r="Z187" s="7"/>
      <c r="AA187" s="7"/>
    </row>
    <row r="188" ht="18.0" customHeight="1">
      <c r="A188" s="4">
        <v>11.0</v>
      </c>
      <c r="B188" s="5" t="s">
        <v>956</v>
      </c>
      <c r="C188" s="4" t="s">
        <v>26</v>
      </c>
      <c r="D188" s="4" t="s">
        <v>957</v>
      </c>
      <c r="E188" s="4" t="s">
        <v>958</v>
      </c>
      <c r="F188" s="7"/>
      <c r="G188" s="7"/>
      <c r="H188" s="7"/>
      <c r="I188" s="7"/>
      <c r="J188" s="7"/>
      <c r="K188" s="7"/>
      <c r="L188" s="7"/>
      <c r="M188" s="7"/>
      <c r="N188" s="7"/>
      <c r="O188" s="7"/>
      <c r="P188" s="7"/>
      <c r="Q188" s="7"/>
      <c r="R188" s="7"/>
      <c r="S188" s="7"/>
      <c r="T188" s="7"/>
      <c r="U188" s="7"/>
      <c r="V188" s="7"/>
      <c r="W188" s="7"/>
      <c r="X188" s="7"/>
      <c r="Y188" s="7"/>
      <c r="Z188" s="7"/>
      <c r="AA188" s="7"/>
    </row>
    <row r="189" ht="18.0" customHeight="1">
      <c r="A189" s="4">
        <v>11.0</v>
      </c>
      <c r="B189" s="5" t="s">
        <v>959</v>
      </c>
      <c r="C189" s="4" t="s">
        <v>26</v>
      </c>
      <c r="D189" s="4" t="s">
        <v>960</v>
      </c>
      <c r="E189" s="4" t="s">
        <v>961</v>
      </c>
      <c r="F189" s="7"/>
      <c r="G189" s="7"/>
      <c r="H189" s="7"/>
      <c r="I189" s="7"/>
      <c r="J189" s="7"/>
      <c r="K189" s="7"/>
      <c r="L189" s="7"/>
      <c r="M189" s="7"/>
      <c r="N189" s="7"/>
      <c r="O189" s="7"/>
      <c r="P189" s="7"/>
      <c r="Q189" s="7"/>
      <c r="R189" s="7"/>
      <c r="S189" s="7"/>
      <c r="T189" s="7"/>
      <c r="U189" s="7"/>
      <c r="V189" s="7"/>
      <c r="W189" s="7"/>
      <c r="X189" s="7"/>
      <c r="Y189" s="7"/>
      <c r="Z189" s="7"/>
      <c r="AA189" s="7"/>
    </row>
    <row r="190" ht="18.0" customHeight="1">
      <c r="A190" s="4">
        <v>11.0</v>
      </c>
      <c r="B190" s="5" t="s">
        <v>962</v>
      </c>
      <c r="C190" s="4" t="s">
        <v>26</v>
      </c>
      <c r="D190" s="4" t="s">
        <v>963</v>
      </c>
      <c r="E190" s="4" t="s">
        <v>964</v>
      </c>
      <c r="F190" s="7"/>
      <c r="G190" s="7"/>
      <c r="H190" s="7"/>
      <c r="I190" s="7"/>
      <c r="J190" s="7"/>
      <c r="K190" s="7"/>
      <c r="L190" s="7"/>
      <c r="M190" s="7"/>
      <c r="N190" s="7"/>
      <c r="O190" s="7"/>
      <c r="P190" s="7"/>
      <c r="Q190" s="7"/>
      <c r="R190" s="7"/>
      <c r="S190" s="7"/>
      <c r="T190" s="7"/>
      <c r="U190" s="7"/>
      <c r="V190" s="7"/>
      <c r="W190" s="7"/>
      <c r="X190" s="7"/>
      <c r="Y190" s="7"/>
      <c r="Z190" s="7"/>
      <c r="AA190" s="7"/>
    </row>
    <row r="191" ht="18.0" customHeight="1">
      <c r="A191" s="4">
        <v>11.0</v>
      </c>
      <c r="B191" s="5" t="s">
        <v>965</v>
      </c>
      <c r="C191" s="4" t="s">
        <v>26</v>
      </c>
      <c r="D191" s="4" t="s">
        <v>966</v>
      </c>
      <c r="E191" s="4" t="s">
        <v>967</v>
      </c>
      <c r="F191" s="7"/>
      <c r="G191" s="7"/>
      <c r="H191" s="7"/>
      <c r="I191" s="7"/>
      <c r="J191" s="7"/>
      <c r="K191" s="7"/>
      <c r="L191" s="7"/>
      <c r="M191" s="7"/>
      <c r="N191" s="7"/>
      <c r="O191" s="7"/>
      <c r="P191" s="7"/>
      <c r="Q191" s="7"/>
      <c r="R191" s="7"/>
      <c r="S191" s="7"/>
      <c r="T191" s="7"/>
      <c r="U191" s="7"/>
      <c r="V191" s="7"/>
      <c r="W191" s="7"/>
      <c r="X191" s="7"/>
      <c r="Y191" s="7"/>
      <c r="Z191" s="7"/>
      <c r="AA191" s="7"/>
    </row>
    <row r="192" ht="18.0" customHeight="1">
      <c r="A192" s="4">
        <v>11.0</v>
      </c>
      <c r="B192" s="5" t="s">
        <v>968</v>
      </c>
      <c r="C192" s="4" t="s">
        <v>26</v>
      </c>
      <c r="D192" s="4" t="s">
        <v>969</v>
      </c>
      <c r="E192" s="4" t="s">
        <v>967</v>
      </c>
      <c r="F192" s="7"/>
      <c r="G192" s="7"/>
      <c r="H192" s="7"/>
      <c r="I192" s="7"/>
      <c r="J192" s="7"/>
      <c r="K192" s="7"/>
      <c r="L192" s="7"/>
      <c r="M192" s="7"/>
      <c r="N192" s="7"/>
      <c r="O192" s="7"/>
      <c r="P192" s="7"/>
      <c r="Q192" s="7"/>
      <c r="R192" s="7"/>
      <c r="S192" s="7"/>
      <c r="T192" s="7"/>
      <c r="U192" s="7"/>
      <c r="V192" s="7"/>
      <c r="W192" s="7"/>
      <c r="X192" s="7"/>
      <c r="Y192" s="7"/>
      <c r="Z192" s="7"/>
      <c r="AA192" s="7"/>
    </row>
    <row r="193" ht="18.0" customHeight="1">
      <c r="A193" s="4">
        <v>11.0</v>
      </c>
      <c r="B193" s="5" t="s">
        <v>159</v>
      </c>
      <c r="C193" s="4" t="s">
        <v>1065</v>
      </c>
      <c r="D193" s="4" t="s">
        <v>160</v>
      </c>
      <c r="E193" s="4" t="s">
        <v>161</v>
      </c>
      <c r="F193" s="4" t="s">
        <v>38</v>
      </c>
      <c r="G193" s="7"/>
      <c r="H193" s="7"/>
      <c r="I193" s="7"/>
      <c r="J193" s="7"/>
      <c r="K193" s="7"/>
      <c r="L193" s="7"/>
      <c r="M193" s="7"/>
      <c r="N193" s="7"/>
      <c r="O193" s="7"/>
      <c r="P193" s="7"/>
      <c r="Q193" s="7"/>
      <c r="R193" s="7"/>
      <c r="S193" s="7"/>
      <c r="T193" s="7"/>
      <c r="U193" s="7"/>
      <c r="V193" s="7"/>
      <c r="W193" s="7"/>
      <c r="X193" s="7"/>
      <c r="Y193" s="7"/>
      <c r="Z193" s="7"/>
      <c r="AA193" s="7"/>
    </row>
    <row r="194" ht="18.0" customHeight="1">
      <c r="A194" s="4">
        <v>11.0</v>
      </c>
      <c r="B194" s="5" t="s">
        <v>162</v>
      </c>
      <c r="C194" s="4" t="s">
        <v>1065</v>
      </c>
      <c r="D194" s="4" t="s">
        <v>163</v>
      </c>
      <c r="E194" s="4" t="s">
        <v>19</v>
      </c>
      <c r="F194" s="7"/>
      <c r="G194" s="7"/>
      <c r="H194" s="7"/>
      <c r="I194" s="7"/>
      <c r="J194" s="7"/>
      <c r="K194" s="7"/>
      <c r="L194" s="7"/>
      <c r="M194" s="7"/>
      <c r="N194" s="7"/>
      <c r="O194" s="7"/>
      <c r="P194" s="7"/>
      <c r="Q194" s="7"/>
      <c r="R194" s="7"/>
      <c r="S194" s="7"/>
      <c r="T194" s="7"/>
      <c r="U194" s="7"/>
      <c r="V194" s="7"/>
      <c r="W194" s="7"/>
      <c r="X194" s="7"/>
      <c r="Y194" s="7"/>
      <c r="Z194" s="7"/>
      <c r="AA194" s="7"/>
    </row>
    <row r="195" ht="18.0" customHeight="1">
      <c r="A195" s="4">
        <v>11.0</v>
      </c>
      <c r="B195" s="5" t="s">
        <v>164</v>
      </c>
      <c r="C195" s="4" t="s">
        <v>1065</v>
      </c>
      <c r="D195" s="4" t="s">
        <v>165</v>
      </c>
      <c r="E195" s="4" t="s">
        <v>166</v>
      </c>
      <c r="F195" s="7"/>
      <c r="G195" s="7"/>
      <c r="H195" s="7"/>
      <c r="I195" s="7"/>
      <c r="J195" s="7"/>
      <c r="K195" s="7"/>
      <c r="L195" s="7"/>
      <c r="M195" s="7"/>
      <c r="N195" s="7"/>
      <c r="O195" s="7"/>
      <c r="P195" s="7"/>
      <c r="Q195" s="7"/>
      <c r="R195" s="7"/>
      <c r="S195" s="7"/>
      <c r="T195" s="7"/>
      <c r="U195" s="7"/>
      <c r="V195" s="7"/>
      <c r="W195" s="7"/>
      <c r="X195" s="7"/>
      <c r="Y195" s="7"/>
      <c r="Z195" s="7"/>
      <c r="AA195" s="7"/>
    </row>
    <row r="196" ht="18.0" customHeight="1">
      <c r="A196" s="58">
        <v>11.0</v>
      </c>
      <c r="B196" s="59" t="s">
        <v>167</v>
      </c>
      <c r="C196" s="58" t="s">
        <v>1065</v>
      </c>
      <c r="D196" s="58" t="s">
        <v>168</v>
      </c>
      <c r="E196" s="58" t="s">
        <v>19</v>
      </c>
      <c r="F196" s="61"/>
      <c r="G196" s="61"/>
      <c r="H196" s="61"/>
      <c r="I196" s="61"/>
      <c r="J196" s="61"/>
      <c r="K196" s="61"/>
      <c r="L196" s="61"/>
      <c r="M196" s="7"/>
      <c r="N196" s="7"/>
      <c r="O196" s="7"/>
      <c r="P196" s="7"/>
      <c r="Q196" s="7"/>
      <c r="R196" s="7"/>
      <c r="S196" s="7"/>
      <c r="T196" s="7"/>
      <c r="U196" s="7"/>
      <c r="V196" s="7"/>
      <c r="W196" s="7"/>
      <c r="X196" s="7"/>
      <c r="Y196" s="7"/>
      <c r="Z196" s="7"/>
      <c r="AA196" s="7"/>
    </row>
    <row r="197" ht="18.0" customHeight="1">
      <c r="A197" s="4">
        <v>16.0</v>
      </c>
      <c r="B197" s="5" t="s">
        <v>170</v>
      </c>
      <c r="C197" s="4" t="s">
        <v>1065</v>
      </c>
      <c r="D197" s="4" t="s">
        <v>171</v>
      </c>
      <c r="E197" s="4" t="s">
        <v>19</v>
      </c>
      <c r="F197" s="7"/>
      <c r="G197" s="7"/>
      <c r="H197" s="7"/>
      <c r="I197" s="7"/>
      <c r="J197" s="53" t="s">
        <v>927</v>
      </c>
      <c r="K197" s="7"/>
      <c r="L197" s="7"/>
      <c r="M197" s="7"/>
      <c r="N197" s="7"/>
      <c r="O197" s="7"/>
      <c r="P197" s="7"/>
      <c r="Q197" s="7"/>
      <c r="R197" s="7"/>
      <c r="S197" s="7"/>
      <c r="T197" s="7"/>
      <c r="U197" s="7"/>
      <c r="V197" s="7"/>
      <c r="W197" s="7"/>
      <c r="X197" s="7"/>
      <c r="Y197" s="7"/>
      <c r="Z197" s="7"/>
      <c r="AA197" s="7"/>
    </row>
    <row r="198" ht="18.0" customHeight="1">
      <c r="A198" s="4">
        <v>16.0</v>
      </c>
      <c r="B198" s="5" t="s">
        <v>172</v>
      </c>
      <c r="C198" s="4" t="s">
        <v>1065</v>
      </c>
      <c r="D198" s="4" t="s">
        <v>173</v>
      </c>
      <c r="E198" s="4" t="s">
        <v>19</v>
      </c>
      <c r="F198" s="4" t="s">
        <v>38</v>
      </c>
      <c r="G198" s="7"/>
      <c r="H198" s="7"/>
      <c r="I198" s="1" t="s">
        <v>14</v>
      </c>
      <c r="J198" s="1" t="s">
        <v>15</v>
      </c>
      <c r="K198" s="1" t="s">
        <v>1078</v>
      </c>
      <c r="L198" s="7"/>
      <c r="M198" s="7"/>
      <c r="N198" s="7"/>
      <c r="O198" s="7"/>
      <c r="P198" s="7"/>
      <c r="Q198" s="7"/>
      <c r="R198" s="7"/>
      <c r="S198" s="7"/>
      <c r="T198" s="7"/>
      <c r="U198" s="7"/>
      <c r="V198" s="7"/>
      <c r="W198" s="7"/>
      <c r="X198" s="7"/>
      <c r="Y198" s="7"/>
      <c r="Z198" s="7"/>
      <c r="AA198" s="7"/>
    </row>
    <row r="199" ht="18.0" customHeight="1">
      <c r="A199" s="4">
        <v>16.0</v>
      </c>
      <c r="B199" s="5" t="s">
        <v>616</v>
      </c>
      <c r="C199" s="4" t="s">
        <v>1061</v>
      </c>
      <c r="D199" s="4" t="s">
        <v>617</v>
      </c>
      <c r="E199" s="4" t="s">
        <v>618</v>
      </c>
      <c r="F199" s="4" t="s">
        <v>38</v>
      </c>
      <c r="G199" s="7"/>
      <c r="H199" s="7"/>
      <c r="I199" s="13" t="s">
        <v>1065</v>
      </c>
      <c r="J199" s="14">
        <f>COUNTIF(C197:C228, "branch")</f>
        <v>10</v>
      </c>
      <c r="K199" s="15">
        <f t="shared" ref="K199:K201" si="7"> 10-J199</f>
        <v>0</v>
      </c>
      <c r="L199" s="7"/>
      <c r="M199" s="7"/>
      <c r="N199" s="7"/>
      <c r="O199" s="7"/>
      <c r="P199" s="7"/>
      <c r="Q199" s="7"/>
      <c r="R199" s="7"/>
      <c r="S199" s="7"/>
      <c r="T199" s="7"/>
      <c r="U199" s="7"/>
      <c r="V199" s="7"/>
      <c r="W199" s="7"/>
      <c r="X199" s="7"/>
      <c r="Y199" s="7"/>
      <c r="Z199" s="7"/>
      <c r="AA199" s="7"/>
    </row>
    <row r="200" ht="18.0" customHeight="1">
      <c r="A200" s="4">
        <v>16.0</v>
      </c>
      <c r="B200" s="5" t="s">
        <v>619</v>
      </c>
      <c r="C200" s="4" t="s">
        <v>1061</v>
      </c>
      <c r="D200" s="4" t="s">
        <v>620</v>
      </c>
      <c r="E200" s="4" t="s">
        <v>621</v>
      </c>
      <c r="F200" s="7"/>
      <c r="G200" s="7"/>
      <c r="H200" s="7"/>
      <c r="I200" s="13" t="s">
        <v>1061</v>
      </c>
      <c r="J200" s="14">
        <f>COUNTIF(C197:C228, "filename")</f>
        <v>12</v>
      </c>
      <c r="K200" s="15">
        <f t="shared" si="7"/>
        <v>-2</v>
      </c>
      <c r="L200" s="7"/>
      <c r="M200" s="7"/>
      <c r="N200" s="7"/>
      <c r="O200" s="7"/>
      <c r="P200" s="7"/>
      <c r="Q200" s="7"/>
      <c r="R200" s="7"/>
      <c r="S200" s="7"/>
      <c r="T200" s="7"/>
      <c r="U200" s="7"/>
      <c r="V200" s="7"/>
      <c r="W200" s="7"/>
      <c r="X200" s="7"/>
      <c r="Y200" s="7"/>
      <c r="Z200" s="7"/>
      <c r="AA200" s="7"/>
    </row>
    <row r="201" ht="18.0" customHeight="1">
      <c r="A201" s="4">
        <v>16.0</v>
      </c>
      <c r="B201" s="5" t="s">
        <v>622</v>
      </c>
      <c r="C201" s="4" t="s">
        <v>1061</v>
      </c>
      <c r="D201" s="4" t="s">
        <v>623</v>
      </c>
      <c r="E201" s="62" t="s">
        <v>624</v>
      </c>
      <c r="F201" s="7"/>
      <c r="G201" s="7"/>
      <c r="H201" s="7"/>
      <c r="I201" s="13" t="s">
        <v>26</v>
      </c>
      <c r="J201" s="14">
        <f>COUNTIF(C197:C228, "issue_number")</f>
        <v>10</v>
      </c>
      <c r="K201" s="15">
        <f t="shared" si="7"/>
        <v>0</v>
      </c>
      <c r="L201" s="7"/>
      <c r="M201" s="7"/>
      <c r="N201" s="7"/>
      <c r="O201" s="7"/>
      <c r="P201" s="7"/>
      <c r="Q201" s="7"/>
      <c r="R201" s="7"/>
      <c r="S201" s="7"/>
      <c r="T201" s="7"/>
      <c r="U201" s="7"/>
      <c r="V201" s="7"/>
      <c r="W201" s="7"/>
      <c r="X201" s="7"/>
      <c r="Y201" s="7"/>
      <c r="Z201" s="7"/>
      <c r="AA201" s="7"/>
    </row>
    <row r="202" ht="18.0" customHeight="1">
      <c r="A202" s="4">
        <v>16.0</v>
      </c>
      <c r="B202" s="5" t="s">
        <v>625</v>
      </c>
      <c r="C202" s="4" t="s">
        <v>1061</v>
      </c>
      <c r="D202" s="4" t="s">
        <v>626</v>
      </c>
      <c r="E202" s="62" t="s">
        <v>627</v>
      </c>
      <c r="F202" s="4" t="s">
        <v>38</v>
      </c>
      <c r="G202" s="7"/>
      <c r="H202" s="7"/>
      <c r="I202" s="7"/>
      <c r="J202" s="7"/>
      <c r="K202" s="7"/>
      <c r="L202" s="7"/>
      <c r="M202" s="7"/>
      <c r="N202" s="7"/>
      <c r="O202" s="7"/>
      <c r="P202" s="7"/>
      <c r="Q202" s="7"/>
      <c r="R202" s="7"/>
      <c r="S202" s="7"/>
      <c r="T202" s="7"/>
      <c r="U202" s="7"/>
      <c r="V202" s="7"/>
      <c r="W202" s="7"/>
      <c r="X202" s="7"/>
      <c r="Y202" s="7"/>
      <c r="Z202" s="7"/>
      <c r="AA202" s="7"/>
    </row>
    <row r="203" ht="18.0" customHeight="1">
      <c r="A203" s="4">
        <v>16.0</v>
      </c>
      <c r="B203" s="5" t="s">
        <v>625</v>
      </c>
      <c r="C203" s="4" t="s">
        <v>1061</v>
      </c>
      <c r="D203" s="4" t="s">
        <v>626</v>
      </c>
      <c r="E203" s="4" t="s">
        <v>628</v>
      </c>
      <c r="F203" s="4" t="s">
        <v>38</v>
      </c>
      <c r="G203" s="7"/>
      <c r="H203" s="7"/>
      <c r="I203" s="7"/>
      <c r="J203" s="7"/>
      <c r="K203" s="7"/>
      <c r="L203" s="7"/>
      <c r="M203" s="7"/>
      <c r="N203" s="7"/>
      <c r="O203" s="7"/>
      <c r="P203" s="7"/>
      <c r="Q203" s="7"/>
      <c r="R203" s="7"/>
      <c r="S203" s="7"/>
      <c r="T203" s="7"/>
      <c r="U203" s="7"/>
      <c r="V203" s="7"/>
      <c r="W203" s="7"/>
      <c r="X203" s="7"/>
      <c r="Y203" s="7"/>
      <c r="Z203" s="7"/>
      <c r="AA203" s="7"/>
    </row>
    <row r="204" ht="18.0" customHeight="1">
      <c r="A204" s="4">
        <v>16.0</v>
      </c>
      <c r="B204" s="5" t="s">
        <v>625</v>
      </c>
      <c r="C204" s="4" t="s">
        <v>1061</v>
      </c>
      <c r="D204" s="4" t="s">
        <v>626</v>
      </c>
      <c r="E204" s="62" t="s">
        <v>629</v>
      </c>
      <c r="F204" s="4" t="s">
        <v>38</v>
      </c>
      <c r="G204" s="7"/>
      <c r="H204" s="7"/>
      <c r="I204" s="7"/>
      <c r="J204" s="7"/>
      <c r="K204" s="7"/>
      <c r="L204" s="7"/>
      <c r="M204" s="7"/>
      <c r="N204" s="7"/>
      <c r="O204" s="7"/>
      <c r="P204" s="7"/>
      <c r="Q204" s="7"/>
      <c r="R204" s="7"/>
      <c r="S204" s="7"/>
      <c r="T204" s="7"/>
      <c r="U204" s="7"/>
      <c r="V204" s="7"/>
      <c r="W204" s="7"/>
      <c r="X204" s="7"/>
      <c r="Y204" s="7"/>
      <c r="Z204" s="7"/>
      <c r="AA204" s="7"/>
    </row>
    <row r="205" ht="18.0" customHeight="1">
      <c r="A205" s="4">
        <v>16.0</v>
      </c>
      <c r="B205" s="5" t="s">
        <v>625</v>
      </c>
      <c r="C205" s="4" t="s">
        <v>1061</v>
      </c>
      <c r="D205" s="4" t="s">
        <v>626</v>
      </c>
      <c r="E205" s="4" t="s">
        <v>630</v>
      </c>
      <c r="F205" s="4" t="s">
        <v>38</v>
      </c>
      <c r="G205" s="7"/>
      <c r="H205" s="7"/>
      <c r="I205" s="7"/>
      <c r="J205" s="7"/>
      <c r="K205" s="7"/>
      <c r="L205" s="7"/>
      <c r="M205" s="7"/>
      <c r="N205" s="7"/>
      <c r="O205" s="7"/>
      <c r="P205" s="7"/>
      <c r="Q205" s="7"/>
      <c r="R205" s="7"/>
      <c r="S205" s="7"/>
      <c r="T205" s="7"/>
      <c r="U205" s="7"/>
      <c r="V205" s="7"/>
      <c r="W205" s="7"/>
      <c r="X205" s="7"/>
      <c r="Y205" s="7"/>
      <c r="Z205" s="7"/>
      <c r="AA205" s="7"/>
    </row>
    <row r="206" ht="18.0" customHeight="1">
      <c r="A206" s="4">
        <v>16.0</v>
      </c>
      <c r="B206" s="5" t="s">
        <v>631</v>
      </c>
      <c r="C206" s="4" t="s">
        <v>1061</v>
      </c>
      <c r="D206" s="4" t="s">
        <v>632</v>
      </c>
      <c r="E206" s="4" t="s">
        <v>633</v>
      </c>
      <c r="F206" s="4" t="s">
        <v>38</v>
      </c>
      <c r="G206" s="7"/>
      <c r="H206" s="7"/>
      <c r="I206" s="7"/>
      <c r="J206" s="7"/>
      <c r="K206" s="7"/>
      <c r="L206" s="7"/>
      <c r="M206" s="7"/>
      <c r="N206" s="7"/>
      <c r="O206" s="7"/>
      <c r="P206" s="7"/>
      <c r="Q206" s="7"/>
      <c r="R206" s="7"/>
      <c r="S206" s="7"/>
      <c r="T206" s="7"/>
      <c r="U206" s="7"/>
      <c r="V206" s="7"/>
      <c r="W206" s="7"/>
      <c r="X206" s="7"/>
      <c r="Y206" s="7"/>
      <c r="Z206" s="7"/>
      <c r="AA206" s="7"/>
    </row>
    <row r="207" ht="18.0" customHeight="1">
      <c r="A207" s="4">
        <v>16.0</v>
      </c>
      <c r="B207" s="5" t="s">
        <v>631</v>
      </c>
      <c r="C207" s="4" t="s">
        <v>1061</v>
      </c>
      <c r="D207" s="4" t="s">
        <v>632</v>
      </c>
      <c r="E207" s="4" t="s">
        <v>618</v>
      </c>
      <c r="F207" s="4" t="s">
        <v>38</v>
      </c>
      <c r="G207" s="7"/>
      <c r="H207" s="7"/>
      <c r="I207" s="7"/>
      <c r="J207" s="7"/>
      <c r="K207" s="7"/>
      <c r="L207" s="7"/>
      <c r="M207" s="7"/>
      <c r="N207" s="7"/>
      <c r="O207" s="7"/>
      <c r="P207" s="7"/>
      <c r="Q207" s="7"/>
      <c r="R207" s="7"/>
      <c r="S207" s="7"/>
      <c r="T207" s="7"/>
      <c r="U207" s="7"/>
      <c r="V207" s="7"/>
      <c r="W207" s="7"/>
      <c r="X207" s="7"/>
      <c r="Y207" s="7"/>
      <c r="Z207" s="7"/>
      <c r="AA207" s="7"/>
    </row>
    <row r="208" ht="18.0" customHeight="1">
      <c r="A208" s="4">
        <v>16.0</v>
      </c>
      <c r="B208" s="5" t="s">
        <v>634</v>
      </c>
      <c r="C208" s="4" t="s">
        <v>1061</v>
      </c>
      <c r="D208" s="4" t="s">
        <v>635</v>
      </c>
      <c r="E208" s="4" t="s">
        <v>636</v>
      </c>
      <c r="F208" s="7"/>
      <c r="G208" s="7"/>
      <c r="H208" s="7"/>
      <c r="I208" s="7"/>
      <c r="J208" s="7"/>
      <c r="K208" s="7"/>
      <c r="L208" s="7"/>
      <c r="M208" s="7"/>
      <c r="N208" s="7"/>
      <c r="O208" s="7"/>
      <c r="P208" s="7"/>
      <c r="Q208" s="7"/>
      <c r="R208" s="7"/>
      <c r="S208" s="7"/>
      <c r="T208" s="7"/>
      <c r="U208" s="7"/>
      <c r="V208" s="7"/>
      <c r="W208" s="7"/>
      <c r="X208" s="7"/>
      <c r="Y208" s="7"/>
      <c r="Z208" s="7"/>
      <c r="AA208" s="7"/>
    </row>
    <row r="209" ht="18.0" customHeight="1">
      <c r="A209" s="4">
        <v>16.0</v>
      </c>
      <c r="B209" s="5" t="s">
        <v>970</v>
      </c>
      <c r="C209" s="4" t="s">
        <v>26</v>
      </c>
      <c r="D209" s="4" t="s">
        <v>971</v>
      </c>
      <c r="E209" s="4" t="s">
        <v>972</v>
      </c>
      <c r="F209" s="7"/>
      <c r="G209" s="7"/>
      <c r="H209" s="7"/>
      <c r="I209" s="7"/>
      <c r="J209" s="7"/>
      <c r="K209" s="7"/>
      <c r="L209" s="7"/>
      <c r="M209" s="7"/>
      <c r="N209" s="7"/>
      <c r="O209" s="7"/>
      <c r="P209" s="7"/>
      <c r="Q209" s="7"/>
      <c r="R209" s="7"/>
      <c r="S209" s="7"/>
      <c r="T209" s="7"/>
      <c r="U209" s="7"/>
      <c r="V209" s="7"/>
      <c r="W209" s="7"/>
      <c r="X209" s="7"/>
      <c r="Y209" s="7"/>
      <c r="Z209" s="7"/>
      <c r="AA209" s="7"/>
    </row>
    <row r="210" ht="18.0" customHeight="1">
      <c r="A210" s="4">
        <v>16.0</v>
      </c>
      <c r="B210" s="5" t="s">
        <v>970</v>
      </c>
      <c r="C210" s="4" t="s">
        <v>26</v>
      </c>
      <c r="D210" s="4" t="s">
        <v>971</v>
      </c>
      <c r="E210" s="4" t="s">
        <v>973</v>
      </c>
      <c r="F210" s="7"/>
      <c r="G210" s="7"/>
      <c r="H210" s="7"/>
      <c r="I210" s="7"/>
      <c r="J210" s="7"/>
      <c r="K210" s="7"/>
      <c r="L210" s="7"/>
      <c r="M210" s="7"/>
      <c r="N210" s="7"/>
      <c r="O210" s="7"/>
      <c r="P210" s="7"/>
      <c r="Q210" s="7"/>
      <c r="R210" s="7"/>
      <c r="S210" s="7"/>
      <c r="T210" s="7"/>
      <c r="U210" s="7"/>
      <c r="V210" s="7"/>
      <c r="W210" s="7"/>
      <c r="X210" s="7"/>
      <c r="Y210" s="7"/>
      <c r="Z210" s="7"/>
      <c r="AA210" s="7"/>
    </row>
    <row r="211" ht="18.0" customHeight="1">
      <c r="A211" s="4">
        <v>16.0</v>
      </c>
      <c r="B211" s="5" t="s">
        <v>974</v>
      </c>
      <c r="C211" s="4" t="s">
        <v>26</v>
      </c>
      <c r="D211" s="4" t="s">
        <v>975</v>
      </c>
      <c r="E211" s="4" t="s">
        <v>976</v>
      </c>
      <c r="F211" s="7"/>
      <c r="G211" s="7"/>
      <c r="H211" s="7"/>
      <c r="I211" s="7"/>
      <c r="J211" s="7"/>
      <c r="K211" s="7"/>
      <c r="L211" s="7"/>
      <c r="M211" s="7"/>
      <c r="N211" s="7"/>
      <c r="O211" s="7"/>
      <c r="P211" s="7"/>
      <c r="Q211" s="7"/>
      <c r="R211" s="7"/>
      <c r="S211" s="7"/>
      <c r="T211" s="7"/>
      <c r="U211" s="7"/>
      <c r="V211" s="7"/>
      <c r="W211" s="7"/>
      <c r="X211" s="7"/>
      <c r="Y211" s="7"/>
      <c r="Z211" s="7"/>
      <c r="AA211" s="7"/>
    </row>
    <row r="212" ht="18.0" customHeight="1">
      <c r="A212" s="4">
        <v>16.0</v>
      </c>
      <c r="B212" s="5" t="s">
        <v>637</v>
      </c>
      <c r="C212" s="4" t="s">
        <v>26</v>
      </c>
      <c r="D212" s="4" t="s">
        <v>638</v>
      </c>
      <c r="E212" s="4" t="s">
        <v>977</v>
      </c>
      <c r="F212" s="7"/>
      <c r="G212" s="7"/>
      <c r="H212" s="7"/>
      <c r="I212" s="7"/>
      <c r="J212" s="7"/>
      <c r="K212" s="7"/>
      <c r="L212" s="7"/>
      <c r="M212" s="7"/>
      <c r="N212" s="7"/>
      <c r="O212" s="7"/>
      <c r="P212" s="7"/>
      <c r="Q212" s="7"/>
      <c r="R212" s="7"/>
      <c r="S212" s="7"/>
      <c r="T212" s="7"/>
      <c r="U212" s="7"/>
      <c r="V212" s="7"/>
      <c r="W212" s="7"/>
      <c r="X212" s="7"/>
      <c r="Y212" s="7"/>
      <c r="Z212" s="7"/>
      <c r="AA212" s="7"/>
    </row>
    <row r="213" ht="18.0" customHeight="1">
      <c r="A213" s="4">
        <v>16.0</v>
      </c>
      <c r="B213" s="5" t="s">
        <v>637</v>
      </c>
      <c r="C213" s="4" t="s">
        <v>1061</v>
      </c>
      <c r="D213" s="4" t="s">
        <v>638</v>
      </c>
      <c r="E213" s="32" t="s">
        <v>639</v>
      </c>
      <c r="F213" s="7"/>
      <c r="G213" s="7"/>
      <c r="H213" s="7"/>
      <c r="I213" s="7"/>
      <c r="J213" s="7"/>
      <c r="K213" s="7"/>
      <c r="L213" s="7"/>
      <c r="M213" s="7"/>
      <c r="N213" s="7"/>
      <c r="O213" s="7"/>
      <c r="P213" s="7"/>
      <c r="Q213" s="7"/>
      <c r="R213" s="7"/>
      <c r="S213" s="7"/>
      <c r="T213" s="7"/>
      <c r="U213" s="7"/>
      <c r="V213" s="7"/>
      <c r="W213" s="7"/>
      <c r="X213" s="7"/>
      <c r="Y213" s="7"/>
      <c r="Z213" s="7"/>
      <c r="AA213" s="7"/>
    </row>
    <row r="214" ht="18.0" customHeight="1">
      <c r="A214" s="4">
        <v>16.0</v>
      </c>
      <c r="B214" s="5" t="s">
        <v>978</v>
      </c>
      <c r="C214" s="4" t="s">
        <v>26</v>
      </c>
      <c r="D214" s="4" t="s">
        <v>979</v>
      </c>
      <c r="E214" s="4" t="s">
        <v>980</v>
      </c>
      <c r="F214" s="7"/>
      <c r="G214" s="7"/>
      <c r="H214" s="7"/>
      <c r="I214" s="7"/>
      <c r="J214" s="7"/>
      <c r="K214" s="7"/>
      <c r="L214" s="7"/>
      <c r="M214" s="7"/>
      <c r="N214" s="7"/>
      <c r="O214" s="7"/>
      <c r="P214" s="7"/>
      <c r="Q214" s="7"/>
      <c r="R214" s="7"/>
      <c r="S214" s="7"/>
      <c r="T214" s="7"/>
      <c r="U214" s="7"/>
      <c r="V214" s="7"/>
      <c r="W214" s="7"/>
      <c r="X214" s="7"/>
      <c r="Y214" s="7"/>
      <c r="Z214" s="7"/>
      <c r="AA214" s="7"/>
    </row>
    <row r="215" ht="18.0" customHeight="1">
      <c r="A215" s="4">
        <v>16.0</v>
      </c>
      <c r="B215" s="5" t="s">
        <v>981</v>
      </c>
      <c r="C215" s="4" t="s">
        <v>26</v>
      </c>
      <c r="D215" s="4" t="s">
        <v>982</v>
      </c>
      <c r="E215" s="32" t="s">
        <v>983</v>
      </c>
      <c r="F215" s="7"/>
      <c r="G215" s="7"/>
      <c r="H215" s="7"/>
      <c r="I215" s="7"/>
      <c r="J215" s="7"/>
      <c r="K215" s="7"/>
      <c r="L215" s="7"/>
      <c r="M215" s="7"/>
      <c r="N215" s="7"/>
      <c r="O215" s="7"/>
      <c r="P215" s="7"/>
      <c r="Q215" s="7"/>
      <c r="R215" s="7"/>
      <c r="S215" s="7"/>
      <c r="T215" s="7"/>
      <c r="U215" s="7"/>
      <c r="V215" s="7"/>
      <c r="W215" s="7"/>
      <c r="X215" s="7"/>
      <c r="Y215" s="7"/>
      <c r="Z215" s="7"/>
      <c r="AA215" s="7"/>
    </row>
    <row r="216" ht="18.0" customHeight="1">
      <c r="A216" s="4">
        <v>16.0</v>
      </c>
      <c r="B216" s="5" t="s">
        <v>984</v>
      </c>
      <c r="C216" s="4" t="s">
        <v>26</v>
      </c>
      <c r="D216" s="4" t="s">
        <v>985</v>
      </c>
      <c r="E216" s="4" t="s">
        <v>973</v>
      </c>
      <c r="F216" s="7"/>
      <c r="G216" s="7"/>
      <c r="H216" s="7"/>
      <c r="I216" s="7"/>
      <c r="J216" s="7"/>
      <c r="K216" s="7"/>
      <c r="L216" s="7"/>
      <c r="M216" s="7"/>
      <c r="N216" s="7"/>
      <c r="O216" s="7"/>
      <c r="P216" s="7"/>
      <c r="Q216" s="7"/>
      <c r="R216" s="7"/>
      <c r="S216" s="7"/>
      <c r="T216" s="7"/>
      <c r="U216" s="7"/>
      <c r="V216" s="7"/>
      <c r="W216" s="7"/>
      <c r="X216" s="7"/>
      <c r="Y216" s="7"/>
      <c r="Z216" s="7"/>
      <c r="AA216" s="7"/>
    </row>
    <row r="217" ht="18.0" customHeight="1">
      <c r="A217" s="4">
        <v>16.0</v>
      </c>
      <c r="B217" s="5" t="s">
        <v>986</v>
      </c>
      <c r="C217" s="4" t="s">
        <v>26</v>
      </c>
      <c r="D217" s="4" t="s">
        <v>987</v>
      </c>
      <c r="E217" s="4" t="s">
        <v>988</v>
      </c>
      <c r="F217" s="7"/>
      <c r="G217" s="7"/>
      <c r="H217" s="7"/>
      <c r="I217" s="7"/>
      <c r="J217" s="7"/>
      <c r="K217" s="7"/>
      <c r="L217" s="7"/>
      <c r="M217" s="7"/>
      <c r="N217" s="7"/>
      <c r="O217" s="7"/>
      <c r="P217" s="7"/>
      <c r="Q217" s="7"/>
      <c r="R217" s="7"/>
      <c r="S217" s="7"/>
      <c r="T217" s="7"/>
      <c r="U217" s="7"/>
      <c r="V217" s="7"/>
      <c r="W217" s="7"/>
      <c r="X217" s="7"/>
      <c r="Y217" s="7"/>
      <c r="Z217" s="7"/>
      <c r="AA217" s="7"/>
    </row>
    <row r="218" ht="18.0" customHeight="1">
      <c r="A218" s="4">
        <v>16.0</v>
      </c>
      <c r="B218" s="5" t="s">
        <v>174</v>
      </c>
      <c r="C218" s="4" t="s">
        <v>1065</v>
      </c>
      <c r="D218" s="4" t="s">
        <v>175</v>
      </c>
      <c r="E218" s="4" t="s">
        <v>125</v>
      </c>
      <c r="F218" s="7"/>
      <c r="G218" s="7"/>
      <c r="H218" s="7"/>
      <c r="I218" s="7"/>
      <c r="J218" s="7"/>
      <c r="K218" s="7"/>
      <c r="L218" s="7"/>
      <c r="M218" s="7"/>
      <c r="N218" s="7"/>
      <c r="O218" s="7"/>
      <c r="P218" s="7"/>
      <c r="Q218" s="7"/>
      <c r="R218" s="7"/>
      <c r="S218" s="7"/>
      <c r="T218" s="7"/>
      <c r="U218" s="7"/>
      <c r="V218" s="7"/>
      <c r="W218" s="7"/>
      <c r="X218" s="7"/>
      <c r="Y218" s="7"/>
      <c r="Z218" s="7"/>
      <c r="AA218" s="7"/>
    </row>
    <row r="219" ht="18.0" customHeight="1">
      <c r="A219" s="4">
        <v>16.0</v>
      </c>
      <c r="B219" s="5" t="s">
        <v>174</v>
      </c>
      <c r="C219" s="4" t="s">
        <v>1065</v>
      </c>
      <c r="D219" s="4" t="s">
        <v>175</v>
      </c>
      <c r="E219" s="4" t="s">
        <v>176</v>
      </c>
      <c r="F219" s="7"/>
      <c r="G219" s="7"/>
      <c r="H219" s="7"/>
      <c r="I219" s="7"/>
      <c r="J219" s="7"/>
      <c r="K219" s="7"/>
      <c r="L219" s="7"/>
      <c r="M219" s="7"/>
      <c r="N219" s="7"/>
      <c r="O219" s="7"/>
      <c r="P219" s="7"/>
      <c r="Q219" s="7"/>
      <c r="R219" s="7"/>
      <c r="S219" s="7"/>
      <c r="T219" s="7"/>
      <c r="U219" s="7"/>
      <c r="V219" s="7"/>
      <c r="W219" s="7"/>
      <c r="X219" s="7"/>
      <c r="Y219" s="7"/>
      <c r="Z219" s="7"/>
      <c r="AA219" s="7"/>
    </row>
    <row r="220" ht="18.0" customHeight="1">
      <c r="A220" s="4">
        <v>16.0</v>
      </c>
      <c r="B220" s="5" t="s">
        <v>177</v>
      </c>
      <c r="C220" s="4" t="s">
        <v>1065</v>
      </c>
      <c r="D220" s="4" t="s">
        <v>178</v>
      </c>
      <c r="E220" s="4" t="s">
        <v>19</v>
      </c>
      <c r="F220" s="7"/>
      <c r="G220" s="7"/>
      <c r="H220" s="7"/>
      <c r="I220" s="7"/>
      <c r="J220" s="7"/>
      <c r="K220" s="7"/>
      <c r="L220" s="7"/>
      <c r="M220" s="7"/>
      <c r="N220" s="7"/>
      <c r="O220" s="7"/>
      <c r="P220" s="7"/>
      <c r="Q220" s="7"/>
      <c r="R220" s="7"/>
      <c r="S220" s="7"/>
      <c r="T220" s="7"/>
      <c r="U220" s="7"/>
      <c r="V220" s="7"/>
      <c r="W220" s="7"/>
      <c r="X220" s="7"/>
      <c r="Y220" s="7"/>
      <c r="Z220" s="7"/>
      <c r="AA220" s="7"/>
    </row>
    <row r="221" ht="18.0" customHeight="1">
      <c r="A221" s="4">
        <v>16.0</v>
      </c>
      <c r="B221" s="5" t="s">
        <v>179</v>
      </c>
      <c r="C221" s="4" t="s">
        <v>1065</v>
      </c>
      <c r="D221" s="4" t="s">
        <v>180</v>
      </c>
      <c r="E221" s="4" t="s">
        <v>181</v>
      </c>
      <c r="F221" s="4" t="s">
        <v>38</v>
      </c>
      <c r="G221" s="7"/>
      <c r="H221" s="7"/>
      <c r="I221" s="7"/>
      <c r="J221" s="7"/>
      <c r="K221" s="7"/>
      <c r="L221" s="7"/>
      <c r="M221" s="7"/>
      <c r="N221" s="7"/>
      <c r="O221" s="7"/>
      <c r="P221" s="7"/>
      <c r="Q221" s="7"/>
      <c r="R221" s="7"/>
      <c r="S221" s="7"/>
      <c r="T221" s="7"/>
      <c r="U221" s="7"/>
      <c r="V221" s="7"/>
      <c r="W221" s="7"/>
      <c r="X221" s="7"/>
      <c r="Y221" s="7"/>
      <c r="Z221" s="7"/>
      <c r="AA221" s="7"/>
    </row>
    <row r="222" ht="18.0" customHeight="1">
      <c r="A222" s="4">
        <v>16.0</v>
      </c>
      <c r="B222" s="5" t="s">
        <v>179</v>
      </c>
      <c r="C222" s="4" t="s">
        <v>1065</v>
      </c>
      <c r="D222" s="4" t="s">
        <v>180</v>
      </c>
      <c r="E222" s="4" t="s">
        <v>19</v>
      </c>
      <c r="F222" s="4" t="s">
        <v>38</v>
      </c>
      <c r="G222" s="7"/>
      <c r="H222" s="7"/>
      <c r="I222" s="7"/>
      <c r="J222" s="7"/>
      <c r="K222" s="7"/>
      <c r="L222" s="7"/>
      <c r="M222" s="7"/>
      <c r="N222" s="7"/>
      <c r="O222" s="7"/>
      <c r="P222" s="7"/>
      <c r="Q222" s="7"/>
      <c r="R222" s="7"/>
      <c r="S222" s="7"/>
      <c r="T222" s="7"/>
      <c r="U222" s="7"/>
      <c r="V222" s="7"/>
      <c r="W222" s="7"/>
      <c r="X222" s="7"/>
      <c r="Y222" s="7"/>
      <c r="Z222" s="7"/>
      <c r="AA222" s="7"/>
    </row>
    <row r="223" ht="18.0" customHeight="1">
      <c r="A223" s="4">
        <v>16.0</v>
      </c>
      <c r="B223" s="5" t="s">
        <v>182</v>
      </c>
      <c r="C223" s="4" t="s">
        <v>1065</v>
      </c>
      <c r="D223" s="4" t="s">
        <v>183</v>
      </c>
      <c r="E223" s="4" t="s">
        <v>125</v>
      </c>
      <c r="F223" s="7"/>
      <c r="G223" s="7"/>
      <c r="H223" s="7"/>
      <c r="I223" s="7"/>
      <c r="J223" s="7"/>
      <c r="K223" s="7"/>
      <c r="L223" s="7"/>
      <c r="M223" s="7"/>
      <c r="N223" s="7"/>
      <c r="O223" s="7"/>
      <c r="P223" s="7"/>
      <c r="Q223" s="7"/>
      <c r="R223" s="7"/>
      <c r="S223" s="7"/>
      <c r="T223" s="7"/>
      <c r="U223" s="7"/>
      <c r="V223" s="7"/>
      <c r="W223" s="7"/>
      <c r="X223" s="7"/>
      <c r="Y223" s="7"/>
      <c r="Z223" s="7"/>
      <c r="AA223" s="7"/>
    </row>
    <row r="224" ht="18.0" customHeight="1">
      <c r="A224" s="4">
        <v>16.0</v>
      </c>
      <c r="B224" s="5" t="s">
        <v>182</v>
      </c>
      <c r="C224" s="4" t="s">
        <v>1065</v>
      </c>
      <c r="D224" s="4" t="s">
        <v>183</v>
      </c>
      <c r="E224" s="4" t="s">
        <v>19</v>
      </c>
      <c r="F224" s="7"/>
      <c r="G224" s="7"/>
      <c r="H224" s="7"/>
      <c r="I224" s="7"/>
      <c r="J224" s="7"/>
      <c r="K224" s="7"/>
      <c r="L224" s="7"/>
      <c r="M224" s="7"/>
      <c r="N224" s="7"/>
      <c r="O224" s="7"/>
      <c r="P224" s="7"/>
      <c r="Q224" s="7"/>
      <c r="R224" s="7"/>
      <c r="S224" s="7"/>
      <c r="T224" s="7"/>
      <c r="U224" s="7"/>
      <c r="V224" s="7"/>
      <c r="W224" s="7"/>
      <c r="X224" s="7"/>
      <c r="Y224" s="7"/>
      <c r="Z224" s="7"/>
      <c r="AA224" s="7"/>
    </row>
    <row r="225" ht="18.0" customHeight="1">
      <c r="A225" s="4">
        <v>16.0</v>
      </c>
      <c r="B225" s="5" t="s">
        <v>640</v>
      </c>
      <c r="C225" s="4" t="s">
        <v>26</v>
      </c>
      <c r="D225" s="4" t="s">
        <v>989</v>
      </c>
      <c r="E225" s="4" t="s">
        <v>990</v>
      </c>
      <c r="F225" s="7"/>
      <c r="G225" s="7"/>
      <c r="H225" s="7"/>
      <c r="I225" s="7"/>
      <c r="J225" s="7"/>
      <c r="K225" s="7"/>
      <c r="L225" s="7"/>
      <c r="M225" s="7"/>
      <c r="N225" s="7"/>
      <c r="O225" s="7"/>
      <c r="P225" s="7"/>
      <c r="Q225" s="7"/>
      <c r="R225" s="7"/>
      <c r="S225" s="7"/>
      <c r="T225" s="7"/>
      <c r="U225" s="7"/>
      <c r="V225" s="7"/>
      <c r="W225" s="7"/>
      <c r="X225" s="7"/>
      <c r="Y225" s="7"/>
      <c r="Z225" s="7"/>
      <c r="AA225" s="7"/>
    </row>
    <row r="226" ht="18.0" customHeight="1">
      <c r="A226" s="4">
        <v>16.0</v>
      </c>
      <c r="B226" s="5" t="s">
        <v>640</v>
      </c>
      <c r="C226" s="4" t="s">
        <v>1061</v>
      </c>
      <c r="D226" s="26" t="s">
        <v>1079</v>
      </c>
      <c r="E226" s="62" t="s">
        <v>642</v>
      </c>
      <c r="F226" s="7"/>
      <c r="G226" s="7"/>
      <c r="H226" s="7"/>
      <c r="I226" s="7"/>
      <c r="J226" s="7"/>
      <c r="K226" s="7"/>
      <c r="L226" s="7"/>
      <c r="M226" s="7"/>
      <c r="N226" s="7"/>
      <c r="O226" s="7"/>
      <c r="P226" s="7"/>
      <c r="Q226" s="7"/>
      <c r="R226" s="7"/>
      <c r="S226" s="7"/>
      <c r="T226" s="7"/>
      <c r="U226" s="7"/>
      <c r="V226" s="7"/>
      <c r="W226" s="7"/>
      <c r="X226" s="7"/>
      <c r="Y226" s="7"/>
      <c r="Z226" s="7"/>
      <c r="AA226" s="7"/>
    </row>
    <row r="227" ht="18.0" customHeight="1">
      <c r="A227" s="4">
        <v>16.0</v>
      </c>
      <c r="B227" s="5" t="s">
        <v>991</v>
      </c>
      <c r="C227" s="4" t="s">
        <v>26</v>
      </c>
      <c r="D227" s="4" t="s">
        <v>992</v>
      </c>
      <c r="E227" s="4" t="s">
        <v>990</v>
      </c>
      <c r="F227" s="7"/>
      <c r="G227" s="7"/>
      <c r="H227" s="7"/>
      <c r="I227" s="7"/>
      <c r="J227" s="7"/>
      <c r="K227" s="7"/>
      <c r="L227" s="7"/>
      <c r="M227" s="7"/>
      <c r="N227" s="7"/>
      <c r="O227" s="7"/>
      <c r="P227" s="7"/>
      <c r="Q227" s="7"/>
      <c r="R227" s="7"/>
      <c r="S227" s="7"/>
      <c r="T227" s="7"/>
      <c r="U227" s="7"/>
      <c r="V227" s="7"/>
      <c r="W227" s="7"/>
      <c r="X227" s="7"/>
      <c r="Y227" s="7"/>
      <c r="Z227" s="7"/>
      <c r="AA227" s="7"/>
    </row>
    <row r="228" ht="18.0" customHeight="1">
      <c r="A228" s="58">
        <v>16.0</v>
      </c>
      <c r="B228" s="59" t="s">
        <v>184</v>
      </c>
      <c r="C228" s="58" t="s">
        <v>1065</v>
      </c>
      <c r="D228" s="58" t="s">
        <v>185</v>
      </c>
      <c r="E228" s="58" t="s">
        <v>186</v>
      </c>
      <c r="F228" s="61"/>
      <c r="G228" s="61"/>
      <c r="H228" s="61"/>
      <c r="I228" s="61"/>
      <c r="J228" s="61"/>
      <c r="K228" s="61"/>
      <c r="L228" s="61"/>
      <c r="M228" s="7"/>
      <c r="N228" s="7"/>
      <c r="O228" s="7"/>
      <c r="P228" s="7"/>
      <c r="Q228" s="7"/>
      <c r="R228" s="7"/>
      <c r="S228" s="7"/>
      <c r="T228" s="7"/>
      <c r="U228" s="7"/>
      <c r="V228" s="7"/>
      <c r="W228" s="7"/>
      <c r="X228" s="7"/>
      <c r="Y228" s="7"/>
      <c r="Z228" s="7"/>
      <c r="AA228" s="7"/>
    </row>
    <row r="229" ht="18.0" customHeight="1">
      <c r="A229" s="4">
        <v>18.0</v>
      </c>
      <c r="B229" s="5" t="s">
        <v>188</v>
      </c>
      <c r="C229" s="4" t="s">
        <v>1065</v>
      </c>
      <c r="D229" s="4" t="s">
        <v>189</v>
      </c>
      <c r="E229" s="4" t="s">
        <v>190</v>
      </c>
      <c r="F229" s="7"/>
      <c r="G229" s="7"/>
      <c r="H229" s="7"/>
      <c r="I229" s="7"/>
      <c r="J229" s="53" t="s">
        <v>1080</v>
      </c>
      <c r="K229" s="7"/>
      <c r="L229" s="7"/>
      <c r="M229" s="7"/>
      <c r="N229" s="7"/>
      <c r="O229" s="7"/>
      <c r="P229" s="7"/>
      <c r="Q229" s="7"/>
      <c r="R229" s="7"/>
      <c r="S229" s="7"/>
      <c r="T229" s="7"/>
      <c r="U229" s="7"/>
      <c r="V229" s="7"/>
      <c r="W229" s="7"/>
      <c r="X229" s="7"/>
      <c r="Y229" s="7"/>
      <c r="Z229" s="7"/>
      <c r="AA229" s="7"/>
    </row>
    <row r="230" ht="18.0" customHeight="1">
      <c r="A230" s="4">
        <v>18.0</v>
      </c>
      <c r="B230" s="5" t="s">
        <v>191</v>
      </c>
      <c r="C230" s="4" t="s">
        <v>1065</v>
      </c>
      <c r="D230" s="4" t="s">
        <v>192</v>
      </c>
      <c r="E230" s="4" t="s">
        <v>19</v>
      </c>
      <c r="F230" s="7"/>
      <c r="G230" s="7"/>
      <c r="H230" s="7"/>
      <c r="I230" s="1" t="s">
        <v>14</v>
      </c>
      <c r="J230" s="1" t="s">
        <v>15</v>
      </c>
      <c r="K230" s="1" t="s">
        <v>1081</v>
      </c>
      <c r="L230" s="7"/>
      <c r="M230" s="7"/>
      <c r="N230" s="7"/>
      <c r="O230" s="7"/>
      <c r="P230" s="7"/>
      <c r="Q230" s="7"/>
      <c r="R230" s="7"/>
      <c r="S230" s="7"/>
      <c r="T230" s="7"/>
      <c r="U230" s="7"/>
      <c r="V230" s="7"/>
      <c r="W230" s="7"/>
      <c r="X230" s="7"/>
      <c r="Y230" s="7"/>
      <c r="Z230" s="7"/>
      <c r="AA230" s="7"/>
    </row>
    <row r="231" ht="18.0" customHeight="1">
      <c r="A231" s="4">
        <v>18.0</v>
      </c>
      <c r="B231" s="5" t="s">
        <v>643</v>
      </c>
      <c r="C231" s="4" t="s">
        <v>1061</v>
      </c>
      <c r="D231" s="4" t="s">
        <v>644</v>
      </c>
      <c r="E231" s="4" t="s">
        <v>645</v>
      </c>
      <c r="F231" s="7"/>
      <c r="G231" s="7"/>
      <c r="H231" s="7"/>
      <c r="I231" s="13" t="s">
        <v>1065</v>
      </c>
      <c r="J231" s="14">
        <f>COUNTIF(C229:C1003, "branch")</f>
        <v>10</v>
      </c>
      <c r="K231" s="15">
        <f t="shared" ref="K231:K233" si="8"> 10-J231</f>
        <v>0</v>
      </c>
      <c r="L231" s="7"/>
      <c r="M231" s="7"/>
      <c r="N231" s="7"/>
      <c r="O231" s="7"/>
      <c r="P231" s="7"/>
      <c r="Q231" s="7"/>
      <c r="R231" s="7"/>
      <c r="S231" s="7"/>
      <c r="T231" s="7"/>
      <c r="U231" s="7"/>
      <c r="V231" s="7"/>
      <c r="W231" s="7"/>
      <c r="X231" s="7"/>
      <c r="Y231" s="7"/>
      <c r="Z231" s="7"/>
      <c r="AA231" s="7"/>
    </row>
    <row r="232" ht="18.0" customHeight="1">
      <c r="A232" s="4">
        <v>18.0</v>
      </c>
      <c r="B232" s="5" t="s">
        <v>646</v>
      </c>
      <c r="C232" s="4" t="s">
        <v>1061</v>
      </c>
      <c r="D232" s="4" t="s">
        <v>647</v>
      </c>
      <c r="E232" s="4" t="s">
        <v>648</v>
      </c>
      <c r="F232" s="4" t="s">
        <v>38</v>
      </c>
      <c r="G232" s="7"/>
      <c r="H232" s="7"/>
      <c r="I232" s="13" t="s">
        <v>1061</v>
      </c>
      <c r="J232" s="14">
        <f>COUNTIF(C229:C1003, "filename")</f>
        <v>14</v>
      </c>
      <c r="K232" s="15">
        <f t="shared" si="8"/>
        <v>-4</v>
      </c>
      <c r="L232" s="7"/>
      <c r="M232" s="7"/>
      <c r="N232" s="7"/>
      <c r="O232" s="7"/>
      <c r="P232" s="7"/>
      <c r="Q232" s="7"/>
      <c r="R232" s="7"/>
      <c r="S232" s="7"/>
      <c r="T232" s="7"/>
      <c r="U232" s="7"/>
      <c r="V232" s="7"/>
      <c r="W232" s="7"/>
      <c r="X232" s="7"/>
      <c r="Y232" s="7"/>
      <c r="Z232" s="7"/>
      <c r="AA232" s="7"/>
    </row>
    <row r="233" ht="18.0" customHeight="1">
      <c r="A233" s="4">
        <v>18.0</v>
      </c>
      <c r="B233" s="5" t="s">
        <v>993</v>
      </c>
      <c r="C233" s="4" t="s">
        <v>26</v>
      </c>
      <c r="D233" s="4" t="s">
        <v>994</v>
      </c>
      <c r="E233" s="32" t="s">
        <v>995</v>
      </c>
      <c r="F233" s="7"/>
      <c r="G233" s="7"/>
      <c r="H233" s="7"/>
      <c r="I233" s="13" t="s">
        <v>26</v>
      </c>
      <c r="J233" s="14">
        <f>COUNTIF(C229:C1003, "issue_number")</f>
        <v>11</v>
      </c>
      <c r="K233" s="15">
        <f t="shared" si="8"/>
        <v>-1</v>
      </c>
      <c r="L233" s="7"/>
      <c r="M233" s="7"/>
      <c r="N233" s="7"/>
      <c r="O233" s="7"/>
      <c r="P233" s="7"/>
      <c r="Q233" s="7"/>
      <c r="R233" s="7"/>
      <c r="S233" s="7"/>
      <c r="T233" s="7"/>
      <c r="U233" s="7"/>
      <c r="V233" s="7"/>
      <c r="W233" s="7"/>
      <c r="X233" s="7"/>
      <c r="Y233" s="7"/>
      <c r="Z233" s="7"/>
      <c r="AA233" s="7"/>
    </row>
    <row r="234" ht="18.0" customHeight="1">
      <c r="A234" s="4">
        <v>18.0</v>
      </c>
      <c r="B234" s="5" t="s">
        <v>993</v>
      </c>
      <c r="C234" s="4" t="s">
        <v>26</v>
      </c>
      <c r="D234" s="4" t="s">
        <v>994</v>
      </c>
      <c r="E234" s="4" t="s">
        <v>996</v>
      </c>
      <c r="F234" s="7"/>
      <c r="G234" s="7"/>
      <c r="H234" s="7"/>
      <c r="I234" s="7"/>
      <c r="J234" s="7"/>
      <c r="K234" s="7"/>
      <c r="L234" s="7"/>
      <c r="M234" s="7"/>
      <c r="N234" s="7"/>
      <c r="O234" s="7"/>
      <c r="P234" s="7"/>
      <c r="Q234" s="7"/>
      <c r="R234" s="7"/>
      <c r="S234" s="7"/>
      <c r="T234" s="7"/>
      <c r="U234" s="7"/>
      <c r="V234" s="7"/>
      <c r="W234" s="7"/>
      <c r="X234" s="7"/>
      <c r="Y234" s="7"/>
      <c r="Z234" s="7"/>
      <c r="AA234" s="7"/>
    </row>
    <row r="235" ht="18.0" customHeight="1">
      <c r="A235" s="4">
        <v>18.0</v>
      </c>
      <c r="B235" s="5" t="s">
        <v>997</v>
      </c>
      <c r="C235" s="4" t="s">
        <v>26</v>
      </c>
      <c r="D235" s="4" t="s">
        <v>998</v>
      </c>
      <c r="E235" s="32" t="s">
        <v>999</v>
      </c>
      <c r="F235" s="7"/>
      <c r="G235" s="7"/>
      <c r="H235" s="7"/>
      <c r="I235" s="7"/>
      <c r="J235" s="7"/>
      <c r="K235" s="7"/>
      <c r="L235" s="7"/>
      <c r="M235" s="7"/>
      <c r="N235" s="7"/>
      <c r="O235" s="7"/>
      <c r="P235" s="7"/>
      <c r="Q235" s="7"/>
      <c r="R235" s="7"/>
      <c r="S235" s="7"/>
      <c r="T235" s="7"/>
      <c r="U235" s="7"/>
      <c r="V235" s="7"/>
      <c r="W235" s="7"/>
      <c r="X235" s="7"/>
      <c r="Y235" s="7"/>
      <c r="Z235" s="7"/>
      <c r="AA235" s="7"/>
    </row>
    <row r="236" ht="18.0" customHeight="1">
      <c r="A236" s="4">
        <v>18.0</v>
      </c>
      <c r="B236" s="5" t="s">
        <v>997</v>
      </c>
      <c r="C236" s="4" t="s">
        <v>26</v>
      </c>
      <c r="D236" s="4" t="s">
        <v>998</v>
      </c>
      <c r="E236" s="32" t="s">
        <v>1000</v>
      </c>
      <c r="F236" s="7"/>
      <c r="G236" s="7"/>
      <c r="H236" s="7"/>
      <c r="I236" s="7"/>
      <c r="J236" s="7"/>
      <c r="K236" s="7"/>
      <c r="L236" s="7"/>
      <c r="M236" s="7"/>
      <c r="N236" s="7"/>
      <c r="O236" s="7"/>
      <c r="P236" s="7"/>
      <c r="Q236" s="7"/>
      <c r="R236" s="7"/>
      <c r="S236" s="7"/>
      <c r="T236" s="7"/>
      <c r="U236" s="7"/>
      <c r="V236" s="7"/>
      <c r="W236" s="7"/>
      <c r="X236" s="7"/>
      <c r="Y236" s="7"/>
      <c r="Z236" s="7"/>
      <c r="AA236" s="7"/>
    </row>
    <row r="237" ht="18.0" customHeight="1">
      <c r="A237" s="4">
        <v>18.0</v>
      </c>
      <c r="B237" s="5" t="s">
        <v>1001</v>
      </c>
      <c r="C237" s="4" t="s">
        <v>26</v>
      </c>
      <c r="D237" s="4" t="s">
        <v>1002</v>
      </c>
      <c r="E237" s="4" t="s">
        <v>1003</v>
      </c>
      <c r="F237" s="7"/>
      <c r="G237" s="7"/>
      <c r="H237" s="7"/>
      <c r="I237" s="7"/>
      <c r="J237" s="7"/>
      <c r="K237" s="7"/>
      <c r="L237" s="7"/>
      <c r="M237" s="7"/>
      <c r="N237" s="7"/>
      <c r="O237" s="7"/>
      <c r="P237" s="7"/>
      <c r="Q237" s="7"/>
      <c r="R237" s="7"/>
      <c r="S237" s="7"/>
      <c r="T237" s="7"/>
      <c r="U237" s="7"/>
      <c r="V237" s="7"/>
      <c r="W237" s="7"/>
      <c r="X237" s="7"/>
      <c r="Y237" s="7"/>
      <c r="Z237" s="7"/>
      <c r="AA237" s="7"/>
    </row>
    <row r="238" ht="18.0" customHeight="1">
      <c r="A238" s="4">
        <v>18.0</v>
      </c>
      <c r="B238" s="5" t="s">
        <v>1004</v>
      </c>
      <c r="C238" s="4" t="s">
        <v>26</v>
      </c>
      <c r="D238" s="4" t="s">
        <v>1005</v>
      </c>
      <c r="E238" s="4" t="s">
        <v>1006</v>
      </c>
      <c r="F238" s="7"/>
      <c r="G238" s="7"/>
      <c r="H238" s="7"/>
      <c r="I238" s="7"/>
      <c r="J238" s="7"/>
      <c r="K238" s="7"/>
      <c r="L238" s="7"/>
      <c r="M238" s="7"/>
      <c r="N238" s="7"/>
      <c r="O238" s="7"/>
      <c r="P238" s="7"/>
      <c r="Q238" s="7"/>
      <c r="R238" s="7"/>
      <c r="S238" s="7"/>
      <c r="T238" s="7"/>
      <c r="U238" s="7"/>
      <c r="V238" s="7"/>
      <c r="W238" s="7"/>
      <c r="X238" s="7"/>
      <c r="Y238" s="7"/>
      <c r="Z238" s="7"/>
      <c r="AA238" s="7"/>
    </row>
    <row r="239" ht="18.0" customHeight="1">
      <c r="A239" s="4">
        <v>18.0</v>
      </c>
      <c r="B239" s="5" t="s">
        <v>1007</v>
      </c>
      <c r="C239" s="4" t="s">
        <v>26</v>
      </c>
      <c r="D239" s="4" t="s">
        <v>1008</v>
      </c>
      <c r="E239" s="4" t="s">
        <v>1009</v>
      </c>
      <c r="F239" s="7"/>
      <c r="G239" s="7"/>
      <c r="H239" s="7"/>
      <c r="I239" s="7"/>
      <c r="J239" s="7"/>
      <c r="K239" s="7"/>
      <c r="L239" s="7"/>
      <c r="M239" s="7"/>
      <c r="N239" s="7"/>
      <c r="O239" s="7"/>
      <c r="P239" s="7"/>
      <c r="Q239" s="7"/>
      <c r="R239" s="7"/>
      <c r="S239" s="7"/>
      <c r="T239" s="7"/>
      <c r="U239" s="7"/>
      <c r="V239" s="7"/>
      <c r="W239" s="7"/>
      <c r="X239" s="7"/>
      <c r="Y239" s="7"/>
      <c r="Z239" s="7"/>
      <c r="AA239" s="7"/>
    </row>
    <row r="240" ht="18.0" customHeight="1">
      <c r="A240" s="4">
        <v>18.0</v>
      </c>
      <c r="B240" s="5" t="s">
        <v>1010</v>
      </c>
      <c r="C240" s="4" t="s">
        <v>26</v>
      </c>
      <c r="D240" s="4" t="s">
        <v>1011</v>
      </c>
      <c r="E240" s="4" t="s">
        <v>1012</v>
      </c>
      <c r="F240" s="7"/>
      <c r="G240" s="7"/>
      <c r="H240" s="7"/>
      <c r="I240" s="7"/>
      <c r="J240" s="7"/>
      <c r="K240" s="7"/>
      <c r="L240" s="7"/>
      <c r="M240" s="7"/>
      <c r="N240" s="7"/>
      <c r="O240" s="7"/>
      <c r="P240" s="7"/>
      <c r="Q240" s="7"/>
      <c r="R240" s="7"/>
      <c r="S240" s="7"/>
      <c r="T240" s="7"/>
      <c r="U240" s="7"/>
      <c r="V240" s="7"/>
      <c r="W240" s="7"/>
      <c r="X240" s="7"/>
      <c r="Y240" s="7"/>
      <c r="Z240" s="7"/>
      <c r="AA240" s="7"/>
    </row>
    <row r="241" ht="18.0" customHeight="1">
      <c r="A241" s="4">
        <v>18.0</v>
      </c>
      <c r="B241" s="5" t="s">
        <v>1013</v>
      </c>
      <c r="C241" s="4" t="s">
        <v>26</v>
      </c>
      <c r="D241" s="4" t="s">
        <v>1014</v>
      </c>
      <c r="E241" s="4" t="s">
        <v>1015</v>
      </c>
      <c r="F241" s="7"/>
      <c r="G241" s="7"/>
      <c r="H241" s="7"/>
      <c r="I241" s="7"/>
      <c r="J241" s="7"/>
      <c r="K241" s="7"/>
      <c r="L241" s="7"/>
      <c r="M241" s="7"/>
      <c r="N241" s="7"/>
      <c r="O241" s="7"/>
      <c r="P241" s="7"/>
      <c r="Q241" s="7"/>
      <c r="R241" s="7"/>
      <c r="S241" s="7"/>
      <c r="T241" s="7"/>
      <c r="U241" s="7"/>
      <c r="V241" s="7"/>
      <c r="W241" s="7"/>
      <c r="X241" s="7"/>
      <c r="Y241" s="7"/>
      <c r="Z241" s="7"/>
      <c r="AA241" s="7"/>
    </row>
    <row r="242" ht="18.0" customHeight="1">
      <c r="A242" s="4">
        <v>18.0</v>
      </c>
      <c r="B242" s="5" t="s">
        <v>1016</v>
      </c>
      <c r="C242" s="4" t="s">
        <v>26</v>
      </c>
      <c r="D242" s="4" t="s">
        <v>1017</v>
      </c>
      <c r="E242" s="4" t="s">
        <v>1018</v>
      </c>
      <c r="F242" s="7"/>
      <c r="G242" s="7"/>
      <c r="H242" s="7"/>
      <c r="I242" s="7"/>
      <c r="J242" s="7"/>
      <c r="K242" s="7"/>
      <c r="L242" s="7"/>
      <c r="M242" s="7"/>
      <c r="N242" s="7"/>
      <c r="O242" s="7"/>
      <c r="P242" s="7"/>
      <c r="Q242" s="7"/>
      <c r="R242" s="7"/>
      <c r="S242" s="7"/>
      <c r="T242" s="7"/>
      <c r="U242" s="7"/>
      <c r="V242" s="7"/>
      <c r="W242" s="7"/>
      <c r="X242" s="7"/>
      <c r="Y242" s="7"/>
      <c r="Z242" s="7"/>
      <c r="AA242" s="7"/>
    </row>
    <row r="243" ht="18.0" customHeight="1">
      <c r="A243" s="4">
        <v>18.0</v>
      </c>
      <c r="B243" s="5" t="s">
        <v>1019</v>
      </c>
      <c r="C243" s="4" t="s">
        <v>26</v>
      </c>
      <c r="D243" s="4" t="s">
        <v>1020</v>
      </c>
      <c r="E243" s="4" t="s">
        <v>1021</v>
      </c>
      <c r="F243" s="7"/>
      <c r="G243" s="7"/>
      <c r="H243" s="7"/>
      <c r="I243" s="7"/>
      <c r="J243" s="7"/>
      <c r="K243" s="7"/>
      <c r="L243" s="7"/>
      <c r="M243" s="7"/>
      <c r="N243" s="7"/>
      <c r="O243" s="7"/>
      <c r="P243" s="7"/>
      <c r="Q243" s="7"/>
      <c r="R243" s="7"/>
      <c r="S243" s="7"/>
      <c r="T243" s="7"/>
      <c r="U243" s="7"/>
      <c r="V243" s="7"/>
      <c r="W243" s="7"/>
      <c r="X243" s="7"/>
      <c r="Y243" s="7"/>
      <c r="Z243" s="7"/>
      <c r="AA243" s="7"/>
    </row>
    <row r="244" ht="18.0" customHeight="1">
      <c r="A244" s="4">
        <v>18.0</v>
      </c>
      <c r="B244" s="5" t="s">
        <v>193</v>
      </c>
      <c r="C244" s="4" t="s">
        <v>1065</v>
      </c>
      <c r="D244" s="4" t="s">
        <v>194</v>
      </c>
      <c r="E244" s="4" t="s">
        <v>22</v>
      </c>
      <c r="F244" s="7"/>
      <c r="G244" s="7"/>
      <c r="H244" s="7"/>
      <c r="I244" s="7"/>
      <c r="J244" s="7"/>
      <c r="K244" s="7"/>
      <c r="L244" s="7"/>
      <c r="M244" s="7"/>
      <c r="N244" s="7"/>
      <c r="O244" s="7"/>
      <c r="P244" s="7"/>
      <c r="Q244" s="7"/>
      <c r="R244" s="7"/>
      <c r="S244" s="7"/>
      <c r="T244" s="7"/>
      <c r="U244" s="7"/>
      <c r="V244" s="7"/>
      <c r="W244" s="7"/>
      <c r="X244" s="7"/>
      <c r="Y244" s="7"/>
      <c r="Z244" s="7"/>
      <c r="AA244" s="7"/>
    </row>
    <row r="245" ht="18.0" customHeight="1">
      <c r="A245" s="4">
        <v>18.0</v>
      </c>
      <c r="B245" s="5" t="s">
        <v>193</v>
      </c>
      <c r="C245" s="4" t="s">
        <v>1065</v>
      </c>
      <c r="D245" s="4" t="s">
        <v>194</v>
      </c>
      <c r="E245" s="4" t="s">
        <v>195</v>
      </c>
      <c r="F245" s="7"/>
      <c r="G245" s="7"/>
      <c r="H245" s="7"/>
      <c r="I245" s="7"/>
      <c r="J245" s="7"/>
      <c r="K245" s="7"/>
      <c r="L245" s="7"/>
      <c r="M245" s="7"/>
      <c r="N245" s="7"/>
      <c r="O245" s="7"/>
      <c r="P245" s="7"/>
      <c r="Q245" s="7"/>
      <c r="R245" s="7"/>
      <c r="S245" s="7"/>
      <c r="T245" s="7"/>
      <c r="U245" s="7"/>
      <c r="V245" s="7"/>
      <c r="W245" s="7"/>
      <c r="X245" s="7"/>
      <c r="Y245" s="7"/>
      <c r="Z245" s="7"/>
      <c r="AA245" s="7"/>
    </row>
    <row r="246" ht="18.0" customHeight="1">
      <c r="A246" s="4">
        <v>18.0</v>
      </c>
      <c r="B246" s="5" t="s">
        <v>649</v>
      </c>
      <c r="C246" s="4" t="s">
        <v>1061</v>
      </c>
      <c r="D246" s="4" t="s">
        <v>650</v>
      </c>
      <c r="E246" s="4" t="s">
        <v>651</v>
      </c>
      <c r="F246" s="7"/>
      <c r="G246" s="7"/>
      <c r="H246" s="7"/>
      <c r="I246" s="7"/>
      <c r="J246" s="7"/>
      <c r="K246" s="7"/>
      <c r="L246" s="7"/>
      <c r="M246" s="7"/>
      <c r="N246" s="7"/>
      <c r="O246" s="7"/>
      <c r="P246" s="7"/>
      <c r="Q246" s="7"/>
      <c r="R246" s="7"/>
      <c r="S246" s="7"/>
      <c r="T246" s="7"/>
      <c r="U246" s="7"/>
      <c r="V246" s="7"/>
      <c r="W246" s="7"/>
      <c r="X246" s="7"/>
      <c r="Y246" s="7"/>
      <c r="Z246" s="7"/>
      <c r="AA246" s="7"/>
    </row>
    <row r="247" ht="18.0" customHeight="1">
      <c r="A247" s="4">
        <v>18.0</v>
      </c>
      <c r="B247" s="5" t="s">
        <v>649</v>
      </c>
      <c r="C247" s="4" t="s">
        <v>1061</v>
      </c>
      <c r="D247" s="4" t="s">
        <v>650</v>
      </c>
      <c r="E247" s="4" t="s">
        <v>465</v>
      </c>
      <c r="F247" s="4"/>
      <c r="G247" s="7"/>
      <c r="H247" s="7"/>
      <c r="I247" s="7"/>
      <c r="J247" s="7"/>
      <c r="K247" s="7"/>
      <c r="L247" s="7"/>
      <c r="M247" s="7"/>
      <c r="N247" s="7"/>
      <c r="O247" s="7"/>
      <c r="P247" s="7"/>
      <c r="Q247" s="7"/>
      <c r="R247" s="7"/>
      <c r="S247" s="7"/>
      <c r="T247" s="7"/>
      <c r="U247" s="7"/>
      <c r="V247" s="7"/>
      <c r="W247" s="7"/>
      <c r="X247" s="7"/>
      <c r="Y247" s="7"/>
      <c r="Z247" s="7"/>
      <c r="AA247" s="7"/>
    </row>
    <row r="248" ht="18.0" customHeight="1">
      <c r="A248" s="4">
        <v>18.0</v>
      </c>
      <c r="B248" s="5" t="s">
        <v>649</v>
      </c>
      <c r="C248" s="4" t="s">
        <v>1061</v>
      </c>
      <c r="D248" s="4" t="s">
        <v>650</v>
      </c>
      <c r="E248" s="4" t="s">
        <v>652</v>
      </c>
      <c r="F248" s="4"/>
      <c r="G248" s="7"/>
      <c r="H248" s="7"/>
      <c r="I248" s="7"/>
      <c r="J248" s="7"/>
      <c r="K248" s="7"/>
      <c r="L248" s="7"/>
      <c r="M248" s="7"/>
      <c r="N248" s="7"/>
      <c r="O248" s="7"/>
      <c r="P248" s="7"/>
      <c r="Q248" s="7"/>
      <c r="R248" s="7"/>
      <c r="S248" s="7"/>
      <c r="T248" s="7"/>
      <c r="U248" s="7"/>
      <c r="V248" s="7"/>
      <c r="W248" s="7"/>
      <c r="X248" s="7"/>
      <c r="Y248" s="7"/>
      <c r="Z248" s="7"/>
      <c r="AA248" s="7"/>
    </row>
    <row r="249" ht="18.0" customHeight="1">
      <c r="A249" s="4">
        <v>18.0</v>
      </c>
      <c r="B249" s="5" t="s">
        <v>196</v>
      </c>
      <c r="C249" s="4" t="s">
        <v>1065</v>
      </c>
      <c r="D249" s="4" t="s">
        <v>1082</v>
      </c>
      <c r="E249" s="4" t="s">
        <v>186</v>
      </c>
      <c r="F249" s="7"/>
      <c r="G249" s="7"/>
      <c r="H249" s="7"/>
      <c r="I249" s="7"/>
      <c r="J249" s="7"/>
      <c r="K249" s="7"/>
      <c r="L249" s="7"/>
      <c r="M249" s="7"/>
      <c r="N249" s="7"/>
      <c r="O249" s="7"/>
      <c r="P249" s="7"/>
      <c r="Q249" s="7"/>
      <c r="R249" s="7"/>
      <c r="S249" s="7"/>
      <c r="T249" s="7"/>
      <c r="U249" s="7"/>
      <c r="V249" s="7"/>
      <c r="W249" s="7"/>
      <c r="X249" s="7"/>
      <c r="Y249" s="7"/>
      <c r="Z249" s="7"/>
      <c r="AA249" s="7"/>
    </row>
    <row r="250" ht="18.0" customHeight="1">
      <c r="A250" s="4">
        <v>18.0</v>
      </c>
      <c r="B250" s="5" t="s">
        <v>198</v>
      </c>
      <c r="C250" s="25" t="s">
        <v>1065</v>
      </c>
      <c r="D250" s="26" t="s">
        <v>1083</v>
      </c>
      <c r="E250" s="27" t="s">
        <v>200</v>
      </c>
      <c r="F250" s="4"/>
      <c r="G250" s="7"/>
      <c r="H250" s="7"/>
      <c r="I250" s="7"/>
      <c r="J250" s="7"/>
      <c r="K250" s="7"/>
      <c r="L250" s="7"/>
      <c r="M250" s="7"/>
      <c r="N250" s="7"/>
      <c r="O250" s="7"/>
      <c r="P250" s="7"/>
      <c r="Q250" s="7"/>
      <c r="R250" s="7"/>
      <c r="S250" s="7"/>
      <c r="T250" s="7"/>
      <c r="U250" s="7"/>
      <c r="V250" s="7"/>
      <c r="W250" s="7"/>
      <c r="X250" s="7"/>
      <c r="Y250" s="7"/>
      <c r="Z250" s="7"/>
      <c r="AA250" s="7"/>
    </row>
    <row r="251" ht="18.0" customHeight="1">
      <c r="A251" s="4">
        <v>18.0</v>
      </c>
      <c r="B251" s="5" t="s">
        <v>653</v>
      </c>
      <c r="C251" s="4" t="s">
        <v>1061</v>
      </c>
      <c r="D251" s="4" t="s">
        <v>654</v>
      </c>
      <c r="E251" s="4" t="s">
        <v>655</v>
      </c>
      <c r="F251" s="7"/>
      <c r="G251" s="7"/>
      <c r="H251" s="7"/>
      <c r="I251" s="7"/>
      <c r="J251" s="7"/>
      <c r="K251" s="7"/>
      <c r="L251" s="7"/>
      <c r="M251" s="7"/>
      <c r="N251" s="7"/>
      <c r="O251" s="7"/>
      <c r="P251" s="7"/>
      <c r="Q251" s="7"/>
      <c r="R251" s="7"/>
      <c r="S251" s="7"/>
      <c r="T251" s="7"/>
      <c r="U251" s="7"/>
      <c r="V251" s="7"/>
      <c r="W251" s="7"/>
      <c r="X251" s="7"/>
      <c r="Y251" s="7"/>
      <c r="Z251" s="7"/>
      <c r="AA251" s="7"/>
    </row>
    <row r="252" ht="18.0" customHeight="1">
      <c r="A252" s="4">
        <v>18.0</v>
      </c>
      <c r="B252" s="5" t="s">
        <v>656</v>
      </c>
      <c r="C252" s="4" t="s">
        <v>1061</v>
      </c>
      <c r="D252" s="4" t="s">
        <v>657</v>
      </c>
      <c r="E252" s="4" t="s">
        <v>658</v>
      </c>
      <c r="F252" s="7"/>
      <c r="G252" s="7"/>
      <c r="H252" s="7"/>
      <c r="I252" s="7"/>
      <c r="J252" s="7"/>
      <c r="K252" s="7"/>
      <c r="L252" s="7"/>
      <c r="M252" s="7"/>
      <c r="N252" s="7"/>
      <c r="O252" s="7"/>
      <c r="P252" s="7"/>
      <c r="Q252" s="7"/>
      <c r="R252" s="7"/>
      <c r="S252" s="7"/>
      <c r="T252" s="7"/>
      <c r="U252" s="7"/>
      <c r="V252" s="7"/>
      <c r="W252" s="7"/>
      <c r="X252" s="7"/>
      <c r="Y252" s="7"/>
      <c r="Z252" s="7"/>
      <c r="AA252" s="7"/>
    </row>
    <row r="253" ht="18.0" customHeight="1">
      <c r="A253" s="4">
        <v>18.0</v>
      </c>
      <c r="B253" s="5" t="s">
        <v>659</v>
      </c>
      <c r="C253" s="4" t="s">
        <v>1061</v>
      </c>
      <c r="D253" s="4" t="s">
        <v>660</v>
      </c>
      <c r="E253" s="4" t="s">
        <v>661</v>
      </c>
      <c r="F253" s="4" t="s">
        <v>38</v>
      </c>
      <c r="G253" s="7"/>
      <c r="H253" s="7"/>
      <c r="I253" s="7"/>
      <c r="J253" s="7"/>
      <c r="K253" s="7"/>
      <c r="L253" s="7"/>
      <c r="M253" s="7"/>
      <c r="N253" s="7"/>
      <c r="O253" s="7"/>
      <c r="P253" s="7"/>
      <c r="Q253" s="7"/>
      <c r="R253" s="7"/>
      <c r="S253" s="7"/>
      <c r="T253" s="7"/>
      <c r="U253" s="7"/>
      <c r="V253" s="7"/>
      <c r="W253" s="7"/>
      <c r="X253" s="7"/>
      <c r="Y253" s="7"/>
      <c r="Z253" s="7"/>
      <c r="AA253" s="7"/>
    </row>
    <row r="254" ht="18.0" customHeight="1">
      <c r="A254" s="4">
        <v>18.0</v>
      </c>
      <c r="B254" s="5" t="s">
        <v>659</v>
      </c>
      <c r="C254" s="4" t="s">
        <v>1061</v>
      </c>
      <c r="D254" s="4" t="s">
        <v>662</v>
      </c>
      <c r="E254" s="4" t="s">
        <v>663</v>
      </c>
      <c r="F254" s="4" t="s">
        <v>38</v>
      </c>
      <c r="G254" s="7"/>
      <c r="H254" s="7"/>
      <c r="I254" s="7"/>
      <c r="J254" s="7"/>
      <c r="K254" s="7"/>
      <c r="L254" s="7"/>
      <c r="M254" s="7"/>
      <c r="N254" s="7"/>
      <c r="O254" s="7"/>
      <c r="P254" s="7"/>
      <c r="Q254" s="7"/>
      <c r="R254" s="7"/>
      <c r="S254" s="7"/>
      <c r="T254" s="7"/>
      <c r="U254" s="7"/>
      <c r="V254" s="7"/>
      <c r="W254" s="7"/>
      <c r="X254" s="7"/>
      <c r="Y254" s="7"/>
      <c r="Z254" s="7"/>
      <c r="AA254" s="7"/>
    </row>
    <row r="255" ht="18.0" customHeight="1">
      <c r="A255" s="4">
        <v>18.0</v>
      </c>
      <c r="B255" s="5" t="s">
        <v>659</v>
      </c>
      <c r="C255" s="4" t="s">
        <v>1061</v>
      </c>
      <c r="D255" s="4" t="s">
        <v>662</v>
      </c>
      <c r="E255" s="4" t="s">
        <v>664</v>
      </c>
      <c r="F255" s="4" t="s">
        <v>38</v>
      </c>
      <c r="G255" s="7"/>
      <c r="H255" s="7"/>
      <c r="I255" s="7"/>
      <c r="J255" s="7"/>
      <c r="K255" s="7"/>
      <c r="L255" s="7"/>
      <c r="M255" s="7"/>
      <c r="N255" s="7"/>
      <c r="O255" s="7"/>
      <c r="P255" s="7"/>
      <c r="Q255" s="7"/>
      <c r="R255" s="7"/>
      <c r="S255" s="7"/>
      <c r="T255" s="7"/>
      <c r="U255" s="7"/>
      <c r="V255" s="7"/>
      <c r="W255" s="7"/>
      <c r="X255" s="7"/>
      <c r="Y255" s="7"/>
      <c r="Z255" s="7"/>
      <c r="AA255" s="7"/>
    </row>
    <row r="256" ht="18.0" customHeight="1">
      <c r="A256" s="4">
        <v>18.0</v>
      </c>
      <c r="B256" s="5" t="s">
        <v>659</v>
      </c>
      <c r="C256" s="4" t="s">
        <v>1061</v>
      </c>
      <c r="D256" s="4" t="s">
        <v>662</v>
      </c>
      <c r="E256" s="4" t="s">
        <v>665</v>
      </c>
      <c r="F256" s="4" t="s">
        <v>38</v>
      </c>
      <c r="G256" s="7"/>
      <c r="H256" s="7"/>
      <c r="I256" s="7"/>
      <c r="J256" s="7"/>
      <c r="K256" s="7"/>
      <c r="L256" s="7"/>
      <c r="M256" s="7"/>
      <c r="N256" s="7"/>
      <c r="O256" s="7"/>
      <c r="P256" s="7"/>
      <c r="Q256" s="7"/>
      <c r="R256" s="7"/>
      <c r="S256" s="7"/>
      <c r="T256" s="7"/>
      <c r="U256" s="7"/>
      <c r="V256" s="7"/>
      <c r="W256" s="7"/>
      <c r="X256" s="7"/>
      <c r="Y256" s="7"/>
      <c r="Z256" s="7"/>
      <c r="AA256" s="7"/>
    </row>
    <row r="257" ht="18.0" customHeight="1">
      <c r="A257" s="4">
        <v>18.0</v>
      </c>
      <c r="B257" s="5" t="s">
        <v>659</v>
      </c>
      <c r="C257" s="4" t="s">
        <v>1061</v>
      </c>
      <c r="D257" s="4" t="s">
        <v>662</v>
      </c>
      <c r="E257" s="4" t="s">
        <v>594</v>
      </c>
      <c r="F257" s="4" t="s">
        <v>38</v>
      </c>
      <c r="G257" s="7"/>
      <c r="H257" s="7"/>
      <c r="I257" s="7"/>
      <c r="J257" s="7"/>
      <c r="K257" s="7"/>
      <c r="L257" s="7"/>
      <c r="M257" s="7"/>
      <c r="N257" s="7"/>
      <c r="O257" s="7"/>
      <c r="P257" s="7"/>
      <c r="Q257" s="7"/>
      <c r="R257" s="7"/>
      <c r="S257" s="7"/>
      <c r="T257" s="7"/>
      <c r="U257" s="7"/>
      <c r="V257" s="7"/>
      <c r="W257" s="7"/>
      <c r="X257" s="7"/>
      <c r="Y257" s="7"/>
      <c r="Z257" s="7"/>
      <c r="AA257" s="7"/>
    </row>
    <row r="258" ht="18.0" customHeight="1">
      <c r="A258" s="4">
        <v>18.0</v>
      </c>
      <c r="B258" s="5" t="s">
        <v>659</v>
      </c>
      <c r="C258" s="4" t="s">
        <v>1061</v>
      </c>
      <c r="D258" s="4" t="s">
        <v>662</v>
      </c>
      <c r="E258" s="4" t="s">
        <v>661</v>
      </c>
      <c r="F258" s="4" t="s">
        <v>38</v>
      </c>
      <c r="G258" s="7"/>
      <c r="H258" s="7"/>
      <c r="I258" s="7"/>
      <c r="J258" s="7"/>
      <c r="K258" s="7"/>
      <c r="L258" s="7"/>
      <c r="M258" s="7"/>
      <c r="N258" s="7"/>
      <c r="O258" s="7"/>
      <c r="P258" s="7"/>
      <c r="Q258" s="7"/>
      <c r="R258" s="7"/>
      <c r="S258" s="7"/>
      <c r="T258" s="7"/>
      <c r="U258" s="7"/>
      <c r="V258" s="7"/>
      <c r="W258" s="7"/>
      <c r="X258" s="7"/>
      <c r="Y258" s="7"/>
      <c r="Z258" s="7"/>
      <c r="AA258" s="7"/>
    </row>
    <row r="259" ht="18.0" customHeight="1">
      <c r="A259" s="4">
        <v>18.0</v>
      </c>
      <c r="B259" s="5" t="s">
        <v>659</v>
      </c>
      <c r="C259" s="4" t="s">
        <v>1061</v>
      </c>
      <c r="D259" s="4" t="s">
        <v>662</v>
      </c>
      <c r="E259" s="4" t="s">
        <v>374</v>
      </c>
      <c r="F259" s="4" t="s">
        <v>38</v>
      </c>
      <c r="G259" s="7"/>
      <c r="H259" s="7"/>
      <c r="I259" s="7"/>
      <c r="J259" s="7"/>
      <c r="K259" s="7"/>
      <c r="L259" s="7"/>
      <c r="M259" s="7"/>
      <c r="N259" s="7"/>
      <c r="O259" s="7"/>
      <c r="P259" s="7"/>
      <c r="Q259" s="7"/>
      <c r="R259" s="7"/>
      <c r="S259" s="7"/>
      <c r="T259" s="7"/>
      <c r="U259" s="7"/>
      <c r="V259" s="7"/>
      <c r="W259" s="7"/>
      <c r="X259" s="7"/>
      <c r="Y259" s="7"/>
      <c r="Z259" s="7"/>
      <c r="AA259" s="7"/>
    </row>
    <row r="260" ht="18.0" customHeight="1">
      <c r="A260" s="4">
        <v>18.0</v>
      </c>
      <c r="B260" s="5" t="s">
        <v>201</v>
      </c>
      <c r="C260" s="4" t="s">
        <v>1065</v>
      </c>
      <c r="D260" s="4" t="s">
        <v>202</v>
      </c>
      <c r="E260" s="4" t="s">
        <v>203</v>
      </c>
      <c r="F260" s="7"/>
      <c r="G260" s="7"/>
      <c r="H260" s="7"/>
      <c r="I260" s="7"/>
      <c r="J260" s="7"/>
      <c r="K260" s="7"/>
      <c r="L260" s="7"/>
      <c r="M260" s="7"/>
      <c r="N260" s="7"/>
      <c r="O260" s="7"/>
      <c r="P260" s="7"/>
      <c r="Q260" s="7"/>
      <c r="R260" s="7"/>
      <c r="S260" s="7"/>
      <c r="T260" s="7"/>
      <c r="U260" s="7"/>
      <c r="V260" s="7"/>
      <c r="W260" s="7"/>
      <c r="X260" s="7"/>
      <c r="Y260" s="7"/>
      <c r="Z260" s="7"/>
      <c r="AA260" s="7"/>
    </row>
    <row r="261" ht="18.0" customHeight="1">
      <c r="A261" s="4">
        <v>18.0</v>
      </c>
      <c r="B261" s="5" t="s">
        <v>204</v>
      </c>
      <c r="C261" s="4" t="s">
        <v>1065</v>
      </c>
      <c r="D261" s="4" t="s">
        <v>205</v>
      </c>
      <c r="E261" s="4" t="s">
        <v>206</v>
      </c>
      <c r="F261" s="4" t="s">
        <v>38</v>
      </c>
      <c r="G261" s="7"/>
      <c r="H261" s="7"/>
      <c r="I261" s="7"/>
      <c r="J261" s="7"/>
      <c r="K261" s="7"/>
      <c r="L261" s="7"/>
      <c r="M261" s="7"/>
      <c r="N261" s="7"/>
      <c r="O261" s="7"/>
      <c r="P261" s="7"/>
      <c r="Q261" s="7"/>
      <c r="R261" s="7"/>
      <c r="S261" s="7"/>
      <c r="T261" s="7"/>
      <c r="U261" s="7"/>
      <c r="V261" s="7"/>
      <c r="W261" s="7"/>
      <c r="X261" s="7"/>
      <c r="Y261" s="7"/>
      <c r="Z261" s="7"/>
      <c r="AA261" s="7"/>
    </row>
    <row r="262" ht="18.0" customHeight="1">
      <c r="A262" s="4">
        <v>18.0</v>
      </c>
      <c r="B262" s="5" t="s">
        <v>207</v>
      </c>
      <c r="C262" s="4" t="s">
        <v>1065</v>
      </c>
      <c r="D262" s="4" t="s">
        <v>208</v>
      </c>
      <c r="E262" s="4" t="s">
        <v>19</v>
      </c>
      <c r="F262" s="4" t="s">
        <v>38</v>
      </c>
      <c r="G262" s="7"/>
      <c r="H262" s="7"/>
      <c r="I262" s="7"/>
      <c r="J262" s="7"/>
      <c r="K262" s="7"/>
      <c r="L262" s="7"/>
      <c r="M262" s="7"/>
      <c r="N262" s="7"/>
      <c r="O262" s="7"/>
      <c r="P262" s="7"/>
      <c r="Q262" s="7"/>
      <c r="R262" s="7"/>
      <c r="S262" s="7"/>
      <c r="T262" s="7"/>
      <c r="U262" s="7"/>
      <c r="V262" s="7"/>
      <c r="W262" s="7"/>
      <c r="X262" s="7"/>
      <c r="Y262" s="7"/>
      <c r="Z262" s="7"/>
      <c r="AA262" s="7"/>
    </row>
    <row r="263" ht="18.0" customHeight="1">
      <c r="A263" s="58">
        <v>18.0</v>
      </c>
      <c r="B263" s="59" t="s">
        <v>209</v>
      </c>
      <c r="C263" s="58" t="s">
        <v>1065</v>
      </c>
      <c r="D263" s="58" t="s">
        <v>210</v>
      </c>
      <c r="E263" s="58" t="s">
        <v>211</v>
      </c>
      <c r="F263" s="61"/>
      <c r="G263" s="61"/>
      <c r="H263" s="61"/>
      <c r="I263" s="61"/>
      <c r="J263" s="61"/>
      <c r="K263" s="61"/>
      <c r="L263" s="61"/>
      <c r="M263" s="7"/>
      <c r="N263" s="7"/>
      <c r="O263" s="7"/>
      <c r="P263" s="7"/>
      <c r="Q263" s="7"/>
      <c r="R263" s="7"/>
      <c r="S263" s="7"/>
      <c r="T263" s="7"/>
      <c r="U263" s="7"/>
      <c r="V263" s="7"/>
      <c r="W263" s="7"/>
      <c r="X263" s="7"/>
      <c r="Y263" s="7"/>
      <c r="Z263" s="7"/>
      <c r="AA263" s="7"/>
    </row>
    <row r="264" ht="18.0"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ht="18.0"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ht="18.0"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ht="18.0"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ht="18.0"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ht="18.0"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ht="18.0"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ht="18.0"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ht="18.0"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ht="18.0"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ht="18.0"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ht="18.0"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ht="18.0"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ht="18.0"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ht="18.0"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ht="18.0"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ht="18.0"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ht="18.0"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ht="18.0"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ht="18.0"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ht="18.0"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ht="18.0"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ht="18.0"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ht="18.0"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ht="18.0"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ht="18.0"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ht="18.0"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ht="18.0"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ht="18.0"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ht="18.0"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ht="18.0"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ht="18.0"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ht="18.0"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ht="18.0"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ht="18.0"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ht="18.0"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ht="18.0"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ht="18.0"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ht="18.0"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ht="18.0"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ht="18.0"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ht="18.0"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ht="18.0"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ht="18.0"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ht="18.0"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ht="18.0"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ht="18.0"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ht="18.0"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ht="18.0"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ht="18.0"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ht="18.0"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ht="18.0"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ht="18.0"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ht="18.0"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ht="18.0"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ht="18.0"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ht="18.0"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ht="18.0"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ht="18.0"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ht="18.0"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ht="18.0"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ht="18.0"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ht="18.0"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ht="18.0"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ht="18.0"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ht="18.0"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ht="18.0"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ht="18.0"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ht="18.0"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ht="18.0"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ht="18.0"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ht="18.0"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ht="18.0"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ht="18.0"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ht="18.0"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ht="18.0"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ht="18.0"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ht="18.0"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ht="18.0"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ht="18.0"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ht="18.0"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ht="18.0"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ht="18.0"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ht="18.0"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ht="18.0"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ht="18.0"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ht="18.0"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ht="18.0"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ht="18.0"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ht="18.0"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ht="18.0"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ht="18.0"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ht="18.0"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ht="18.0"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ht="18.0"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ht="18.0"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ht="18.0"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ht="18.0"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ht="18.0"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ht="18.0"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ht="18.0"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ht="18.0"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ht="18.0"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ht="18.0"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ht="18.0"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ht="18.0"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ht="18.0"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ht="18.0"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ht="18.0"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ht="18.0"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ht="18.0"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ht="18.0"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ht="18.0"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ht="18.0"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ht="18.0"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ht="18.0"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ht="18.0"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ht="18.0"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ht="18.0"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ht="18.0"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ht="18.0"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ht="18.0"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ht="18.0"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ht="18.0"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ht="18.0"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ht="18.0"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ht="18.0"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ht="18.0"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ht="18.0"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ht="18.0"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8.0"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ht="18.0"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ht="18.0"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ht="18.0"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ht="18.0"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ht="18.0"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ht="18.0"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ht="18.0"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ht="18.0"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ht="18.0"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ht="18.0"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ht="18.0"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ht="18.0"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ht="18.0"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ht="18.0"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ht="18.0"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ht="18.0"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ht="18.0"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ht="18.0"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ht="18.0"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ht="18.0"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ht="18.0"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ht="18.0"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ht="18.0"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ht="18.0"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ht="18.0"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ht="18.0"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ht="18.0"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ht="18.0"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ht="18.0"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ht="18.0"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ht="18.0"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ht="18.0"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ht="18.0"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ht="18.0"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ht="18.0"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ht="18.0"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ht="18.0"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ht="18.0"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ht="18.0"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ht="18.0"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ht="18.0"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ht="18.0"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ht="18.0"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ht="18.0"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ht="18.0"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ht="18.0"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ht="18.0"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ht="18.0"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ht="18.0"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8.0"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ht="18.0"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ht="18.0"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ht="18.0"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ht="18.0"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ht="18.0"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ht="18.0"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ht="18.0"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ht="18.0"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ht="18.0"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ht="18.0"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ht="18.0"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ht="18.0"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ht="18.0"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ht="18.0"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ht="18.0"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ht="18.0"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ht="18.0"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ht="18.0"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ht="18.0"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ht="18.0"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ht="18.0"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ht="18.0"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ht="18.0"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ht="18.0"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ht="18.0"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ht="18.0"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ht="18.0"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ht="18.0"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ht="18.0"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ht="18.0"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ht="18.0"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ht="18.0"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ht="18.0"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ht="18.0"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8.0"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8.0"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8.0"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8.0"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8.0"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8.0"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8.0"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8.0"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8.0"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8.0"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8.0"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8.0"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8.0"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8.0"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8.0"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8.0"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8.0"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8.0"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8.0"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8.0"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8.0"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8.0"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8.0"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8.0"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8.0"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8.0"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8.0"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8.0"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8.0"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8.0"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8.0"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8.0"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8.0"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8.0"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8.0"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8.0"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8.0"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8.0"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8.0"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8.0"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8.0"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8.0"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8.0"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8.0"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8.0"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8.0"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8.0"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8.0"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8.0"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8.0"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8.0"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8.0"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8.0"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8.0"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8.0"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8.0"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8.0"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8.0"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8.0"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8.0"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8.0"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8.0"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8.0"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8.0"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8.0"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8.0"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8.0"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8.0"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8.0"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8.0"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8.0"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8.0"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8.0"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8.0"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8.0"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8.0"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8.0"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8.0"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8.0"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8.0"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8.0"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8.0"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8.0"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8.0"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8.0"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8.0"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8.0"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8.0"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8.0"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8.0"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8.0"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8.0"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8.0"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8.0"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8.0"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8.0"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8.0"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8.0"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8.0"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8.0"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8.0"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8.0"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8.0"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8.0"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8.0"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8.0"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8.0"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8.0"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8.0"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8.0"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8.0"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8.0"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8.0"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8.0"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8.0"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8.0"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8.0"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8.0"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8.0"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8.0"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8.0"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8.0"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8.0"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8.0"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8.0"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8.0"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8.0"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8.0"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8.0"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8.0"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8.0"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8.0"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8.0"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8.0"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8.0"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8.0"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8.0"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8.0"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8.0"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8.0"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8.0"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8.0"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8.0"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8.0"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8.0"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8.0"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8.0"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8.0"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8.0"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8.0"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8.0"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8.0"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8.0"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8.0"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8.0"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8.0"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8.0"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8.0"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8.0"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8.0"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8.0"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8.0"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8.0"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8.0"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8.0"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8.0"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8.0"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8.0"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8.0"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8.0"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8.0"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8.0"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8.0"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8.0"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8.0"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8.0"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8.0"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8.0"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8.0"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8.0"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8.0"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8.0"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8.0"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8.0"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8.0"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8.0"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8.0"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8.0"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8.0"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8.0"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8.0"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8.0"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8.0"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8.0"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8.0"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8.0"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8.0"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8.0"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8.0"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8.0"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8.0"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8.0"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8.0"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8.0"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8.0"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8.0"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8.0"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8.0"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8.0"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8.0"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8.0"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8.0"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8.0"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8.0"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8.0"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8.0"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8.0"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8.0"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8.0"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8.0"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8.0"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8.0"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8.0"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8.0"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8.0"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8.0"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8.0"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8.0"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8.0"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8.0"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8.0"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8.0"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8.0"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8.0"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8.0"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8.0"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8.0"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8.0"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8.0"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8.0"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8.0"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8.0"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8.0"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8.0"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8.0"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8.0"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8.0"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8.0"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8.0"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8.0"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8.0"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8.0"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8.0"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8.0"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8.0"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8.0"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8.0"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8.0"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8.0"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8.0"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8.0"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8.0"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8.0"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8.0"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8.0"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8.0"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8.0"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8.0"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8.0"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8.0"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8.0"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8.0"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8.0"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8.0"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8.0"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8.0"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8.0"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8.0"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8.0"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8.0"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8.0"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8.0"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8.0"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8.0"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8.0"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8.0"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8.0"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8.0"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8.0"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8.0"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8.0"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8.0"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8.0"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8.0"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8.0"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8.0"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8.0"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8.0"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8.0"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8.0"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8.0"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8.0"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8.0"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8.0"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8.0"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8.0"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8.0"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8.0"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8.0"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8.0"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8.0"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8.0"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8.0"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8.0"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8.0"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8.0"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8.0"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8.0"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8.0"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8.0"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8.0"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8.0"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8.0"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8.0"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8.0"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8.0"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8.0"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8.0"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8.0"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8.0"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8.0"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8.0"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8.0"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8.0"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8.0"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8.0"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8.0"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8.0"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8.0"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8.0"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8.0"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8.0"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8.0"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8.0"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8.0"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8.0"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8.0"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8.0"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8.0"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8.0"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8.0"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8.0"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8.0"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8.0"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8.0"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8.0"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ht="18.0"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ht="18.0"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ht="18.0"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ht="18.0"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ht="18.0"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ht="18.0"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ht="18.0"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ht="18.0"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ht="18.0"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ht="18.0"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ht="18.0"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ht="18.0"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ht="18.0"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ht="18.0"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ht="18.0"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ht="18.0"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ht="18.0"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ht="18.0"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ht="18.0"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ht="18.0"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ht="18.0"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ht="18.0"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ht="18.0"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ht="18.0"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ht="18.0"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ht="18.0"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ht="18.0"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ht="18.0"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ht="18.0"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ht="18.0"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ht="18.0"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ht="18.0"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ht="18.0"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ht="18.0"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ht="18.0"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ht="18.0"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ht="18.0"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ht="18.0"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ht="18.0"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ht="18.0"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ht="18.0"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ht="18.0"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ht="18.0"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ht="18.0"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ht="18.0"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ht="18.0"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ht="18.0"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ht="18.0"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ht="18.0"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ht="18.0"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ht="18.0"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ht="18.0"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ht="18.0"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ht="18.0"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ht="18.0"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ht="18.0"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ht="18.0"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ht="18.0"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ht="18.0"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ht="18.0"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ht="18.0"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ht="18.0"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ht="18.0"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ht="18.0"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ht="18.0"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ht="18.0"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ht="18.0"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ht="18.0"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ht="18.0"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ht="18.0"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ht="18.0"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ht="18.0"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ht="18.0"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ht="18.0"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ht="18.0"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ht="18.0"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ht="18.0"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ht="18.0"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ht="18.0"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ht="18.0"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ht="18.0"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ht="18.0"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ht="18.0"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ht="18.0"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ht="18.0"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ht="18.0"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ht="18.0"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ht="18.0"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ht="18.0"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ht="18.0"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ht="18.0"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ht="18.0"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ht="18.0"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ht="18.0"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ht="18.0"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ht="18.0"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ht="18.0"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ht="18.0"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ht="18.0"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ht="18.0"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ht="18.0"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ht="18.0"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ht="18.0"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ht="18.0"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ht="18.0"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ht="18.0"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ht="18.0"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ht="18.0"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ht="18.0"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ht="18.0"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ht="18.0"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ht="18.0"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ht="18.0"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ht="18.0"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ht="18.0"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ht="18.0"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ht="18.0"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ht="18.0"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ht="18.0"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ht="18.0"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ht="18.0"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ht="18.0"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ht="18.0"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ht="18.0"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ht="18.0"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ht="18.0"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ht="18.0"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ht="18.0"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ht="18.0"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ht="18.0"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ht="18.0"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ht="18.0"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ht="18.0"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ht="18.0"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ht="18.0"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ht="18.0"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ht="18.0"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ht="18.0"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ht="18.0"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ht="18.0"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ht="18.0"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ht="18.0"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ht="18.0"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ht="18.0"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ht="18.0"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ht="18.0"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ht="18.0"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ht="18.0"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ht="18.0"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ht="18.0"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ht="18.0"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ht="18.0"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ht="18.0"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ht="18.0"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ht="18.0"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ht="18.0"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ht="18.0"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ht="18.0"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ht="18.0"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ht="18.0"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ht="18.0"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ht="18.0"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ht="18.0"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ht="18.0"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ht="18.0"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ht="18.0"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ht="18.0"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ht="18.0"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ht="18.0"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sheetData>
  <hyperlinks>
    <hyperlink r:id="rId2" location="issuecomment-373821620" ref="B2"/>
    <hyperlink r:id="rId3" location="issuecomment-375688874" ref="B3"/>
    <hyperlink r:id="rId4" location="issue-290123504" ref="B5"/>
    <hyperlink r:id="rId5" location="issuecomment-375914706" ref="B6"/>
    <hyperlink r:id="rId6" location="issue-290123504" ref="B7"/>
    <hyperlink r:id="rId7" location="issue-773051766" ref="B8"/>
    <hyperlink r:id="rId8" location="issue-773051766" ref="B9"/>
    <hyperlink r:id="rId9" location="issuecomment-750178234" ref="B10"/>
    <hyperlink r:id="rId10" location="issuecomment-750861901" ref="B11"/>
    <hyperlink r:id="rId11" location="issue-992956585" ref="B12"/>
    <hyperlink r:id="rId12" location="issue-992956585" ref="B13"/>
    <hyperlink r:id="rId13" location="issue-992956585" ref="B14"/>
    <hyperlink r:id="rId14" location="issuecomment-920293222" ref="B15"/>
    <hyperlink r:id="rId15" location="issuecomment-930045982" ref="B16"/>
    <hyperlink r:id="rId16" location="issuecomment-933562055" ref="B17"/>
    <hyperlink r:id="rId17" location="issuecomment-871621658" ref="B18"/>
    <hyperlink r:id="rId18" location="issuecomment-877635558" ref="B19"/>
    <hyperlink r:id="rId19" location="issuecomment-877635558" ref="B20"/>
    <hyperlink r:id="rId20" location="issuecomment-877635558" ref="B21"/>
    <hyperlink r:id="rId21" location="issuecomment-877635558" ref="B22"/>
    <hyperlink r:id="rId22" location="issuecomment-877635558" ref="B23"/>
    <hyperlink r:id="rId23" location="issuecomment-877635558" ref="B24"/>
    <hyperlink r:id="rId24" location="issuecomment-877635558" ref="B25"/>
    <hyperlink r:id="rId25" location="issuecomment-864511143" ref="B26"/>
    <hyperlink r:id="rId26" location="issuecomment-868767201" ref="B27"/>
    <hyperlink r:id="rId27" location="issuecomment-938703493" ref="B28"/>
    <hyperlink r:id="rId28" location="issuecomment-868771311" ref="B29"/>
    <hyperlink r:id="rId29" location="issuecomment-882546081" ref="B30"/>
    <hyperlink r:id="rId30" location="issuecomment-922406454" ref="B31"/>
    <hyperlink r:id="rId31" location="issuecomment-922406454" ref="B32"/>
    <hyperlink r:id="rId32" location="issuecomment-354344617" ref="B33"/>
    <hyperlink r:id="rId33" location="issuecomment-477307223" ref="B34"/>
    <hyperlink r:id="rId34" location="issue-992956585" ref="B35"/>
    <hyperlink r:id="rId35" location="issue-992956585" ref="B36"/>
    <hyperlink r:id="rId36" location="issue-992956585" ref="B37"/>
    <hyperlink r:id="rId37" location="issue-463220290" ref="B38"/>
    <hyperlink r:id="rId38" location="issue-165833421" ref="B39"/>
    <hyperlink r:id="rId39" location="issue-165833421" ref="B40"/>
    <hyperlink r:id="rId40" location="issuecomment-258304149" ref="B41"/>
    <hyperlink r:id="rId41" location="issuecomment-298019161" ref="B42"/>
    <hyperlink r:id="rId42" location="issuecomment-298019161" ref="B43"/>
    <hyperlink r:id="rId43" location="issuecomment-302114417" ref="B44"/>
    <hyperlink r:id="rId44" location="issuecomment-302122670" ref="B45"/>
    <hyperlink r:id="rId45" location="issuecomment-327673607" ref="B46"/>
    <hyperlink r:id="rId46" location="issuecomment-350857556" ref="B47"/>
    <hyperlink r:id="rId47" location="issuecomment-352481313" ref="B48"/>
    <hyperlink r:id="rId48" location="issuecomment-235279855" ref="B49"/>
    <hyperlink r:id="rId49" location="issuecomment-335614767" ref="B50"/>
    <hyperlink r:id="rId50" location="issuecomment-237809269" ref="B51"/>
    <hyperlink r:id="rId51" location="issuecomment-163151152" ref="B52"/>
    <hyperlink r:id="rId52" location="issuecomment-172982563" ref="B53"/>
    <hyperlink r:id="rId53" location="issuecomment-172982563" ref="B54"/>
    <hyperlink r:id="rId54" location="issuecomment-197022837" ref="B55"/>
    <hyperlink r:id="rId55" location="issuecomment-224620497" ref="B56"/>
    <hyperlink r:id="rId56" location="issue-219276170" ref="B57"/>
    <hyperlink r:id="rId57" location="issuecomment-296355169" ref="B58"/>
    <hyperlink r:id="rId58" location="discussion_r118302537" ref="B59"/>
    <hyperlink r:id="rId59" location="issuecomment-342326901" ref="B60"/>
    <hyperlink r:id="rId60" location="issuecomment-218683138" ref="B61"/>
    <hyperlink r:id="rId61" location="issuecomment-215632593" ref="B62"/>
    <hyperlink r:id="rId62" location="issuecomment-215632593" ref="B63"/>
    <hyperlink r:id="rId63" location="issuecomment-236753046" ref="B64"/>
    <hyperlink r:id="rId64" location="issuecomment-212317863" ref="B65"/>
    <hyperlink r:id="rId65" location="issuecomment-318574809" ref="B66"/>
    <hyperlink r:id="rId66" location="issuecomment-320828962" ref="B67"/>
    <hyperlink r:id="rId67" location="issuecomment-314574677" ref="B68"/>
    <hyperlink r:id="rId68" location="issuecomment-314574677" ref="B69"/>
    <hyperlink r:id="rId69" location="issuecomment-317849612" ref="B70"/>
    <hyperlink r:id="rId70" location="issuecomment-325026287" ref="B71"/>
    <hyperlink r:id="rId71" location="issuecomment-325026287" ref="B72"/>
    <hyperlink r:id="rId72" location="issuecomment-485245362" ref="B73"/>
    <hyperlink r:id="rId73" location="issuecomment-4204013" ref="B74"/>
    <hyperlink r:id="rId74" location="issue-975591" ref="B75"/>
    <hyperlink r:id="rId75" location="issue-975591" ref="B76"/>
    <hyperlink r:id="rId76" location="issue-975591" ref="B77"/>
    <hyperlink r:id="rId77" location="issuecomment-3975200" ref="B78"/>
    <hyperlink r:id="rId78" location="issuecomment-5268369" ref="B79"/>
    <hyperlink r:id="rId79" location="issuecomment-541782284" ref="B80"/>
    <hyperlink r:id="rId80" location="issuecomment-541782284" ref="B81"/>
    <hyperlink r:id="rId81" location="issue-365263634" ref="B82"/>
    <hyperlink r:id="rId82" location="issuecomment-426453170" ref="B83"/>
    <hyperlink r:id="rId83" location="issuecomment-426831222" ref="B84"/>
    <hyperlink r:id="rId84" location="issuecomment-426881369" ref="B85"/>
    <hyperlink r:id="rId85" location="issuecomment-427231015" ref="B86"/>
    <hyperlink r:id="rId86" location="issuecomment-427231015" ref="B87"/>
    <hyperlink r:id="rId87" location="issuecomment-427500882" ref="B88"/>
    <hyperlink r:id="rId88" location="issuecomment-251833403" ref="B89"/>
    <hyperlink r:id="rId89" location="issuecomment-251833403" ref="B90"/>
    <hyperlink r:id="rId90" location="issuecomment-1239770" ref="B91"/>
    <hyperlink r:id="rId91" location="issuecomment-1260877" ref="B92"/>
    <hyperlink r:id="rId92" location="issuecomment-40838631" ref="B93"/>
    <hyperlink r:id="rId93" location="issuecomment-68328193" ref="B94"/>
    <hyperlink r:id="rId94" location="issuecomment-114602117" ref="B95"/>
    <hyperlink r:id="rId95" location="issuecomment-114671011" ref="B96"/>
    <hyperlink r:id="rId96" location="issuecomment-974103" ref="B97"/>
    <hyperlink r:id="rId97" location="issuecomment-44589056" ref="B98"/>
    <hyperlink r:id="rId98" location="issuecomment-137611579" ref="B99"/>
    <hyperlink r:id="rId99" location="issue-99928789" ref="B100"/>
    <hyperlink r:id="rId100" location="issue-99928789" ref="B101"/>
    <hyperlink r:id="rId101" location="issue-99928789" ref="B102"/>
    <hyperlink r:id="rId102" location="issue-99928789" ref="B103"/>
    <hyperlink r:id="rId103" location="issuecomment-863556948" ref="B104"/>
    <hyperlink r:id="rId104" location="issuecomment-784004442" ref="B105"/>
    <hyperlink r:id="rId105" location="issuecomment-713669852" ref="B106"/>
    <hyperlink r:id="rId106" location="issuecomment-713725604" ref="B107"/>
    <hyperlink r:id="rId107" location="issue-267902244" ref="B108"/>
    <hyperlink r:id="rId108" location="issuecomment-535280476" ref="B109"/>
    <hyperlink r:id="rId109" location="issuecomment-535289550" ref="B110"/>
    <hyperlink r:id="rId110" location="issuecomment-907481533" ref="B111"/>
    <hyperlink r:id="rId111" location="issuecomment-318673559" ref="B112"/>
    <hyperlink r:id="rId112" location="issuecomment-318889199" ref="B113"/>
    <hyperlink r:id="rId113" location="issuecomment-318253930" ref="B114"/>
    <hyperlink r:id="rId114" location="issuecomment-318268342" ref="B115"/>
    <hyperlink r:id="rId115" location="issuecomment-318307522" ref="B116"/>
    <hyperlink r:id="rId116" location="issuecomment-318373461" ref="B117"/>
    <hyperlink r:id="rId117" location="issuecomment-318373461" ref="B118"/>
    <hyperlink r:id="rId118" location="issuecomment-318935083" ref="B119"/>
    <hyperlink r:id="rId119" location="issuecomment-216318529" ref="B120"/>
    <hyperlink r:id="rId120" location="issuecomment-292595988" ref="B121"/>
    <hyperlink r:id="rId121" location="issuecomment-301439431" ref="B122"/>
    <hyperlink r:id="rId122" location="issue-948624288" ref="B123"/>
    <hyperlink r:id="rId123" location="issue-948624288" ref="B124"/>
    <hyperlink r:id="rId124" location="issue-948624288" ref="B125"/>
    <hyperlink r:id="rId125" location="issuecomment-889399480" ref="B126"/>
    <hyperlink r:id="rId126" location="issuecomment-889399480" ref="B127"/>
    <hyperlink r:id="rId127" location="issuecomment-889399480" ref="B128"/>
    <hyperlink r:id="rId128" location="issuecomment-908715091" ref="B129"/>
    <hyperlink r:id="rId129" location="issuecomment-908715091" ref="B130"/>
    <hyperlink r:id="rId130" location="issue-196069178" ref="B131"/>
    <hyperlink r:id="rId131" location="issue-196069178" ref="B132"/>
    <hyperlink r:id="rId132" location="issuecomment-316180082" ref="B133"/>
    <hyperlink r:id="rId133" ref="D133"/>
    <hyperlink r:id="rId134" location="issuecomment-970533253" ref="B134"/>
    <hyperlink r:id="rId135" location="issuecomment-193472717" ref="B135"/>
    <hyperlink r:id="rId136" location="issuecomment-532646048" ref="B136"/>
    <hyperlink r:id="rId137" location="issuecomment-532646048" ref="B137"/>
    <hyperlink r:id="rId138" location="issuecomment-532646048" ref="B138"/>
    <hyperlink r:id="rId139" location="issuecomment-349330066" ref="B139"/>
    <hyperlink r:id="rId140" location="issuecomment-349330066" ref="B140"/>
    <hyperlink r:id="rId141" location="issuecomment-349546359" ref="B141"/>
    <hyperlink r:id="rId142" location="issuecomment-676359653" ref="B142"/>
    <hyperlink r:id="rId143" location="issuecomment-676359653" ref="B143"/>
    <hyperlink r:id="rId144" location="issuecomment-552407978" ref="B144"/>
    <hyperlink r:id="rId145" location="issuecomment-625669469" ref="B145"/>
    <hyperlink r:id="rId146" location="issuecomment-625669469" ref="B146"/>
    <hyperlink r:id="rId147" location="issuecomment-625669469" ref="B147"/>
    <hyperlink r:id="rId148" location="issuecomment-625669469" ref="B148"/>
    <hyperlink r:id="rId149" location="issuecomment-625669469" ref="B149"/>
    <hyperlink r:id="rId150" location="issue-154817717" ref="B150"/>
    <hyperlink r:id="rId151" location="issuecomment-37565565" ref="B151"/>
    <hyperlink r:id="rId152" location="issuecomment-116599708" ref="B152"/>
    <hyperlink r:id="rId153" location="issuecomment-120982216" ref="B153"/>
    <hyperlink r:id="rId154" location="issue-27156996" ref="B154"/>
    <hyperlink r:id="rId155" location="issuecomment-44754697" ref="B155"/>
    <hyperlink r:id="rId156" location="issuecomment-408727908" ref="B156"/>
    <hyperlink r:id="rId157" location="issuecomment-408727908" ref="B157"/>
    <hyperlink r:id="rId158" location="issuecomment-408727908" ref="B158"/>
    <hyperlink r:id="rId159" location="issuecomment-402956933" ref="B159"/>
    <hyperlink r:id="rId160" location="issue-265326133" ref="B160"/>
    <hyperlink r:id="rId161" location="issue-266835729" ref="B161"/>
    <hyperlink r:id="rId162" location="issue-266835729" ref="B162"/>
    <hyperlink r:id="rId163" location="issuecomment-322519168" ref="B163"/>
    <hyperlink r:id="rId164" location="issuecomment-283182944" ref="B164"/>
    <hyperlink r:id="rId165" location="issuecomment-390753390" ref="B165"/>
    <hyperlink r:id="rId166" location="issuecomment-390753390" ref="B166"/>
    <hyperlink r:id="rId167" location="issuecomment-12411416" ref="B167"/>
    <hyperlink r:id="rId168" location="issuecomment-14815577" ref="B168"/>
    <hyperlink r:id="rId169" location="issuecomment-16331020" ref="B169"/>
    <hyperlink r:id="rId170" location="issuecomment-19309374" ref="B170"/>
    <hyperlink r:id="rId171" location="issuecomment-19309374" ref="B171"/>
    <hyperlink r:id="rId172" location="issuecomment-20050228" ref="B172"/>
    <hyperlink r:id="rId173" location="issuecomment-22351302" ref="B173"/>
    <hyperlink r:id="rId174" location="issue-9423982" ref="B174"/>
    <hyperlink r:id="rId175" location="issue-9423982" ref="B175"/>
    <hyperlink r:id="rId176" location="issue-9423982" ref="B176"/>
    <hyperlink r:id="rId177" location="issue-9423982" ref="B177"/>
    <hyperlink r:id="rId178" location="issue-9423982" ref="B178"/>
    <hyperlink r:id="rId179" location="issuecomment-11822720" ref="B179"/>
    <hyperlink r:id="rId180" location="issuecomment-15216289" ref="B180"/>
    <hyperlink r:id="rId181" location="issuecomment-15281547" ref="B181"/>
    <hyperlink r:id="rId182" location="issuecomment-15281547" ref="B182"/>
    <hyperlink r:id="rId183" location="issuecomment-15395614" ref="B183"/>
    <hyperlink r:id="rId184" location="issuecomment-16430841" ref="B184"/>
    <hyperlink r:id="rId185" location="issuecomment-16736712" ref="B185"/>
    <hyperlink r:id="rId186" location="issuecomment-18136862" ref="B186"/>
    <hyperlink r:id="rId187" location="issuecomment-20192148" ref="B187"/>
    <hyperlink r:id="rId188" location="issuecomment-20366695" ref="B188"/>
    <hyperlink r:id="rId189" location="issuecomment-20347791" ref="B189"/>
    <hyperlink r:id="rId190" location="issuecomment-20539897" ref="B190"/>
    <hyperlink r:id="rId191" location="issuecomment-21361035" ref="B191"/>
    <hyperlink r:id="rId192" location="issuecomment-21377669" ref="B192"/>
    <hyperlink r:id="rId193" location="issue-251560076" ref="B193"/>
    <hyperlink r:id="rId194" location="issuecomment-465740806" ref="B194"/>
    <hyperlink r:id="rId195" location="issuecomment-466279501" ref="B195"/>
    <hyperlink r:id="rId196" location="issuecomment-475885309" ref="B196"/>
    <hyperlink r:id="rId197" location="issuecomment-495273718" ref="B197"/>
    <hyperlink r:id="rId198" location="issuecomment-497118805" ref="B198"/>
    <hyperlink r:id="rId199" location="issuecomment-495972649" ref="B199"/>
    <hyperlink r:id="rId200" location="issuecomment-496055650" ref="B200"/>
    <hyperlink r:id="rId201" location="issuecomment-504627068" ref="B201"/>
    <hyperlink r:id="rId202" location="issuecomment-435766086" ref="B202"/>
    <hyperlink r:id="rId203" location="issuecomment-435766086" ref="B203"/>
    <hyperlink r:id="rId204" location="issuecomment-435766086" ref="B204"/>
    <hyperlink r:id="rId205" location="issuecomment-435766086" ref="B205"/>
    <hyperlink r:id="rId206" location="issuecomment-477550853" ref="B206"/>
    <hyperlink r:id="rId207" location="issuecomment-477550853" ref="B207"/>
    <hyperlink r:id="rId208" location="issuecomment-490889280" ref="B208"/>
    <hyperlink r:id="rId209" location="issuecomment-492397337" ref="B209"/>
    <hyperlink r:id="rId210" location="issuecomment-492397337" ref="B210"/>
    <hyperlink r:id="rId211" location="issuecomment-407578390" ref="B211"/>
    <hyperlink r:id="rId212" location="issuecomment-421541803" ref="B212"/>
    <hyperlink r:id="rId213" location="issuecomment-421541803" ref="B213"/>
    <hyperlink r:id="rId214" location="issuecomment-463535495" ref="B214"/>
    <hyperlink r:id="rId215" location="issuecomment-473576784" ref="B215"/>
    <hyperlink r:id="rId216" location="issuecomment-493810463" ref="B216"/>
    <hyperlink r:id="rId217" location="issuecomment-388484681" ref="B217"/>
    <hyperlink r:id="rId218" location="issuecomment-386561057" ref="B218"/>
    <hyperlink r:id="rId219" location="issuecomment-386561057" ref="B219"/>
    <hyperlink r:id="rId220" location="issuecomment-386665923" ref="B220"/>
    <hyperlink r:id="rId221" location="issuecomment-400545093" ref="B221"/>
    <hyperlink r:id="rId222" location="issuecomment-400545093" ref="B222"/>
    <hyperlink r:id="rId223" location="issuecomment-413175659" ref="B223"/>
    <hyperlink r:id="rId224" location="issuecomment-413175659" ref="B224"/>
    <hyperlink r:id="rId225" location="issuecomment-375967036" ref="B225"/>
    <hyperlink r:id="rId226" location="issuecomment-375967036" ref="B226"/>
    <hyperlink r:id="rId227" ref="D226"/>
    <hyperlink r:id="rId228" location="issuecomment-376203237" ref="B227"/>
    <hyperlink r:id="rId229" location="issuecomment-495494524" ref="B228"/>
    <hyperlink r:id="rId230" location="issuecomment-426320083" ref="B229"/>
    <hyperlink r:id="rId231" location="issuecomment-504403158" ref="B230"/>
    <hyperlink r:id="rId232" location="issuecomment-483809367" ref="B231"/>
    <hyperlink r:id="rId233" location="issuecomment-552438343" ref="B232"/>
    <hyperlink r:id="rId234" location="issuecomment-485013388" ref="B233"/>
    <hyperlink r:id="rId235" location="issuecomment-485013388" ref="B234"/>
    <hyperlink r:id="rId236" location="issuecomment-507532140" ref="B235"/>
    <hyperlink r:id="rId237" location="issuecomment-507532140" ref="B236"/>
    <hyperlink r:id="rId238" location="issue-698798077" ref="B237"/>
    <hyperlink r:id="rId239" location="issuecomment-742371268" ref="B238"/>
    <hyperlink r:id="rId240" location="issuecomment-755188575" ref="B239"/>
    <hyperlink r:id="rId241" location="issue-179213062" ref="B240"/>
    <hyperlink r:id="rId242" location="issuecomment-253472523" ref="B241"/>
    <hyperlink r:id="rId243" location="issuecomment-258853425" ref="B242"/>
    <hyperlink r:id="rId244" location="issuecomment-267961297" ref="B243"/>
    <hyperlink r:id="rId245" location="issuecomment-832975924" ref="B244"/>
    <hyperlink r:id="rId246" location="issuecomment-832975924" ref="B245"/>
    <hyperlink r:id="rId247" location="issuecomment-795987099" ref="B246"/>
    <hyperlink r:id="rId248" location="issuecomment-795987099" ref="B247"/>
    <hyperlink r:id="rId249" location="issuecomment-795987099" ref="B248"/>
    <hyperlink r:id="rId250" location="issuecomment-500104285" ref="B249"/>
    <hyperlink r:id="rId251" location="issuecomment-538185698" ref="B250"/>
    <hyperlink r:id="rId252" ref="D250"/>
    <hyperlink r:id="rId253" location="issuecomment-403113775" ref="B251"/>
    <hyperlink r:id="rId254" location="issuecomment-258596744" ref="B252"/>
    <hyperlink r:id="rId255" location="issuecomment-248089919" ref="B253"/>
    <hyperlink r:id="rId256" location="issuecomment-248089919" ref="B254"/>
    <hyperlink r:id="rId257" location="issuecomment-248089919" ref="B255"/>
    <hyperlink r:id="rId258" location="issuecomment-248089919" ref="B256"/>
    <hyperlink r:id="rId259" location="issuecomment-248089919" ref="B257"/>
    <hyperlink r:id="rId260" location="issuecomment-248089919" ref="B258"/>
    <hyperlink r:id="rId261" location="issuecomment-248089919" ref="B259"/>
    <hyperlink r:id="rId262" location="issuecomment-499760504" ref="B260"/>
    <hyperlink r:id="rId263" location="issuecomment-335231776" ref="B261"/>
    <hyperlink r:id="rId264" location="issuecomment-337977474" ref="B262"/>
    <hyperlink r:id="rId265" location="issuecomment-347232930" ref="B263"/>
  </hyperlinks>
  <drawing r:id="rId266"/>
  <legacyDrawing r:id="rId26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 customWidth="1" min="2" max="2" width="49.14"/>
    <col customWidth="1" min="5" max="5" width="19.71"/>
  </cols>
  <sheetData>
    <row r="1">
      <c r="A1" s="66" t="s">
        <v>1084</v>
      </c>
      <c r="B1" s="67" t="s">
        <v>1</v>
      </c>
      <c r="C1" s="3" t="s">
        <v>2</v>
      </c>
      <c r="D1" s="1" t="s">
        <v>3</v>
      </c>
      <c r="E1" s="3" t="s">
        <v>4</v>
      </c>
      <c r="F1" s="3" t="s">
        <v>5</v>
      </c>
    </row>
    <row r="2">
      <c r="A2" s="4" t="s">
        <v>1085</v>
      </c>
      <c r="B2" s="47" t="s">
        <v>1086</v>
      </c>
      <c r="C2" s="46" t="s">
        <v>1065</v>
      </c>
      <c r="D2" s="4" t="s">
        <v>1087</v>
      </c>
      <c r="E2" s="46" t="s">
        <v>22</v>
      </c>
      <c r="H2" s="1" t="s">
        <v>14</v>
      </c>
      <c r="I2" s="1" t="s">
        <v>15</v>
      </c>
      <c r="J2" s="1" t="s">
        <v>1066</v>
      </c>
    </row>
    <row r="3">
      <c r="A3" s="4" t="s">
        <v>1085</v>
      </c>
      <c r="B3" s="47" t="s">
        <v>1086</v>
      </c>
      <c r="C3" s="46" t="s">
        <v>1065</v>
      </c>
      <c r="D3" s="4" t="s">
        <v>1087</v>
      </c>
      <c r="E3" s="46" t="s">
        <v>19</v>
      </c>
      <c r="H3" s="13" t="s">
        <v>1065</v>
      </c>
      <c r="I3" s="14">
        <f>COUNTIF(C2:C40, "branch")</f>
        <v>2</v>
      </c>
      <c r="J3" s="15">
        <f t="shared" ref="J3:J5" si="1"> 10-I3</f>
        <v>8</v>
      </c>
    </row>
    <row r="4">
      <c r="A4" s="4" t="s">
        <v>1085</v>
      </c>
      <c r="B4" s="47" t="s">
        <v>1088</v>
      </c>
      <c r="C4" s="46" t="s">
        <v>1061</v>
      </c>
      <c r="D4" s="4" t="s">
        <v>1089</v>
      </c>
      <c r="E4" s="33" t="s">
        <v>1090</v>
      </c>
      <c r="F4" s="46" t="s">
        <v>1091</v>
      </c>
      <c r="H4" s="13" t="s">
        <v>1061</v>
      </c>
      <c r="I4" s="14">
        <f>COUNTIF(C2:C40, "filename")</f>
        <v>6</v>
      </c>
      <c r="J4" s="15">
        <f t="shared" si="1"/>
        <v>4</v>
      </c>
    </row>
    <row r="5">
      <c r="A5" s="4" t="s">
        <v>1085</v>
      </c>
      <c r="B5" s="45" t="s">
        <v>1092</v>
      </c>
      <c r="C5" s="46" t="s">
        <v>1061</v>
      </c>
      <c r="D5" s="4" t="s">
        <v>1089</v>
      </c>
      <c r="E5" s="33" t="s">
        <v>1093</v>
      </c>
      <c r="F5" s="46" t="s">
        <v>1091</v>
      </c>
      <c r="H5" s="13" t="s">
        <v>26</v>
      </c>
      <c r="I5" s="14">
        <f>COUNTIF(C2:C40, "issue_number")</f>
        <v>0</v>
      </c>
      <c r="J5" s="15">
        <f t="shared" si="1"/>
        <v>10</v>
      </c>
    </row>
    <row r="6">
      <c r="A6" s="4" t="s">
        <v>1085</v>
      </c>
      <c r="B6" s="45" t="s">
        <v>1094</v>
      </c>
      <c r="C6" s="46" t="s">
        <v>1061</v>
      </c>
      <c r="D6" s="4" t="s">
        <v>1089</v>
      </c>
      <c r="E6" s="33" t="s">
        <v>1095</v>
      </c>
      <c r="F6" s="46" t="s">
        <v>1091</v>
      </c>
    </row>
    <row r="7">
      <c r="A7" s="4" t="s">
        <v>1085</v>
      </c>
      <c r="B7" s="45" t="s">
        <v>1096</v>
      </c>
      <c r="C7" s="46" t="s">
        <v>1061</v>
      </c>
      <c r="D7" s="4" t="s">
        <v>1089</v>
      </c>
      <c r="E7" s="33" t="s">
        <v>1097</v>
      </c>
      <c r="F7" s="46" t="s">
        <v>1091</v>
      </c>
    </row>
    <row r="8">
      <c r="A8" s="4" t="s">
        <v>1085</v>
      </c>
      <c r="B8" s="48" t="s">
        <v>1098</v>
      </c>
      <c r="C8" s="46" t="s">
        <v>1061</v>
      </c>
      <c r="D8" s="4" t="s">
        <v>1099</v>
      </c>
      <c r="E8" s="46" t="s">
        <v>374</v>
      </c>
      <c r="F8" s="46" t="s">
        <v>1091</v>
      </c>
    </row>
    <row r="9" ht="20.25" customHeight="1">
      <c r="A9" s="4" t="s">
        <v>1085</v>
      </c>
      <c r="B9" s="47" t="s">
        <v>1100</v>
      </c>
      <c r="C9" s="46" t="s">
        <v>1061</v>
      </c>
      <c r="D9" s="26" t="s">
        <v>1101</v>
      </c>
      <c r="E9" s="46" t="s">
        <v>1102</v>
      </c>
    </row>
    <row r="10">
      <c r="A10" s="4" t="s">
        <v>666</v>
      </c>
      <c r="B10" s="48" t="s">
        <v>667</v>
      </c>
      <c r="C10" s="46" t="s">
        <v>23</v>
      </c>
      <c r="D10" s="4" t="s">
        <v>668</v>
      </c>
      <c r="E10" s="46" t="s">
        <v>669</v>
      </c>
    </row>
    <row r="11">
      <c r="A11" s="4" t="s">
        <v>666</v>
      </c>
      <c r="B11" s="47" t="s">
        <v>670</v>
      </c>
      <c r="C11" s="46" t="s">
        <v>23</v>
      </c>
      <c r="D11" s="4" t="s">
        <v>671</v>
      </c>
      <c r="E11" s="46" t="s">
        <v>672</v>
      </c>
    </row>
    <row r="12">
      <c r="A12" s="4" t="s">
        <v>666</v>
      </c>
      <c r="B12" s="48" t="s">
        <v>673</v>
      </c>
      <c r="C12" s="46" t="s">
        <v>23</v>
      </c>
      <c r="D12" s="4" t="s">
        <v>674</v>
      </c>
      <c r="E12" s="46" t="s">
        <v>675</v>
      </c>
    </row>
    <row r="13">
      <c r="A13" s="4" t="s">
        <v>666</v>
      </c>
      <c r="B13" s="48" t="s">
        <v>676</v>
      </c>
      <c r="C13" s="46" t="s">
        <v>23</v>
      </c>
      <c r="D13" s="4" t="s">
        <v>677</v>
      </c>
      <c r="E13" s="46" t="s">
        <v>678</v>
      </c>
    </row>
    <row r="14">
      <c r="A14" s="4" t="s">
        <v>666</v>
      </c>
      <c r="B14" s="48" t="s">
        <v>679</v>
      </c>
      <c r="C14" s="46" t="s">
        <v>23</v>
      </c>
      <c r="D14" s="4" t="s">
        <v>680</v>
      </c>
      <c r="E14" s="46" t="s">
        <v>681</v>
      </c>
    </row>
    <row r="15">
      <c r="A15" s="9"/>
      <c r="D15" s="7"/>
    </row>
    <row r="16">
      <c r="A16" s="9"/>
      <c r="D16" s="7"/>
    </row>
    <row r="17">
      <c r="A17" s="9"/>
      <c r="D17" s="7"/>
    </row>
    <row r="18">
      <c r="A18" s="9"/>
      <c r="D18" s="7"/>
    </row>
    <row r="19">
      <c r="A19" s="9"/>
      <c r="D19" s="7"/>
    </row>
    <row r="20">
      <c r="A20" s="9"/>
      <c r="D20" s="7"/>
    </row>
    <row r="21">
      <c r="A21" s="9"/>
      <c r="D21" s="7"/>
    </row>
    <row r="22">
      <c r="A22" s="9"/>
      <c r="D22" s="7"/>
    </row>
    <row r="23">
      <c r="A23" s="9"/>
      <c r="D23" s="7"/>
    </row>
    <row r="24">
      <c r="A24" s="9"/>
      <c r="D24" s="7"/>
    </row>
    <row r="25">
      <c r="A25" s="9"/>
      <c r="D25" s="7"/>
    </row>
    <row r="26">
      <c r="A26" s="4"/>
      <c r="D26" s="7"/>
    </row>
    <row r="27">
      <c r="A27" s="4"/>
      <c r="D27" s="7"/>
    </row>
    <row r="28">
      <c r="A28" s="4"/>
      <c r="D28" s="7"/>
    </row>
    <row r="29">
      <c r="A29" s="4"/>
      <c r="D29" s="7"/>
    </row>
    <row r="30">
      <c r="A30" s="4"/>
      <c r="D30" s="7"/>
    </row>
    <row r="31">
      <c r="A31" s="4"/>
      <c r="D31" s="7"/>
    </row>
    <row r="32">
      <c r="A32" s="4"/>
      <c r="D32" s="7"/>
    </row>
    <row r="33">
      <c r="A33" s="4"/>
      <c r="D33" s="7"/>
    </row>
    <row r="34">
      <c r="A34" s="4"/>
      <c r="D34" s="7"/>
    </row>
    <row r="35">
      <c r="A35" s="4"/>
      <c r="D35" s="7"/>
    </row>
    <row r="36">
      <c r="A36" s="4"/>
      <c r="D36" s="7"/>
    </row>
    <row r="37">
      <c r="A37" s="4"/>
      <c r="D37" s="7"/>
    </row>
    <row r="38">
      <c r="A38" s="4"/>
      <c r="D38" s="7"/>
    </row>
    <row r="39">
      <c r="A39" s="4"/>
      <c r="D39" s="7"/>
    </row>
    <row r="40">
      <c r="A40" s="4"/>
      <c r="D40" s="7"/>
    </row>
    <row r="41">
      <c r="A41" s="4"/>
      <c r="D41" s="7"/>
    </row>
    <row r="42">
      <c r="A42" s="4"/>
      <c r="D42" s="7"/>
    </row>
    <row r="43">
      <c r="A43" s="4"/>
      <c r="D43" s="7"/>
    </row>
    <row r="44">
      <c r="A44" s="4"/>
      <c r="D44" s="7"/>
    </row>
    <row r="45">
      <c r="A45" s="4"/>
      <c r="D45" s="7"/>
    </row>
    <row r="46">
      <c r="A46" s="4"/>
      <c r="D46" s="7"/>
    </row>
    <row r="47">
      <c r="A47" s="4"/>
      <c r="D47" s="7"/>
    </row>
    <row r="48">
      <c r="A48" s="4"/>
      <c r="D48" s="7"/>
    </row>
    <row r="49">
      <c r="A49" s="4"/>
      <c r="D49" s="7"/>
    </row>
    <row r="50">
      <c r="A50" s="4"/>
      <c r="D50" s="7"/>
    </row>
    <row r="51">
      <c r="A51" s="4"/>
      <c r="D51" s="7"/>
    </row>
    <row r="52">
      <c r="A52" s="4"/>
      <c r="D52" s="7"/>
    </row>
    <row r="53">
      <c r="A53" s="4"/>
      <c r="D53" s="7"/>
    </row>
    <row r="54">
      <c r="A54" s="4"/>
      <c r="D54" s="7"/>
    </row>
    <row r="55">
      <c r="A55" s="4"/>
      <c r="D55" s="7"/>
    </row>
    <row r="56">
      <c r="A56" s="4"/>
      <c r="D56" s="7"/>
    </row>
    <row r="57">
      <c r="A57" s="4"/>
      <c r="D57" s="7"/>
    </row>
    <row r="58">
      <c r="A58" s="4"/>
      <c r="D58" s="7"/>
    </row>
    <row r="59">
      <c r="A59" s="4"/>
      <c r="D59" s="7"/>
    </row>
    <row r="60">
      <c r="A60" s="4"/>
      <c r="D60" s="7"/>
    </row>
    <row r="61">
      <c r="A61" s="4"/>
      <c r="D61" s="7"/>
    </row>
    <row r="62">
      <c r="A62" s="4"/>
      <c r="D62" s="7"/>
    </row>
    <row r="63">
      <c r="A63" s="4"/>
      <c r="D63" s="7"/>
    </row>
    <row r="64">
      <c r="A64" s="4"/>
      <c r="D64" s="7"/>
    </row>
    <row r="65">
      <c r="A65" s="4"/>
      <c r="D65" s="7"/>
    </row>
    <row r="66">
      <c r="A66" s="4"/>
      <c r="D66" s="7"/>
    </row>
    <row r="67">
      <c r="A67" s="4"/>
      <c r="D67" s="7"/>
    </row>
    <row r="68">
      <c r="A68" s="4"/>
      <c r="D68" s="7"/>
    </row>
    <row r="69">
      <c r="A69" s="4"/>
      <c r="D69" s="7"/>
    </row>
    <row r="70">
      <c r="A70" s="4"/>
      <c r="D70" s="7"/>
    </row>
    <row r="71">
      <c r="A71" s="4"/>
      <c r="D71" s="7"/>
    </row>
    <row r="72">
      <c r="A72" s="4"/>
      <c r="D72" s="7"/>
    </row>
    <row r="73">
      <c r="A73" s="4"/>
      <c r="D73" s="7"/>
    </row>
    <row r="74">
      <c r="A74" s="4"/>
      <c r="D74" s="7"/>
    </row>
    <row r="75">
      <c r="A75" s="4"/>
      <c r="D75" s="7"/>
    </row>
    <row r="76">
      <c r="A76" s="4"/>
      <c r="D76" s="7"/>
    </row>
    <row r="77">
      <c r="A77" s="4"/>
      <c r="D77" s="7"/>
    </row>
    <row r="78">
      <c r="A78" s="4"/>
      <c r="D78" s="7"/>
    </row>
    <row r="79">
      <c r="A79" s="4"/>
      <c r="D79" s="7"/>
    </row>
    <row r="80">
      <c r="A80" s="4"/>
      <c r="D80" s="7"/>
    </row>
    <row r="81">
      <c r="A81" s="4"/>
      <c r="D81" s="7"/>
    </row>
    <row r="82">
      <c r="A82" s="4"/>
      <c r="D82" s="7"/>
    </row>
    <row r="83">
      <c r="A83" s="4"/>
      <c r="D83" s="7"/>
    </row>
    <row r="84">
      <c r="A84" s="4"/>
      <c r="D84" s="7"/>
    </row>
    <row r="85">
      <c r="A85" s="4"/>
      <c r="D85" s="7"/>
    </row>
    <row r="86">
      <c r="A86" s="4"/>
      <c r="D86" s="7"/>
    </row>
    <row r="87">
      <c r="A87" s="4"/>
      <c r="D87" s="7"/>
    </row>
    <row r="88">
      <c r="A88" s="4"/>
      <c r="D88" s="7"/>
    </row>
    <row r="89">
      <c r="A89" s="4"/>
      <c r="D89" s="7"/>
    </row>
    <row r="90">
      <c r="A90" s="4"/>
      <c r="D90" s="7"/>
    </row>
    <row r="91">
      <c r="A91" s="4"/>
      <c r="D91" s="7"/>
    </row>
    <row r="92">
      <c r="A92" s="4"/>
      <c r="D92" s="7"/>
    </row>
    <row r="93">
      <c r="A93" s="4"/>
      <c r="D93" s="7"/>
    </row>
    <row r="94">
      <c r="A94" s="4"/>
      <c r="D94" s="7"/>
    </row>
    <row r="95">
      <c r="A95" s="4"/>
      <c r="D95" s="7"/>
    </row>
    <row r="96">
      <c r="A96" s="4"/>
      <c r="D96" s="7"/>
    </row>
    <row r="97">
      <c r="A97" s="4"/>
      <c r="D97" s="7"/>
    </row>
    <row r="98">
      <c r="A98" s="4"/>
      <c r="D98" s="7"/>
    </row>
    <row r="99">
      <c r="A99" s="4"/>
      <c r="D99" s="7"/>
    </row>
    <row r="100">
      <c r="A100" s="4"/>
      <c r="D100" s="7"/>
    </row>
    <row r="101">
      <c r="A101" s="4"/>
      <c r="D101" s="7"/>
    </row>
    <row r="102">
      <c r="A102" s="4"/>
      <c r="D102" s="7"/>
    </row>
    <row r="103">
      <c r="A103" s="4"/>
      <c r="D103" s="7"/>
    </row>
    <row r="104">
      <c r="A104" s="4"/>
      <c r="D104" s="7"/>
    </row>
    <row r="105">
      <c r="A105" s="4"/>
      <c r="D105" s="7"/>
    </row>
    <row r="106">
      <c r="A106" s="4"/>
      <c r="D106" s="7"/>
    </row>
    <row r="107">
      <c r="A107" s="4"/>
      <c r="D107" s="7"/>
    </row>
    <row r="108">
      <c r="A108" s="4"/>
      <c r="D108" s="7"/>
    </row>
    <row r="109">
      <c r="A109" s="4"/>
      <c r="D109" s="7"/>
    </row>
    <row r="110">
      <c r="A110" s="4"/>
      <c r="D110" s="7"/>
    </row>
    <row r="111">
      <c r="A111" s="4"/>
      <c r="D111" s="7"/>
    </row>
    <row r="112">
      <c r="A112" s="4"/>
      <c r="D112" s="7"/>
    </row>
    <row r="113">
      <c r="A113" s="4"/>
      <c r="D113" s="7"/>
    </row>
    <row r="114">
      <c r="A114" s="4"/>
      <c r="D114" s="7"/>
    </row>
    <row r="115">
      <c r="A115" s="4"/>
      <c r="D115" s="7"/>
    </row>
    <row r="116">
      <c r="A116" s="4"/>
      <c r="D116" s="7"/>
    </row>
    <row r="117">
      <c r="A117" s="4"/>
      <c r="D117" s="7"/>
    </row>
    <row r="118">
      <c r="A118" s="4"/>
      <c r="D118" s="7"/>
    </row>
    <row r="119">
      <c r="A119" s="4"/>
      <c r="D119" s="7"/>
    </row>
    <row r="120">
      <c r="A120" s="4"/>
      <c r="D120" s="7"/>
    </row>
    <row r="121">
      <c r="A121" s="4"/>
      <c r="D121" s="7"/>
    </row>
    <row r="122">
      <c r="A122" s="4"/>
      <c r="D122" s="7"/>
    </row>
    <row r="123">
      <c r="A123" s="4"/>
      <c r="D123" s="7"/>
    </row>
    <row r="124">
      <c r="A124" s="4"/>
      <c r="D124" s="7"/>
    </row>
    <row r="125">
      <c r="A125" s="4"/>
      <c r="D125" s="7"/>
    </row>
    <row r="126">
      <c r="A126" s="4"/>
      <c r="D126" s="7"/>
    </row>
    <row r="127">
      <c r="A127" s="4"/>
      <c r="D127" s="7"/>
    </row>
    <row r="128">
      <c r="A128" s="4"/>
      <c r="D128" s="7"/>
    </row>
    <row r="129">
      <c r="A129" s="4"/>
      <c r="D129" s="7"/>
    </row>
    <row r="130">
      <c r="A130" s="4"/>
      <c r="D130" s="7"/>
    </row>
    <row r="131">
      <c r="A131" s="4"/>
      <c r="D131" s="7"/>
    </row>
    <row r="132">
      <c r="A132" s="4"/>
      <c r="D132" s="7"/>
    </row>
    <row r="133">
      <c r="A133" s="4"/>
      <c r="D133" s="7"/>
    </row>
    <row r="134">
      <c r="A134" s="4"/>
      <c r="D134" s="7"/>
    </row>
    <row r="135">
      <c r="A135" s="4"/>
      <c r="D135" s="7"/>
    </row>
    <row r="136">
      <c r="A136" s="4"/>
      <c r="D136" s="7"/>
    </row>
    <row r="137">
      <c r="A137" s="4"/>
      <c r="D137" s="7"/>
    </row>
    <row r="138">
      <c r="A138" s="4"/>
      <c r="D138" s="7"/>
    </row>
    <row r="139">
      <c r="A139" s="4"/>
      <c r="D139" s="7"/>
    </row>
    <row r="140">
      <c r="A140" s="4"/>
      <c r="D140" s="7"/>
    </row>
    <row r="141">
      <c r="A141" s="4"/>
      <c r="D141" s="7"/>
    </row>
    <row r="142">
      <c r="A142" s="4"/>
      <c r="D142" s="7"/>
    </row>
    <row r="143">
      <c r="A143" s="4"/>
      <c r="D143" s="7"/>
    </row>
    <row r="144">
      <c r="A144" s="4"/>
      <c r="D144" s="7"/>
    </row>
    <row r="145">
      <c r="A145" s="4"/>
      <c r="D145" s="7"/>
    </row>
    <row r="146">
      <c r="A146" s="4"/>
      <c r="D146" s="7"/>
    </row>
    <row r="147">
      <c r="A147" s="4"/>
      <c r="D147" s="7"/>
    </row>
    <row r="148">
      <c r="A148" s="4"/>
      <c r="D148" s="7"/>
    </row>
    <row r="149">
      <c r="A149" s="4"/>
      <c r="D149" s="7"/>
    </row>
    <row r="150">
      <c r="A150" s="4"/>
      <c r="D150" s="7"/>
    </row>
    <row r="151">
      <c r="A151" s="4"/>
      <c r="D151" s="7"/>
    </row>
    <row r="152">
      <c r="A152" s="4"/>
      <c r="D152" s="7"/>
    </row>
    <row r="153">
      <c r="A153" s="4"/>
      <c r="D153" s="7"/>
    </row>
    <row r="154">
      <c r="A154" s="4"/>
      <c r="D154" s="7"/>
    </row>
    <row r="155">
      <c r="A155" s="4"/>
      <c r="D155" s="7"/>
    </row>
    <row r="156">
      <c r="A156" s="4"/>
      <c r="D156" s="7"/>
    </row>
    <row r="157">
      <c r="A157" s="4"/>
      <c r="D157" s="7"/>
    </row>
    <row r="158">
      <c r="A158" s="4"/>
      <c r="D158" s="7"/>
    </row>
    <row r="159">
      <c r="A159" s="4"/>
      <c r="D159" s="7"/>
    </row>
    <row r="160">
      <c r="A160" s="4"/>
      <c r="D160" s="7"/>
    </row>
    <row r="161">
      <c r="A161" s="4"/>
      <c r="D161" s="7"/>
    </row>
    <row r="162">
      <c r="A162" s="4"/>
      <c r="D162" s="7"/>
    </row>
    <row r="163">
      <c r="A163" s="4"/>
      <c r="D163" s="7"/>
    </row>
    <row r="164">
      <c r="A164" s="4"/>
      <c r="D164" s="7"/>
    </row>
    <row r="165">
      <c r="A165" s="4"/>
      <c r="D165" s="7"/>
    </row>
    <row r="166">
      <c r="A166" s="4"/>
      <c r="D166" s="7"/>
    </row>
    <row r="167">
      <c r="A167" s="7"/>
      <c r="D167" s="7"/>
    </row>
    <row r="168">
      <c r="A168" s="7"/>
      <c r="D168" s="7"/>
    </row>
    <row r="169">
      <c r="A169" s="7"/>
      <c r="D169" s="7"/>
    </row>
    <row r="170">
      <c r="A170" s="7"/>
      <c r="D170" s="7"/>
    </row>
    <row r="171">
      <c r="A171" s="7"/>
      <c r="D171" s="7"/>
    </row>
    <row r="172">
      <c r="A172" s="7"/>
      <c r="D172" s="7"/>
    </row>
    <row r="173">
      <c r="A173" s="7"/>
      <c r="D173" s="7"/>
    </row>
    <row r="174">
      <c r="A174" s="7"/>
      <c r="D174" s="7"/>
    </row>
    <row r="175">
      <c r="A175" s="7"/>
      <c r="D175" s="7"/>
    </row>
    <row r="176">
      <c r="A176" s="7"/>
      <c r="D176" s="7"/>
    </row>
    <row r="177">
      <c r="A177" s="7"/>
      <c r="D177" s="7"/>
    </row>
    <row r="178">
      <c r="A178" s="7"/>
      <c r="D178" s="7"/>
    </row>
    <row r="179">
      <c r="A179" s="7"/>
      <c r="D179" s="7"/>
    </row>
    <row r="180">
      <c r="A180" s="7"/>
      <c r="D180" s="7"/>
    </row>
    <row r="181">
      <c r="A181" s="7"/>
      <c r="D181" s="7"/>
    </row>
    <row r="182">
      <c r="A182" s="7"/>
      <c r="D182" s="7"/>
    </row>
    <row r="183">
      <c r="A183" s="7"/>
      <c r="D183" s="7"/>
    </row>
    <row r="184">
      <c r="A184" s="7"/>
      <c r="D184" s="7"/>
    </row>
    <row r="185">
      <c r="A185" s="7"/>
      <c r="D185" s="7"/>
    </row>
    <row r="186">
      <c r="A186" s="7"/>
      <c r="D186" s="7"/>
    </row>
    <row r="187">
      <c r="A187" s="7"/>
      <c r="D187" s="7"/>
    </row>
    <row r="188">
      <c r="A188" s="7"/>
      <c r="D188" s="7"/>
    </row>
    <row r="189">
      <c r="A189" s="7"/>
      <c r="D189" s="7"/>
    </row>
    <row r="190">
      <c r="A190" s="7"/>
      <c r="D190" s="7"/>
    </row>
    <row r="191">
      <c r="A191" s="7"/>
      <c r="D191" s="7"/>
    </row>
    <row r="192">
      <c r="A192" s="7"/>
      <c r="D192" s="7"/>
    </row>
    <row r="193">
      <c r="A193" s="7"/>
      <c r="D193" s="7"/>
    </row>
    <row r="194">
      <c r="A194" s="7"/>
      <c r="D194" s="7"/>
    </row>
    <row r="195">
      <c r="A195" s="7"/>
      <c r="D195" s="7"/>
    </row>
    <row r="196">
      <c r="A196" s="7"/>
      <c r="D196" s="7"/>
    </row>
    <row r="197">
      <c r="A197" s="7"/>
      <c r="D197" s="7"/>
    </row>
    <row r="198">
      <c r="A198" s="7"/>
      <c r="D198" s="7"/>
    </row>
    <row r="199">
      <c r="A199" s="7"/>
      <c r="D199" s="7"/>
    </row>
    <row r="200">
      <c r="A200" s="7"/>
      <c r="D200" s="7"/>
    </row>
    <row r="201">
      <c r="A201" s="7"/>
      <c r="D201" s="7"/>
    </row>
    <row r="202">
      <c r="A202" s="7"/>
      <c r="D202" s="7"/>
    </row>
    <row r="203">
      <c r="A203" s="7"/>
      <c r="D203" s="7"/>
    </row>
    <row r="204">
      <c r="A204" s="7"/>
      <c r="D204" s="7"/>
    </row>
    <row r="205">
      <c r="A205" s="7"/>
      <c r="D205" s="7"/>
    </row>
    <row r="206">
      <c r="A206" s="7"/>
      <c r="D206" s="7"/>
    </row>
    <row r="207">
      <c r="A207" s="7"/>
      <c r="D207" s="7"/>
    </row>
    <row r="208">
      <c r="A208" s="7"/>
      <c r="D208" s="7"/>
    </row>
    <row r="209">
      <c r="A209" s="7"/>
      <c r="D209" s="7"/>
    </row>
    <row r="210">
      <c r="A210" s="7"/>
      <c r="D210" s="7"/>
    </row>
    <row r="211">
      <c r="A211" s="7"/>
      <c r="D211" s="7"/>
    </row>
    <row r="212">
      <c r="A212" s="7"/>
      <c r="D212" s="7"/>
    </row>
    <row r="213">
      <c r="A213" s="7"/>
      <c r="D213" s="7"/>
    </row>
    <row r="214">
      <c r="A214" s="7"/>
      <c r="D214" s="7"/>
    </row>
    <row r="215">
      <c r="A215" s="7"/>
      <c r="D215" s="7"/>
    </row>
    <row r="216">
      <c r="A216" s="7"/>
      <c r="D216" s="7"/>
    </row>
    <row r="217">
      <c r="A217" s="7"/>
      <c r="D217" s="7"/>
    </row>
    <row r="218">
      <c r="A218" s="7"/>
      <c r="D218" s="7"/>
    </row>
    <row r="219">
      <c r="A219" s="7"/>
      <c r="D219" s="7"/>
    </row>
    <row r="220">
      <c r="A220" s="7"/>
      <c r="D220" s="7"/>
    </row>
    <row r="221">
      <c r="A221" s="7"/>
      <c r="D221" s="7"/>
    </row>
    <row r="222">
      <c r="A222" s="7"/>
      <c r="D222" s="7"/>
    </row>
    <row r="223">
      <c r="A223" s="7"/>
      <c r="D223" s="7"/>
    </row>
    <row r="224">
      <c r="A224" s="7"/>
      <c r="D224" s="7"/>
    </row>
    <row r="225">
      <c r="A225" s="7"/>
      <c r="D225" s="7"/>
    </row>
    <row r="226">
      <c r="A226" s="7"/>
      <c r="D226" s="7"/>
    </row>
    <row r="227">
      <c r="A227" s="7"/>
      <c r="D227" s="7"/>
    </row>
    <row r="228">
      <c r="A228" s="7"/>
      <c r="D228" s="7"/>
    </row>
    <row r="229">
      <c r="A229" s="7"/>
      <c r="D229" s="7"/>
    </row>
    <row r="230">
      <c r="A230" s="7"/>
      <c r="D230" s="7"/>
    </row>
    <row r="231">
      <c r="A231" s="7"/>
      <c r="D231" s="7"/>
    </row>
    <row r="232">
      <c r="A232" s="7"/>
      <c r="D232" s="7"/>
    </row>
    <row r="233">
      <c r="A233" s="7"/>
      <c r="D233" s="7"/>
    </row>
    <row r="234">
      <c r="A234" s="7"/>
      <c r="D234" s="7"/>
    </row>
    <row r="235">
      <c r="A235" s="7"/>
      <c r="D235" s="7"/>
    </row>
    <row r="236">
      <c r="A236" s="7"/>
      <c r="D236" s="7"/>
    </row>
    <row r="237">
      <c r="A237" s="7"/>
      <c r="D237" s="7"/>
    </row>
    <row r="238">
      <c r="A238" s="7"/>
      <c r="D238" s="7"/>
    </row>
    <row r="239">
      <c r="A239" s="7"/>
      <c r="D239" s="7"/>
    </row>
    <row r="240">
      <c r="A240" s="7"/>
      <c r="D240" s="7"/>
    </row>
    <row r="241">
      <c r="A241" s="7"/>
      <c r="D241" s="7"/>
    </row>
    <row r="242">
      <c r="A242" s="7"/>
      <c r="D242" s="7"/>
    </row>
    <row r="243">
      <c r="A243" s="7"/>
      <c r="D243" s="7"/>
    </row>
    <row r="244">
      <c r="A244" s="7"/>
      <c r="D244" s="7"/>
    </row>
    <row r="245">
      <c r="A245" s="7"/>
      <c r="D245" s="7"/>
    </row>
    <row r="246">
      <c r="A246" s="7"/>
      <c r="D246" s="7"/>
    </row>
    <row r="247">
      <c r="A247" s="7"/>
      <c r="D247" s="7"/>
    </row>
    <row r="248">
      <c r="A248" s="7"/>
      <c r="D248" s="7"/>
    </row>
    <row r="249">
      <c r="A249" s="7"/>
      <c r="D249" s="7"/>
    </row>
    <row r="250">
      <c r="A250" s="7"/>
      <c r="D250" s="7"/>
    </row>
    <row r="251">
      <c r="A251" s="7"/>
      <c r="D251" s="7"/>
    </row>
    <row r="252">
      <c r="A252" s="7"/>
      <c r="D252" s="7"/>
    </row>
    <row r="253">
      <c r="A253" s="7"/>
      <c r="D253" s="7"/>
    </row>
    <row r="254">
      <c r="A254" s="7"/>
      <c r="D254" s="7"/>
    </row>
    <row r="255">
      <c r="A255" s="7"/>
      <c r="D255" s="7"/>
    </row>
    <row r="256">
      <c r="A256" s="7"/>
      <c r="D256" s="7"/>
    </row>
    <row r="257">
      <c r="A257" s="7"/>
      <c r="D257" s="7"/>
    </row>
    <row r="258">
      <c r="A258" s="7"/>
      <c r="D258" s="7"/>
    </row>
    <row r="259">
      <c r="A259" s="7"/>
      <c r="D259" s="7"/>
    </row>
    <row r="260">
      <c r="A260" s="7"/>
      <c r="D260" s="7"/>
    </row>
    <row r="261">
      <c r="A261" s="7"/>
      <c r="D261" s="7"/>
    </row>
    <row r="262">
      <c r="A262" s="7"/>
      <c r="D262" s="7"/>
    </row>
    <row r="263">
      <c r="A263" s="7"/>
      <c r="D263" s="7"/>
    </row>
    <row r="264">
      <c r="A264" s="7"/>
      <c r="D264" s="7"/>
    </row>
    <row r="265">
      <c r="A265" s="7"/>
      <c r="D265" s="7"/>
    </row>
    <row r="266">
      <c r="A266" s="7"/>
      <c r="D266" s="7"/>
    </row>
    <row r="267">
      <c r="A267" s="7"/>
      <c r="D267" s="7"/>
    </row>
    <row r="268">
      <c r="A268" s="7"/>
      <c r="D268" s="7"/>
    </row>
    <row r="269">
      <c r="A269" s="7"/>
      <c r="D269" s="7"/>
    </row>
    <row r="270">
      <c r="A270" s="7"/>
      <c r="D270" s="7"/>
    </row>
    <row r="271">
      <c r="A271" s="7"/>
      <c r="D271" s="7"/>
    </row>
    <row r="272">
      <c r="A272" s="7"/>
      <c r="D272" s="7"/>
    </row>
    <row r="273">
      <c r="A273" s="7"/>
      <c r="D273" s="7"/>
    </row>
    <row r="274">
      <c r="A274" s="7"/>
      <c r="D274" s="7"/>
    </row>
    <row r="275">
      <c r="A275" s="7"/>
      <c r="D275" s="7"/>
    </row>
    <row r="276">
      <c r="A276" s="7"/>
      <c r="D276" s="7"/>
    </row>
    <row r="277">
      <c r="A277" s="7"/>
      <c r="D277" s="7"/>
    </row>
    <row r="278">
      <c r="A278" s="7"/>
      <c r="D278" s="7"/>
    </row>
    <row r="279">
      <c r="A279" s="7"/>
      <c r="D279" s="7"/>
    </row>
    <row r="280">
      <c r="A280" s="7"/>
      <c r="D280" s="7"/>
    </row>
    <row r="281">
      <c r="A281" s="7"/>
      <c r="D281" s="7"/>
    </row>
    <row r="282">
      <c r="A282" s="7"/>
      <c r="D282" s="7"/>
    </row>
    <row r="283">
      <c r="A283" s="7"/>
      <c r="D283" s="7"/>
    </row>
    <row r="284">
      <c r="A284" s="7"/>
      <c r="D284" s="7"/>
    </row>
    <row r="285">
      <c r="A285" s="7"/>
      <c r="D285" s="7"/>
    </row>
    <row r="286">
      <c r="A286" s="7"/>
      <c r="D286" s="7"/>
    </row>
    <row r="287">
      <c r="A287" s="7"/>
      <c r="D287" s="7"/>
    </row>
    <row r="288">
      <c r="A288" s="7"/>
      <c r="D288" s="7"/>
    </row>
    <row r="289">
      <c r="A289" s="7"/>
      <c r="D289" s="7"/>
    </row>
    <row r="290">
      <c r="A290" s="7"/>
      <c r="D290" s="7"/>
    </row>
    <row r="291">
      <c r="A291" s="7"/>
      <c r="D291" s="7"/>
    </row>
    <row r="292">
      <c r="A292" s="7"/>
      <c r="D292" s="7"/>
    </row>
    <row r="293">
      <c r="A293" s="7"/>
      <c r="D293" s="7"/>
    </row>
    <row r="294">
      <c r="A294" s="7"/>
      <c r="D294" s="7"/>
    </row>
    <row r="295">
      <c r="A295" s="7"/>
      <c r="D295" s="7"/>
    </row>
    <row r="296">
      <c r="A296" s="7"/>
      <c r="D296" s="7"/>
    </row>
    <row r="297">
      <c r="A297" s="7"/>
      <c r="D297" s="7"/>
    </row>
    <row r="298">
      <c r="A298" s="7"/>
      <c r="D298" s="7"/>
    </row>
    <row r="299">
      <c r="A299" s="7"/>
      <c r="D299" s="7"/>
    </row>
    <row r="300">
      <c r="A300" s="7"/>
      <c r="D300" s="7"/>
    </row>
    <row r="301">
      <c r="A301" s="7"/>
      <c r="D301" s="7"/>
    </row>
    <row r="302">
      <c r="A302" s="7"/>
      <c r="D302" s="7"/>
    </row>
    <row r="303">
      <c r="A303" s="7"/>
      <c r="D303" s="7"/>
    </row>
    <row r="304">
      <c r="A304" s="7"/>
      <c r="D304" s="7"/>
    </row>
    <row r="305">
      <c r="A305" s="7"/>
      <c r="D305" s="7"/>
    </row>
    <row r="306">
      <c r="A306" s="7"/>
      <c r="D306" s="7"/>
    </row>
    <row r="307">
      <c r="A307" s="7"/>
      <c r="D307" s="7"/>
    </row>
    <row r="308">
      <c r="A308" s="7"/>
      <c r="D308" s="7"/>
    </row>
    <row r="309">
      <c r="A309" s="7"/>
      <c r="D309" s="7"/>
    </row>
    <row r="310">
      <c r="A310" s="7"/>
      <c r="D310" s="7"/>
    </row>
    <row r="311">
      <c r="A311" s="7"/>
      <c r="D311" s="7"/>
    </row>
    <row r="312">
      <c r="A312" s="7"/>
      <c r="D312" s="7"/>
    </row>
    <row r="313">
      <c r="A313" s="7"/>
      <c r="D313" s="7"/>
    </row>
    <row r="314">
      <c r="A314" s="7"/>
      <c r="D314" s="7"/>
    </row>
    <row r="315">
      <c r="A315" s="7"/>
      <c r="D315" s="7"/>
    </row>
    <row r="316">
      <c r="A316" s="7"/>
      <c r="D316" s="7"/>
    </row>
    <row r="317">
      <c r="A317" s="7"/>
      <c r="D317" s="7"/>
    </row>
    <row r="318">
      <c r="A318" s="7"/>
      <c r="D318" s="7"/>
    </row>
    <row r="319">
      <c r="A319" s="7"/>
      <c r="D319" s="7"/>
    </row>
    <row r="320">
      <c r="A320" s="7"/>
      <c r="D320" s="7"/>
    </row>
    <row r="321">
      <c r="A321" s="7"/>
      <c r="D321" s="7"/>
    </row>
    <row r="322">
      <c r="A322" s="7"/>
      <c r="D322" s="7"/>
    </row>
    <row r="323">
      <c r="A323" s="7"/>
      <c r="D323" s="7"/>
    </row>
    <row r="324">
      <c r="A324" s="7"/>
      <c r="D324" s="7"/>
    </row>
    <row r="325">
      <c r="A325" s="7"/>
      <c r="D325" s="7"/>
    </row>
    <row r="326">
      <c r="A326" s="7"/>
      <c r="D326" s="7"/>
    </row>
    <row r="327">
      <c r="A327" s="7"/>
      <c r="D327" s="7"/>
    </row>
    <row r="328">
      <c r="A328" s="7"/>
      <c r="D328" s="7"/>
    </row>
    <row r="329">
      <c r="A329" s="7"/>
      <c r="D329" s="7"/>
    </row>
    <row r="330">
      <c r="A330" s="7"/>
      <c r="D330" s="7"/>
    </row>
    <row r="331">
      <c r="A331" s="7"/>
      <c r="D331" s="7"/>
    </row>
    <row r="332">
      <c r="A332" s="7"/>
      <c r="D332" s="7"/>
    </row>
    <row r="333">
      <c r="A333" s="7"/>
      <c r="D333" s="7"/>
    </row>
    <row r="334">
      <c r="A334" s="7"/>
      <c r="D334" s="7"/>
    </row>
    <row r="335">
      <c r="A335" s="7"/>
      <c r="D335" s="7"/>
    </row>
    <row r="336">
      <c r="A336" s="7"/>
      <c r="D336" s="7"/>
    </row>
    <row r="337">
      <c r="A337" s="7"/>
      <c r="D337" s="7"/>
    </row>
    <row r="338">
      <c r="A338" s="7"/>
      <c r="D338" s="7"/>
    </row>
    <row r="339">
      <c r="A339" s="7"/>
      <c r="D339" s="7"/>
    </row>
    <row r="340">
      <c r="A340" s="7"/>
      <c r="D340" s="7"/>
    </row>
    <row r="341">
      <c r="A341" s="7"/>
      <c r="D341" s="7"/>
    </row>
    <row r="342">
      <c r="A342" s="7"/>
      <c r="D342" s="7"/>
    </row>
    <row r="343">
      <c r="A343" s="7"/>
      <c r="D343" s="7"/>
    </row>
    <row r="344">
      <c r="A344" s="7"/>
      <c r="D344" s="7"/>
    </row>
    <row r="345">
      <c r="A345" s="7"/>
      <c r="D345" s="7"/>
    </row>
    <row r="346">
      <c r="A346" s="7"/>
      <c r="D346" s="7"/>
    </row>
    <row r="347">
      <c r="A347" s="7"/>
      <c r="D347" s="7"/>
    </row>
    <row r="348">
      <c r="A348" s="7"/>
      <c r="D348" s="7"/>
    </row>
    <row r="349">
      <c r="A349" s="7"/>
      <c r="D349" s="7"/>
    </row>
    <row r="350">
      <c r="A350" s="7"/>
      <c r="D350" s="7"/>
    </row>
    <row r="351">
      <c r="A351" s="7"/>
      <c r="D351" s="7"/>
    </row>
    <row r="352">
      <c r="A352" s="7"/>
      <c r="D352" s="7"/>
    </row>
    <row r="353">
      <c r="A353" s="7"/>
      <c r="D353" s="7"/>
    </row>
    <row r="354">
      <c r="A354" s="7"/>
      <c r="D354" s="7"/>
    </row>
    <row r="355">
      <c r="A355" s="7"/>
      <c r="D355" s="7"/>
    </row>
    <row r="356">
      <c r="A356" s="7"/>
      <c r="D356" s="7"/>
    </row>
    <row r="357">
      <c r="A357" s="7"/>
      <c r="D357" s="7"/>
    </row>
    <row r="358">
      <c r="A358" s="7"/>
      <c r="D358" s="7"/>
    </row>
    <row r="359">
      <c r="A359" s="7"/>
      <c r="D359" s="7"/>
    </row>
    <row r="360">
      <c r="A360" s="7"/>
      <c r="D360" s="7"/>
    </row>
    <row r="361">
      <c r="A361" s="7"/>
      <c r="D361" s="7"/>
    </row>
    <row r="362">
      <c r="A362" s="7"/>
      <c r="D362" s="7"/>
    </row>
    <row r="363">
      <c r="A363" s="7"/>
      <c r="D363" s="7"/>
    </row>
    <row r="364">
      <c r="A364" s="7"/>
      <c r="D364" s="7"/>
    </row>
    <row r="365">
      <c r="A365" s="7"/>
      <c r="D365" s="7"/>
    </row>
    <row r="366">
      <c r="A366" s="7"/>
      <c r="D366" s="7"/>
    </row>
    <row r="367">
      <c r="A367" s="7"/>
      <c r="D367" s="7"/>
    </row>
    <row r="368">
      <c r="A368" s="7"/>
      <c r="D368" s="7"/>
    </row>
    <row r="369">
      <c r="A369" s="7"/>
      <c r="D369" s="7"/>
    </row>
    <row r="370">
      <c r="A370" s="7"/>
      <c r="D370" s="7"/>
    </row>
    <row r="371">
      <c r="A371" s="7"/>
      <c r="D371" s="7"/>
    </row>
    <row r="372">
      <c r="A372" s="7"/>
      <c r="D372" s="7"/>
    </row>
    <row r="373">
      <c r="A373" s="7"/>
      <c r="D373" s="7"/>
    </row>
    <row r="374">
      <c r="A374" s="7"/>
      <c r="D374" s="7"/>
    </row>
    <row r="375">
      <c r="A375" s="7"/>
      <c r="D375" s="7"/>
    </row>
    <row r="376">
      <c r="A376" s="7"/>
      <c r="D376" s="7"/>
    </row>
    <row r="377">
      <c r="A377" s="7"/>
      <c r="D377" s="7"/>
    </row>
    <row r="378">
      <c r="A378" s="7"/>
      <c r="D378" s="7"/>
    </row>
    <row r="379">
      <c r="A379" s="7"/>
      <c r="D379" s="7"/>
    </row>
    <row r="380">
      <c r="A380" s="7"/>
      <c r="D380" s="7"/>
    </row>
    <row r="381">
      <c r="A381" s="7"/>
      <c r="D381" s="7"/>
    </row>
    <row r="382">
      <c r="A382" s="7"/>
      <c r="D382" s="7"/>
    </row>
    <row r="383">
      <c r="A383" s="7"/>
      <c r="D383" s="7"/>
    </row>
    <row r="384">
      <c r="A384" s="7"/>
      <c r="D384" s="7"/>
    </row>
    <row r="385">
      <c r="A385" s="7"/>
      <c r="D385" s="7"/>
    </row>
    <row r="386">
      <c r="A386" s="7"/>
      <c r="D386" s="7"/>
    </row>
    <row r="387">
      <c r="A387" s="7"/>
      <c r="D387" s="7"/>
    </row>
    <row r="388">
      <c r="A388" s="7"/>
      <c r="D388" s="7"/>
    </row>
    <row r="389">
      <c r="A389" s="7"/>
      <c r="D389" s="7"/>
    </row>
    <row r="390">
      <c r="A390" s="7"/>
      <c r="D390" s="7"/>
    </row>
    <row r="391">
      <c r="A391" s="7"/>
      <c r="D391" s="7"/>
    </row>
    <row r="392">
      <c r="A392" s="7"/>
      <c r="D392" s="7"/>
    </row>
    <row r="393">
      <c r="A393" s="7"/>
      <c r="D393" s="7"/>
    </row>
    <row r="394">
      <c r="A394" s="7"/>
      <c r="D394" s="7"/>
    </row>
    <row r="395">
      <c r="A395" s="7"/>
      <c r="D395" s="7"/>
    </row>
    <row r="396">
      <c r="A396" s="7"/>
      <c r="D396" s="7"/>
    </row>
    <row r="397">
      <c r="A397" s="7"/>
      <c r="D397" s="7"/>
    </row>
    <row r="398">
      <c r="A398" s="7"/>
      <c r="D398" s="7"/>
    </row>
    <row r="399">
      <c r="A399" s="7"/>
      <c r="D399" s="7"/>
    </row>
    <row r="400">
      <c r="A400" s="7"/>
      <c r="D400" s="7"/>
    </row>
    <row r="401">
      <c r="A401" s="7"/>
      <c r="D401" s="7"/>
    </row>
    <row r="402">
      <c r="A402" s="7"/>
      <c r="D402" s="7"/>
    </row>
    <row r="403">
      <c r="A403" s="7"/>
      <c r="D403" s="7"/>
    </row>
    <row r="404">
      <c r="A404" s="7"/>
      <c r="D404" s="7"/>
    </row>
    <row r="405">
      <c r="A405" s="7"/>
      <c r="D405" s="7"/>
    </row>
    <row r="406">
      <c r="A406" s="7"/>
      <c r="D406" s="7"/>
    </row>
    <row r="407">
      <c r="A407" s="7"/>
      <c r="D407" s="7"/>
    </row>
    <row r="408">
      <c r="A408" s="7"/>
      <c r="D408" s="7"/>
    </row>
    <row r="409">
      <c r="A409" s="7"/>
      <c r="D409" s="7"/>
    </row>
    <row r="410">
      <c r="A410" s="7"/>
      <c r="D410" s="7"/>
    </row>
    <row r="411">
      <c r="A411" s="7"/>
      <c r="D411" s="7"/>
    </row>
    <row r="412">
      <c r="A412" s="7"/>
      <c r="D412" s="7"/>
    </row>
    <row r="413">
      <c r="A413" s="7"/>
      <c r="D413" s="7"/>
    </row>
    <row r="414">
      <c r="A414" s="7"/>
      <c r="D414" s="7"/>
    </row>
    <row r="415">
      <c r="A415" s="7"/>
      <c r="D415" s="7"/>
    </row>
    <row r="416">
      <c r="A416" s="7"/>
      <c r="D416" s="7"/>
    </row>
    <row r="417">
      <c r="A417" s="7"/>
      <c r="D417" s="7"/>
    </row>
    <row r="418">
      <c r="A418" s="7"/>
      <c r="D418" s="7"/>
    </row>
    <row r="419">
      <c r="A419" s="7"/>
      <c r="D419" s="7"/>
    </row>
    <row r="420">
      <c r="A420" s="7"/>
      <c r="D420" s="7"/>
    </row>
    <row r="421">
      <c r="A421" s="7"/>
      <c r="D421" s="7"/>
    </row>
    <row r="422">
      <c r="A422" s="7"/>
      <c r="D422" s="7"/>
    </row>
    <row r="423">
      <c r="A423" s="7"/>
      <c r="D423" s="7"/>
    </row>
    <row r="424">
      <c r="A424" s="7"/>
      <c r="D424" s="7"/>
    </row>
    <row r="425">
      <c r="A425" s="7"/>
      <c r="D425" s="7"/>
    </row>
    <row r="426">
      <c r="A426" s="7"/>
      <c r="D426" s="7"/>
    </row>
    <row r="427">
      <c r="A427" s="7"/>
      <c r="D427" s="7"/>
    </row>
    <row r="428">
      <c r="A428" s="7"/>
      <c r="D428" s="7"/>
    </row>
    <row r="429">
      <c r="A429" s="7"/>
      <c r="D429" s="7"/>
    </row>
    <row r="430">
      <c r="A430" s="7"/>
      <c r="D430" s="7"/>
    </row>
    <row r="431">
      <c r="A431" s="7"/>
      <c r="D431" s="7"/>
    </row>
    <row r="432">
      <c r="A432" s="7"/>
      <c r="D432" s="7"/>
    </row>
    <row r="433">
      <c r="A433" s="7"/>
      <c r="D433" s="7"/>
    </row>
    <row r="434">
      <c r="A434" s="7"/>
      <c r="D434" s="7"/>
    </row>
    <row r="435">
      <c r="A435" s="7"/>
      <c r="D435" s="7"/>
    </row>
    <row r="436">
      <c r="A436" s="7"/>
      <c r="D436" s="7"/>
    </row>
    <row r="437">
      <c r="A437" s="7"/>
      <c r="D437" s="7"/>
    </row>
    <row r="438">
      <c r="A438" s="7"/>
      <c r="D438" s="7"/>
    </row>
    <row r="439">
      <c r="A439" s="7"/>
      <c r="D439" s="7"/>
    </row>
    <row r="440">
      <c r="A440" s="7"/>
      <c r="D440" s="7"/>
    </row>
    <row r="441">
      <c r="A441" s="7"/>
      <c r="D441" s="7"/>
    </row>
    <row r="442">
      <c r="A442" s="7"/>
      <c r="D442" s="7"/>
    </row>
    <row r="443">
      <c r="A443" s="7"/>
      <c r="D443" s="7"/>
    </row>
    <row r="444">
      <c r="A444" s="7"/>
      <c r="D444" s="7"/>
    </row>
    <row r="445">
      <c r="A445" s="7"/>
      <c r="D445" s="7"/>
    </row>
    <row r="446">
      <c r="A446" s="7"/>
      <c r="D446" s="7"/>
    </row>
    <row r="447">
      <c r="A447" s="7"/>
      <c r="D447" s="7"/>
    </row>
    <row r="448">
      <c r="A448" s="7"/>
      <c r="D448" s="7"/>
    </row>
    <row r="449">
      <c r="A449" s="7"/>
      <c r="D449" s="7"/>
    </row>
    <row r="450">
      <c r="A450" s="7"/>
      <c r="D450" s="7"/>
    </row>
    <row r="451">
      <c r="A451" s="7"/>
      <c r="D451" s="7"/>
    </row>
    <row r="452">
      <c r="A452" s="7"/>
      <c r="D452" s="7"/>
    </row>
    <row r="453">
      <c r="A453" s="7"/>
      <c r="D453" s="7"/>
    </row>
    <row r="454">
      <c r="A454" s="7"/>
      <c r="D454" s="7"/>
    </row>
    <row r="455">
      <c r="A455" s="7"/>
      <c r="D455" s="7"/>
    </row>
    <row r="456">
      <c r="A456" s="7"/>
      <c r="D456" s="7"/>
    </row>
    <row r="457">
      <c r="A457" s="7"/>
      <c r="D457" s="7"/>
    </row>
    <row r="458">
      <c r="A458" s="7"/>
      <c r="D458" s="7"/>
    </row>
    <row r="459">
      <c r="A459" s="7"/>
      <c r="D459" s="7"/>
    </row>
    <row r="460">
      <c r="A460" s="7"/>
      <c r="D460" s="7"/>
    </row>
    <row r="461">
      <c r="A461" s="7"/>
      <c r="D461" s="7"/>
    </row>
    <row r="462">
      <c r="A462" s="7"/>
      <c r="D462" s="7"/>
    </row>
    <row r="463">
      <c r="A463" s="7"/>
      <c r="D463" s="7"/>
    </row>
    <row r="464">
      <c r="A464" s="7"/>
      <c r="D464" s="7"/>
    </row>
    <row r="465">
      <c r="A465" s="7"/>
      <c r="D465" s="7"/>
    </row>
    <row r="466">
      <c r="A466" s="7"/>
      <c r="D466" s="7"/>
    </row>
    <row r="467">
      <c r="A467" s="7"/>
      <c r="D467" s="7"/>
    </row>
    <row r="468">
      <c r="A468" s="7"/>
      <c r="D468" s="7"/>
    </row>
    <row r="469">
      <c r="A469" s="7"/>
      <c r="D469" s="7"/>
    </row>
    <row r="470">
      <c r="A470" s="7"/>
      <c r="D470" s="7"/>
    </row>
    <row r="471">
      <c r="A471" s="7"/>
      <c r="D471" s="7"/>
    </row>
    <row r="472">
      <c r="A472" s="7"/>
      <c r="D472" s="7"/>
    </row>
    <row r="473">
      <c r="A473" s="7"/>
      <c r="D473" s="7"/>
    </row>
    <row r="474">
      <c r="A474" s="7"/>
      <c r="D474" s="7"/>
    </row>
    <row r="475">
      <c r="A475" s="7"/>
      <c r="D475" s="7"/>
    </row>
    <row r="476">
      <c r="A476" s="7"/>
      <c r="D476" s="7"/>
    </row>
    <row r="477">
      <c r="A477" s="7"/>
      <c r="D477" s="7"/>
    </row>
    <row r="478">
      <c r="A478" s="7"/>
      <c r="D478" s="7"/>
    </row>
    <row r="479">
      <c r="A479" s="7"/>
      <c r="D479" s="7"/>
    </row>
    <row r="480">
      <c r="A480" s="7"/>
      <c r="D480" s="7"/>
    </row>
    <row r="481">
      <c r="A481" s="7"/>
      <c r="D481" s="7"/>
    </row>
    <row r="482">
      <c r="A482" s="7"/>
      <c r="D482" s="7"/>
    </row>
    <row r="483">
      <c r="A483" s="7"/>
      <c r="D483" s="7"/>
    </row>
    <row r="484">
      <c r="A484" s="7"/>
      <c r="D484" s="7"/>
    </row>
    <row r="485">
      <c r="A485" s="7"/>
      <c r="D485" s="7"/>
    </row>
    <row r="486">
      <c r="A486" s="7"/>
      <c r="D486" s="7"/>
    </row>
    <row r="487">
      <c r="A487" s="7"/>
      <c r="D487" s="7"/>
    </row>
    <row r="488">
      <c r="A488" s="7"/>
      <c r="D488" s="7"/>
    </row>
    <row r="489">
      <c r="A489" s="7"/>
      <c r="D489" s="7"/>
    </row>
    <row r="490">
      <c r="A490" s="7"/>
      <c r="D490" s="7"/>
    </row>
    <row r="491">
      <c r="A491" s="7"/>
      <c r="D491" s="7"/>
    </row>
    <row r="492">
      <c r="A492" s="7"/>
      <c r="D492" s="7"/>
    </row>
    <row r="493">
      <c r="A493" s="7"/>
      <c r="D493" s="7"/>
    </row>
    <row r="494">
      <c r="A494" s="7"/>
      <c r="D494" s="7"/>
    </row>
    <row r="495">
      <c r="A495" s="7"/>
      <c r="D495" s="7"/>
    </row>
    <row r="496">
      <c r="A496" s="7"/>
      <c r="D496" s="7"/>
    </row>
    <row r="497">
      <c r="A497" s="7"/>
      <c r="D497" s="7"/>
    </row>
    <row r="498">
      <c r="A498" s="7"/>
      <c r="D498" s="7"/>
    </row>
    <row r="499">
      <c r="A499" s="7"/>
      <c r="D499" s="7"/>
    </row>
    <row r="500">
      <c r="A500" s="7"/>
      <c r="D500" s="7"/>
    </row>
    <row r="501">
      <c r="A501" s="7"/>
      <c r="D501" s="7"/>
    </row>
    <row r="502">
      <c r="A502" s="7"/>
      <c r="D502" s="7"/>
    </row>
    <row r="503">
      <c r="A503" s="7"/>
      <c r="D503" s="7"/>
    </row>
    <row r="504">
      <c r="A504" s="7"/>
      <c r="D504" s="7"/>
    </row>
    <row r="505">
      <c r="A505" s="7"/>
      <c r="D505" s="7"/>
    </row>
    <row r="506">
      <c r="A506" s="7"/>
      <c r="D506" s="7"/>
    </row>
    <row r="507">
      <c r="A507" s="7"/>
      <c r="D507" s="7"/>
    </row>
    <row r="508">
      <c r="A508" s="7"/>
      <c r="D508" s="7"/>
    </row>
    <row r="509">
      <c r="A509" s="7"/>
      <c r="D509" s="7"/>
    </row>
    <row r="510">
      <c r="A510" s="7"/>
      <c r="D510" s="7"/>
    </row>
    <row r="511">
      <c r="A511" s="7"/>
      <c r="D511" s="7"/>
    </row>
    <row r="512">
      <c r="A512" s="7"/>
      <c r="D512" s="7"/>
    </row>
    <row r="513">
      <c r="A513" s="7"/>
      <c r="D513" s="7"/>
    </row>
    <row r="514">
      <c r="A514" s="7"/>
      <c r="D514" s="7"/>
    </row>
    <row r="515">
      <c r="A515" s="7"/>
      <c r="D515" s="7"/>
    </row>
    <row r="516">
      <c r="A516" s="7"/>
      <c r="D516" s="7"/>
    </row>
    <row r="517">
      <c r="A517" s="7"/>
      <c r="D517" s="7"/>
    </row>
    <row r="518">
      <c r="A518" s="7"/>
      <c r="D518" s="7"/>
    </row>
    <row r="519">
      <c r="A519" s="7"/>
      <c r="D519" s="7"/>
    </row>
    <row r="520">
      <c r="A520" s="7"/>
      <c r="D520" s="7"/>
    </row>
    <row r="521">
      <c r="A521" s="7"/>
      <c r="D521" s="7"/>
    </row>
    <row r="522">
      <c r="A522" s="7"/>
      <c r="D522" s="7"/>
    </row>
    <row r="523">
      <c r="A523" s="7"/>
      <c r="D523" s="7"/>
    </row>
    <row r="524">
      <c r="A524" s="7"/>
      <c r="D524" s="7"/>
    </row>
    <row r="525">
      <c r="A525" s="7"/>
      <c r="D525" s="7"/>
    </row>
    <row r="526">
      <c r="A526" s="7"/>
      <c r="D526" s="7"/>
    </row>
    <row r="527">
      <c r="A527" s="7"/>
      <c r="D527" s="7"/>
    </row>
    <row r="528">
      <c r="A528" s="7"/>
      <c r="D528" s="7"/>
    </row>
    <row r="529">
      <c r="A529" s="7"/>
      <c r="D529" s="7"/>
    </row>
    <row r="530">
      <c r="A530" s="7"/>
      <c r="D530" s="7"/>
    </row>
    <row r="531">
      <c r="A531" s="7"/>
      <c r="D531" s="7"/>
    </row>
    <row r="532">
      <c r="A532" s="7"/>
      <c r="D532" s="7"/>
    </row>
    <row r="533">
      <c r="A533" s="7"/>
      <c r="D533" s="7"/>
    </row>
    <row r="534">
      <c r="A534" s="7"/>
      <c r="D534" s="7"/>
    </row>
    <row r="535">
      <c r="A535" s="7"/>
      <c r="D535" s="7"/>
    </row>
    <row r="536">
      <c r="A536" s="7"/>
      <c r="D536" s="7"/>
    </row>
    <row r="537">
      <c r="A537" s="7"/>
      <c r="D537" s="7"/>
    </row>
    <row r="538">
      <c r="A538" s="7"/>
      <c r="D538" s="7"/>
    </row>
    <row r="539">
      <c r="A539" s="7"/>
      <c r="D539" s="7"/>
    </row>
    <row r="540">
      <c r="A540" s="7"/>
      <c r="D540" s="7"/>
    </row>
    <row r="541">
      <c r="A541" s="7"/>
      <c r="D541" s="7"/>
    </row>
    <row r="542">
      <c r="A542" s="7"/>
      <c r="D542" s="7"/>
    </row>
    <row r="543">
      <c r="A543" s="7"/>
      <c r="D543" s="7"/>
    </row>
    <row r="544">
      <c r="A544" s="7"/>
      <c r="D544" s="7"/>
    </row>
    <row r="545">
      <c r="A545" s="7"/>
      <c r="D545" s="7"/>
    </row>
    <row r="546">
      <c r="A546" s="7"/>
      <c r="D546" s="7"/>
    </row>
    <row r="547">
      <c r="A547" s="7"/>
      <c r="D547" s="7"/>
    </row>
    <row r="548">
      <c r="A548" s="7"/>
      <c r="D548" s="7"/>
    </row>
    <row r="549">
      <c r="A549" s="7"/>
      <c r="D549" s="7"/>
    </row>
    <row r="550">
      <c r="A550" s="7"/>
      <c r="D550" s="7"/>
    </row>
    <row r="551">
      <c r="A551" s="7"/>
      <c r="D551" s="7"/>
    </row>
    <row r="552">
      <c r="A552" s="7"/>
      <c r="D552" s="7"/>
    </row>
    <row r="553">
      <c r="A553" s="7"/>
      <c r="D553" s="7"/>
    </row>
    <row r="554">
      <c r="A554" s="7"/>
      <c r="D554" s="7"/>
    </row>
    <row r="555">
      <c r="A555" s="7"/>
      <c r="D555" s="7"/>
    </row>
    <row r="556">
      <c r="A556" s="7"/>
      <c r="D556" s="7"/>
    </row>
    <row r="557">
      <c r="A557" s="7"/>
      <c r="D557" s="7"/>
    </row>
    <row r="558">
      <c r="A558" s="7"/>
      <c r="D558" s="7"/>
    </row>
    <row r="559">
      <c r="A559" s="7"/>
      <c r="D559" s="7"/>
    </row>
    <row r="560">
      <c r="A560" s="7"/>
      <c r="D560" s="7"/>
    </row>
    <row r="561">
      <c r="A561" s="7"/>
      <c r="D561" s="7"/>
    </row>
    <row r="562">
      <c r="A562" s="7"/>
      <c r="D562" s="7"/>
    </row>
    <row r="563">
      <c r="A563" s="7"/>
      <c r="D563" s="7"/>
    </row>
    <row r="564">
      <c r="A564" s="7"/>
      <c r="D564" s="7"/>
    </row>
    <row r="565">
      <c r="A565" s="7"/>
      <c r="D565" s="7"/>
    </row>
    <row r="566">
      <c r="A566" s="7"/>
      <c r="D566" s="7"/>
    </row>
    <row r="567">
      <c r="A567" s="7"/>
      <c r="D567" s="7"/>
    </row>
    <row r="568">
      <c r="A568" s="7"/>
      <c r="D568" s="7"/>
    </row>
    <row r="569">
      <c r="A569" s="7"/>
      <c r="D569" s="7"/>
    </row>
    <row r="570">
      <c r="A570" s="7"/>
      <c r="D570" s="7"/>
    </row>
    <row r="571">
      <c r="A571" s="7"/>
      <c r="D571" s="7"/>
    </row>
    <row r="572">
      <c r="A572" s="7"/>
      <c r="D572" s="7"/>
    </row>
    <row r="573">
      <c r="A573" s="7"/>
      <c r="D573" s="7"/>
    </row>
    <row r="574">
      <c r="A574" s="7"/>
      <c r="D574" s="7"/>
    </row>
    <row r="575">
      <c r="A575" s="7"/>
      <c r="D575" s="7"/>
    </row>
    <row r="576">
      <c r="A576" s="7"/>
      <c r="D576" s="7"/>
    </row>
    <row r="577">
      <c r="A577" s="7"/>
      <c r="D577" s="7"/>
    </row>
    <row r="578">
      <c r="A578" s="7"/>
      <c r="D578" s="7"/>
    </row>
    <row r="579">
      <c r="A579" s="7"/>
      <c r="D579" s="7"/>
    </row>
    <row r="580">
      <c r="A580" s="7"/>
      <c r="D580" s="7"/>
    </row>
    <row r="581">
      <c r="A581" s="7"/>
      <c r="D581" s="7"/>
    </row>
    <row r="582">
      <c r="A582" s="7"/>
      <c r="D582" s="7"/>
    </row>
    <row r="583">
      <c r="A583" s="7"/>
      <c r="D583" s="7"/>
    </row>
    <row r="584">
      <c r="A584" s="7"/>
      <c r="D584" s="7"/>
    </row>
    <row r="585">
      <c r="A585" s="7"/>
      <c r="D585" s="7"/>
    </row>
    <row r="586">
      <c r="A586" s="7"/>
      <c r="D586" s="7"/>
    </row>
    <row r="587">
      <c r="A587" s="7"/>
      <c r="D587" s="7"/>
    </row>
    <row r="588">
      <c r="A588" s="7"/>
      <c r="D588" s="7"/>
    </row>
    <row r="589">
      <c r="A589" s="7"/>
      <c r="D589" s="7"/>
    </row>
    <row r="590">
      <c r="A590" s="7"/>
      <c r="D590" s="7"/>
    </row>
    <row r="591">
      <c r="A591" s="7"/>
      <c r="D591" s="7"/>
    </row>
    <row r="592">
      <c r="A592" s="7"/>
      <c r="D592" s="7"/>
    </row>
    <row r="593">
      <c r="A593" s="7"/>
      <c r="D593" s="7"/>
    </row>
    <row r="594">
      <c r="A594" s="7"/>
      <c r="D594" s="7"/>
    </row>
    <row r="595">
      <c r="A595" s="7"/>
      <c r="D595" s="7"/>
    </row>
    <row r="596">
      <c r="A596" s="7"/>
      <c r="D596" s="7"/>
    </row>
    <row r="597">
      <c r="A597" s="7"/>
      <c r="D597" s="7"/>
    </row>
    <row r="598">
      <c r="A598" s="7"/>
      <c r="D598" s="7"/>
    </row>
    <row r="599">
      <c r="A599" s="7"/>
      <c r="D599" s="7"/>
    </row>
    <row r="600">
      <c r="A600" s="7"/>
      <c r="D600" s="7"/>
    </row>
    <row r="601">
      <c r="A601" s="7"/>
      <c r="D601" s="7"/>
    </row>
    <row r="602">
      <c r="A602" s="7"/>
      <c r="D602" s="7"/>
    </row>
    <row r="603">
      <c r="A603" s="7"/>
      <c r="D603" s="7"/>
    </row>
    <row r="604">
      <c r="A604" s="7"/>
      <c r="D604" s="7"/>
    </row>
    <row r="605">
      <c r="A605" s="7"/>
      <c r="D605" s="7"/>
    </row>
    <row r="606">
      <c r="A606" s="7"/>
      <c r="D606" s="7"/>
    </row>
    <row r="607">
      <c r="A607" s="7"/>
      <c r="D607" s="7"/>
    </row>
    <row r="608">
      <c r="A608" s="7"/>
      <c r="D608" s="7"/>
    </row>
    <row r="609">
      <c r="A609" s="7"/>
      <c r="D609" s="7"/>
    </row>
    <row r="610">
      <c r="A610" s="7"/>
      <c r="D610" s="7"/>
    </row>
    <row r="611">
      <c r="A611" s="7"/>
      <c r="D611" s="7"/>
    </row>
    <row r="612">
      <c r="A612" s="7"/>
      <c r="D612" s="7"/>
    </row>
    <row r="613">
      <c r="A613" s="7"/>
      <c r="D613" s="7"/>
    </row>
    <row r="614">
      <c r="A614" s="7"/>
      <c r="D614" s="7"/>
    </row>
    <row r="615">
      <c r="A615" s="7"/>
      <c r="D615" s="7"/>
    </row>
    <row r="616">
      <c r="A616" s="7"/>
      <c r="D616" s="7"/>
    </row>
    <row r="617">
      <c r="A617" s="7"/>
      <c r="D617" s="7"/>
    </row>
    <row r="618">
      <c r="A618" s="7"/>
      <c r="D618" s="7"/>
    </row>
    <row r="619">
      <c r="A619" s="7"/>
      <c r="D619" s="7"/>
    </row>
    <row r="620">
      <c r="A620" s="7"/>
      <c r="D620" s="7"/>
    </row>
    <row r="621">
      <c r="A621" s="7"/>
      <c r="D621" s="7"/>
    </row>
    <row r="622">
      <c r="A622" s="7"/>
      <c r="D622" s="7"/>
    </row>
    <row r="623">
      <c r="A623" s="7"/>
      <c r="D623" s="7"/>
    </row>
    <row r="624">
      <c r="A624" s="7"/>
      <c r="D624" s="7"/>
    </row>
    <row r="625">
      <c r="A625" s="7"/>
      <c r="D625" s="7"/>
    </row>
    <row r="626">
      <c r="A626" s="7"/>
      <c r="D626" s="7"/>
    </row>
    <row r="627">
      <c r="A627" s="7"/>
      <c r="D627" s="7"/>
    </row>
    <row r="628">
      <c r="A628" s="7"/>
      <c r="D628" s="7"/>
    </row>
    <row r="629">
      <c r="A629" s="7"/>
      <c r="D629" s="7"/>
    </row>
    <row r="630">
      <c r="A630" s="7"/>
      <c r="D630" s="7"/>
    </row>
    <row r="631">
      <c r="A631" s="7"/>
      <c r="D631" s="7"/>
    </row>
    <row r="632">
      <c r="A632" s="7"/>
      <c r="D632" s="7"/>
    </row>
    <row r="633">
      <c r="A633" s="7"/>
      <c r="D633" s="7"/>
    </row>
    <row r="634">
      <c r="A634" s="7"/>
      <c r="D634" s="7"/>
    </row>
    <row r="635">
      <c r="A635" s="7"/>
      <c r="D635" s="7"/>
    </row>
    <row r="636">
      <c r="A636" s="7"/>
      <c r="D636" s="7"/>
    </row>
    <row r="637">
      <c r="A637" s="7"/>
      <c r="D637" s="7"/>
    </row>
    <row r="638">
      <c r="A638" s="7"/>
      <c r="D638" s="7"/>
    </row>
    <row r="639">
      <c r="A639" s="7"/>
      <c r="D639" s="7"/>
    </row>
    <row r="640">
      <c r="A640" s="7"/>
      <c r="D640" s="7"/>
    </row>
    <row r="641">
      <c r="A641" s="7"/>
      <c r="D641" s="7"/>
    </row>
    <row r="642">
      <c r="A642" s="7"/>
      <c r="D642" s="7"/>
    </row>
    <row r="643">
      <c r="A643" s="7"/>
      <c r="D643" s="7"/>
    </row>
    <row r="644">
      <c r="A644" s="7"/>
      <c r="D644" s="7"/>
    </row>
    <row r="645">
      <c r="A645" s="7"/>
      <c r="D645" s="7"/>
    </row>
    <row r="646">
      <c r="A646" s="7"/>
      <c r="D646" s="7"/>
    </row>
    <row r="647">
      <c r="A647" s="7"/>
      <c r="D647" s="7"/>
    </row>
    <row r="648">
      <c r="A648" s="7"/>
      <c r="D648" s="7"/>
    </row>
    <row r="649">
      <c r="A649" s="7"/>
      <c r="D649" s="7"/>
    </row>
    <row r="650">
      <c r="A650" s="7"/>
      <c r="D650" s="7"/>
    </row>
    <row r="651">
      <c r="A651" s="7"/>
      <c r="D651" s="7"/>
    </row>
    <row r="652">
      <c r="A652" s="7"/>
      <c r="D652" s="7"/>
    </row>
    <row r="653">
      <c r="A653" s="7"/>
      <c r="D653" s="7"/>
    </row>
    <row r="654">
      <c r="A654" s="7"/>
      <c r="D654" s="7"/>
    </row>
    <row r="655">
      <c r="A655" s="7"/>
      <c r="D655" s="7"/>
    </row>
    <row r="656">
      <c r="A656" s="7"/>
      <c r="D656" s="7"/>
    </row>
    <row r="657">
      <c r="A657" s="7"/>
      <c r="D657" s="7"/>
    </row>
    <row r="658">
      <c r="A658" s="7"/>
      <c r="D658" s="7"/>
    </row>
    <row r="659">
      <c r="A659" s="7"/>
      <c r="D659" s="7"/>
    </row>
    <row r="660">
      <c r="A660" s="7"/>
      <c r="D660" s="7"/>
    </row>
    <row r="661">
      <c r="A661" s="7"/>
      <c r="D661" s="7"/>
    </row>
    <row r="662">
      <c r="A662" s="7"/>
      <c r="D662" s="7"/>
    </row>
    <row r="663">
      <c r="A663" s="7"/>
      <c r="D663" s="7"/>
    </row>
    <row r="664">
      <c r="A664" s="7"/>
      <c r="D664" s="7"/>
    </row>
    <row r="665">
      <c r="A665" s="7"/>
      <c r="D665" s="7"/>
    </row>
    <row r="666">
      <c r="A666" s="7"/>
      <c r="D666" s="7"/>
    </row>
    <row r="667">
      <c r="A667" s="7"/>
      <c r="D667" s="7"/>
    </row>
    <row r="668">
      <c r="A668" s="7"/>
      <c r="D668" s="7"/>
    </row>
    <row r="669">
      <c r="A669" s="7"/>
      <c r="D669" s="7"/>
    </row>
    <row r="670">
      <c r="A670" s="7"/>
      <c r="D670" s="7"/>
    </row>
    <row r="671">
      <c r="A671" s="7"/>
      <c r="D671" s="7"/>
    </row>
    <row r="672">
      <c r="A672" s="7"/>
      <c r="D672" s="7"/>
    </row>
    <row r="673">
      <c r="A673" s="7"/>
      <c r="D673" s="7"/>
    </row>
    <row r="674">
      <c r="A674" s="7"/>
      <c r="D674" s="7"/>
    </row>
    <row r="675">
      <c r="A675" s="7"/>
      <c r="D675" s="7"/>
    </row>
    <row r="676">
      <c r="A676" s="7"/>
      <c r="D676" s="7"/>
    </row>
    <row r="677">
      <c r="A677" s="7"/>
      <c r="D677" s="7"/>
    </row>
    <row r="678">
      <c r="A678" s="7"/>
      <c r="D678" s="7"/>
    </row>
    <row r="679">
      <c r="A679" s="7"/>
      <c r="D679" s="7"/>
    </row>
    <row r="680">
      <c r="A680" s="7"/>
      <c r="D680" s="7"/>
    </row>
    <row r="681">
      <c r="A681" s="7"/>
      <c r="D681" s="7"/>
    </row>
    <row r="682">
      <c r="A682" s="7"/>
      <c r="D682" s="7"/>
    </row>
    <row r="683">
      <c r="A683" s="7"/>
      <c r="D683" s="7"/>
    </row>
    <row r="684">
      <c r="A684" s="7"/>
      <c r="D684" s="7"/>
    </row>
    <row r="685">
      <c r="A685" s="7"/>
      <c r="D685" s="7"/>
    </row>
    <row r="686">
      <c r="A686" s="7"/>
      <c r="D686" s="7"/>
    </row>
    <row r="687">
      <c r="A687" s="7"/>
      <c r="D687" s="7"/>
    </row>
    <row r="688">
      <c r="A688" s="7"/>
      <c r="D688" s="7"/>
    </row>
    <row r="689">
      <c r="A689" s="7"/>
      <c r="D689" s="7"/>
    </row>
    <row r="690">
      <c r="A690" s="7"/>
      <c r="D690" s="7"/>
    </row>
    <row r="691">
      <c r="A691" s="7"/>
      <c r="D691" s="7"/>
    </row>
    <row r="692">
      <c r="A692" s="7"/>
      <c r="D692" s="7"/>
    </row>
    <row r="693">
      <c r="A693" s="7"/>
      <c r="D693" s="7"/>
    </row>
    <row r="694">
      <c r="A694" s="7"/>
      <c r="D694" s="7"/>
    </row>
    <row r="695">
      <c r="A695" s="7"/>
      <c r="D695" s="7"/>
    </row>
    <row r="696">
      <c r="A696" s="7"/>
      <c r="D696" s="7"/>
    </row>
    <row r="697">
      <c r="A697" s="7"/>
      <c r="D697" s="7"/>
    </row>
    <row r="698">
      <c r="A698" s="7"/>
      <c r="D698" s="7"/>
    </row>
    <row r="699">
      <c r="A699" s="7"/>
      <c r="D699" s="7"/>
    </row>
    <row r="700">
      <c r="A700" s="7"/>
      <c r="D700" s="7"/>
    </row>
    <row r="701">
      <c r="A701" s="7"/>
      <c r="D701" s="7"/>
    </row>
    <row r="702">
      <c r="A702" s="7"/>
      <c r="D702" s="7"/>
    </row>
    <row r="703">
      <c r="A703" s="7"/>
      <c r="D703" s="7"/>
    </row>
    <row r="704">
      <c r="A704" s="7"/>
      <c r="D704" s="7"/>
    </row>
    <row r="705">
      <c r="A705" s="7"/>
      <c r="D705" s="7"/>
    </row>
    <row r="706">
      <c r="A706" s="7"/>
      <c r="D706" s="7"/>
    </row>
    <row r="707">
      <c r="A707" s="7"/>
      <c r="D707" s="7"/>
    </row>
    <row r="708">
      <c r="A708" s="7"/>
      <c r="D708" s="7"/>
    </row>
    <row r="709">
      <c r="A709" s="7"/>
      <c r="D709" s="7"/>
    </row>
    <row r="710">
      <c r="A710" s="7"/>
      <c r="D710" s="7"/>
    </row>
    <row r="711">
      <c r="A711" s="7"/>
      <c r="D711" s="7"/>
    </row>
    <row r="712">
      <c r="A712" s="7"/>
      <c r="D712" s="7"/>
    </row>
    <row r="713">
      <c r="A713" s="7"/>
      <c r="D713" s="7"/>
    </row>
    <row r="714">
      <c r="A714" s="7"/>
      <c r="D714" s="7"/>
    </row>
    <row r="715">
      <c r="A715" s="7"/>
      <c r="D715" s="7"/>
    </row>
    <row r="716">
      <c r="A716" s="7"/>
      <c r="D716" s="7"/>
    </row>
    <row r="717">
      <c r="A717" s="7"/>
      <c r="D717" s="7"/>
    </row>
    <row r="718">
      <c r="A718" s="7"/>
      <c r="D718" s="7"/>
    </row>
    <row r="719">
      <c r="A719" s="7"/>
      <c r="D719" s="7"/>
    </row>
    <row r="720">
      <c r="A720" s="7"/>
      <c r="D720" s="7"/>
    </row>
    <row r="721">
      <c r="A721" s="7"/>
      <c r="D721" s="7"/>
    </row>
    <row r="722">
      <c r="A722" s="7"/>
      <c r="D722" s="7"/>
    </row>
    <row r="723">
      <c r="A723" s="7"/>
      <c r="D723" s="7"/>
    </row>
    <row r="724">
      <c r="A724" s="7"/>
      <c r="D724" s="7"/>
    </row>
    <row r="725">
      <c r="A725" s="7"/>
      <c r="D725" s="7"/>
    </row>
    <row r="726">
      <c r="A726" s="7"/>
      <c r="D726" s="7"/>
    </row>
    <row r="727">
      <c r="A727" s="7"/>
      <c r="D727" s="7"/>
    </row>
    <row r="728">
      <c r="A728" s="7"/>
      <c r="D728" s="7"/>
    </row>
    <row r="729">
      <c r="A729" s="7"/>
      <c r="D729" s="7"/>
    </row>
    <row r="730">
      <c r="A730" s="7"/>
      <c r="D730" s="7"/>
    </row>
    <row r="731">
      <c r="A731" s="7"/>
      <c r="D731" s="7"/>
    </row>
    <row r="732">
      <c r="A732" s="7"/>
      <c r="D732" s="7"/>
    </row>
    <row r="733">
      <c r="A733" s="7"/>
      <c r="D733" s="7"/>
    </row>
    <row r="734">
      <c r="A734" s="7"/>
      <c r="D734" s="7"/>
    </row>
    <row r="735">
      <c r="A735" s="7"/>
      <c r="D735" s="7"/>
    </row>
    <row r="736">
      <c r="A736" s="7"/>
      <c r="D736" s="7"/>
    </row>
    <row r="737">
      <c r="A737" s="7"/>
      <c r="D737" s="7"/>
    </row>
    <row r="738">
      <c r="A738" s="7"/>
      <c r="D738" s="7"/>
    </row>
    <row r="739">
      <c r="A739" s="7"/>
      <c r="D739" s="7"/>
    </row>
    <row r="740">
      <c r="A740" s="7"/>
      <c r="D740" s="7"/>
    </row>
    <row r="741">
      <c r="A741" s="7"/>
      <c r="D741" s="7"/>
    </row>
    <row r="742">
      <c r="A742" s="7"/>
      <c r="D742" s="7"/>
    </row>
    <row r="743">
      <c r="A743" s="7"/>
      <c r="D743" s="7"/>
    </row>
    <row r="744">
      <c r="A744" s="7"/>
      <c r="D744" s="7"/>
    </row>
    <row r="745">
      <c r="A745" s="7"/>
      <c r="D745" s="7"/>
    </row>
    <row r="746">
      <c r="A746" s="7"/>
      <c r="D746" s="7"/>
    </row>
    <row r="747">
      <c r="A747" s="7"/>
      <c r="D747" s="7"/>
    </row>
    <row r="748">
      <c r="A748" s="7"/>
      <c r="D748" s="7"/>
    </row>
    <row r="749">
      <c r="A749" s="7"/>
      <c r="D749" s="7"/>
    </row>
    <row r="750">
      <c r="A750" s="7"/>
      <c r="D750" s="7"/>
    </row>
    <row r="751">
      <c r="A751" s="7"/>
      <c r="D751" s="7"/>
    </row>
    <row r="752">
      <c r="A752" s="7"/>
      <c r="D752" s="7"/>
    </row>
    <row r="753">
      <c r="A753" s="7"/>
      <c r="D753" s="7"/>
    </row>
    <row r="754">
      <c r="A754" s="7"/>
      <c r="D754" s="7"/>
    </row>
    <row r="755">
      <c r="A755" s="7"/>
      <c r="D755" s="7"/>
    </row>
    <row r="756">
      <c r="A756" s="7"/>
      <c r="D756" s="7"/>
    </row>
    <row r="757">
      <c r="A757" s="7"/>
      <c r="D757" s="7"/>
    </row>
    <row r="758">
      <c r="A758" s="7"/>
      <c r="D758" s="7"/>
    </row>
    <row r="759">
      <c r="A759" s="7"/>
      <c r="D759" s="7"/>
    </row>
    <row r="760">
      <c r="A760" s="7"/>
      <c r="D760" s="7"/>
    </row>
    <row r="761">
      <c r="A761" s="7"/>
      <c r="D761" s="7"/>
    </row>
    <row r="762">
      <c r="A762" s="7"/>
      <c r="D762" s="7"/>
    </row>
    <row r="763">
      <c r="A763" s="7"/>
      <c r="D763" s="7"/>
    </row>
    <row r="764">
      <c r="A764" s="7"/>
      <c r="D764" s="7"/>
    </row>
    <row r="765">
      <c r="A765" s="7"/>
      <c r="D765" s="7"/>
    </row>
    <row r="766">
      <c r="A766" s="7"/>
      <c r="D766" s="7"/>
    </row>
    <row r="767">
      <c r="A767" s="7"/>
      <c r="D767" s="7"/>
    </row>
    <row r="768">
      <c r="A768" s="7"/>
      <c r="D768" s="7"/>
    </row>
    <row r="769">
      <c r="A769" s="7"/>
      <c r="D769" s="7"/>
    </row>
    <row r="770">
      <c r="A770" s="7"/>
      <c r="D770" s="7"/>
    </row>
    <row r="771">
      <c r="A771" s="7"/>
      <c r="D771" s="7"/>
    </row>
    <row r="772">
      <c r="A772" s="7"/>
      <c r="D772" s="7"/>
    </row>
    <row r="773">
      <c r="A773" s="7"/>
      <c r="D773" s="7"/>
    </row>
    <row r="774">
      <c r="A774" s="7"/>
      <c r="D774" s="7"/>
    </row>
    <row r="775">
      <c r="A775" s="7"/>
      <c r="D775" s="7"/>
    </row>
    <row r="776">
      <c r="A776" s="7"/>
      <c r="D776" s="7"/>
    </row>
    <row r="777">
      <c r="A777" s="7"/>
      <c r="D777" s="7"/>
    </row>
    <row r="778">
      <c r="A778" s="7"/>
      <c r="D778" s="7"/>
    </row>
    <row r="779">
      <c r="A779" s="7"/>
      <c r="D779" s="7"/>
    </row>
    <row r="780">
      <c r="A780" s="7"/>
      <c r="D780" s="7"/>
    </row>
    <row r="781">
      <c r="A781" s="7"/>
      <c r="D781" s="7"/>
    </row>
    <row r="782">
      <c r="A782" s="7"/>
      <c r="D782" s="7"/>
    </row>
    <row r="783">
      <c r="A783" s="7"/>
      <c r="D783" s="7"/>
    </row>
    <row r="784">
      <c r="A784" s="7"/>
      <c r="D784" s="7"/>
    </row>
    <row r="785">
      <c r="A785" s="7"/>
      <c r="D785" s="7"/>
    </row>
    <row r="786">
      <c r="A786" s="7"/>
      <c r="D786" s="7"/>
    </row>
    <row r="787">
      <c r="A787" s="7"/>
      <c r="D787" s="7"/>
    </row>
    <row r="788">
      <c r="A788" s="7"/>
      <c r="D788" s="7"/>
    </row>
    <row r="789">
      <c r="A789" s="7"/>
      <c r="D789" s="7"/>
    </row>
    <row r="790">
      <c r="A790" s="7"/>
      <c r="D790" s="7"/>
    </row>
    <row r="791">
      <c r="A791" s="7"/>
      <c r="D791" s="7"/>
    </row>
    <row r="792">
      <c r="A792" s="7"/>
      <c r="D792" s="7"/>
    </row>
    <row r="793">
      <c r="A793" s="7"/>
      <c r="D793" s="7"/>
    </row>
    <row r="794">
      <c r="A794" s="7"/>
      <c r="D794" s="7"/>
    </row>
    <row r="795">
      <c r="A795" s="7"/>
      <c r="D795" s="7"/>
    </row>
    <row r="796">
      <c r="A796" s="7"/>
      <c r="D796" s="7"/>
    </row>
    <row r="797">
      <c r="A797" s="7"/>
      <c r="D797" s="7"/>
    </row>
    <row r="798">
      <c r="A798" s="7"/>
      <c r="D798" s="7"/>
    </row>
    <row r="799">
      <c r="A799" s="7"/>
      <c r="D799" s="7"/>
    </row>
    <row r="800">
      <c r="A800" s="7"/>
      <c r="D800" s="7"/>
    </row>
    <row r="801">
      <c r="A801" s="7"/>
      <c r="D801" s="7"/>
    </row>
    <row r="802">
      <c r="A802" s="7"/>
      <c r="D802" s="7"/>
    </row>
    <row r="803">
      <c r="A803" s="7"/>
      <c r="D803" s="7"/>
    </row>
    <row r="804">
      <c r="A804" s="7"/>
      <c r="D804" s="7"/>
    </row>
    <row r="805">
      <c r="A805" s="7"/>
      <c r="D805" s="7"/>
    </row>
    <row r="806">
      <c r="A806" s="7"/>
      <c r="D806" s="7"/>
    </row>
    <row r="807">
      <c r="A807" s="7"/>
      <c r="D807" s="7"/>
    </row>
    <row r="808">
      <c r="A808" s="7"/>
      <c r="D808" s="7"/>
    </row>
    <row r="809">
      <c r="A809" s="7"/>
      <c r="D809" s="7"/>
    </row>
    <row r="810">
      <c r="A810" s="7"/>
      <c r="D810" s="7"/>
    </row>
    <row r="811">
      <c r="A811" s="7"/>
      <c r="D811" s="7"/>
    </row>
    <row r="812">
      <c r="A812" s="7"/>
      <c r="D812" s="7"/>
    </row>
    <row r="813">
      <c r="A813" s="7"/>
      <c r="D813" s="7"/>
    </row>
    <row r="814">
      <c r="A814" s="7"/>
      <c r="D814" s="7"/>
    </row>
    <row r="815">
      <c r="A815" s="7"/>
      <c r="D815" s="7"/>
    </row>
    <row r="816">
      <c r="A816" s="7"/>
      <c r="D816" s="7"/>
    </row>
    <row r="817">
      <c r="A817" s="7"/>
      <c r="D817" s="7"/>
    </row>
    <row r="818">
      <c r="A818" s="7"/>
      <c r="D818" s="7"/>
    </row>
    <row r="819">
      <c r="A819" s="7"/>
      <c r="D819" s="7"/>
    </row>
    <row r="820">
      <c r="A820" s="7"/>
      <c r="D820" s="7"/>
    </row>
    <row r="821">
      <c r="A821" s="7"/>
      <c r="D821" s="7"/>
    </row>
    <row r="822">
      <c r="A822" s="7"/>
      <c r="D822" s="7"/>
    </row>
    <row r="823">
      <c r="A823" s="7"/>
      <c r="D823" s="7"/>
    </row>
    <row r="824">
      <c r="A824" s="7"/>
      <c r="D824" s="7"/>
    </row>
    <row r="825">
      <c r="A825" s="7"/>
      <c r="D825" s="7"/>
    </row>
    <row r="826">
      <c r="A826" s="7"/>
      <c r="D826" s="7"/>
    </row>
    <row r="827">
      <c r="A827" s="7"/>
      <c r="D827" s="7"/>
    </row>
    <row r="828">
      <c r="A828" s="7"/>
      <c r="D828" s="7"/>
    </row>
    <row r="829">
      <c r="A829" s="7"/>
      <c r="D829" s="7"/>
    </row>
    <row r="830">
      <c r="A830" s="7"/>
      <c r="D830" s="7"/>
    </row>
    <row r="831">
      <c r="A831" s="7"/>
      <c r="D831" s="7"/>
    </row>
    <row r="832">
      <c r="A832" s="7"/>
      <c r="D832" s="7"/>
    </row>
    <row r="833">
      <c r="A833" s="7"/>
      <c r="D833" s="7"/>
    </row>
    <row r="834">
      <c r="A834" s="7"/>
      <c r="D834" s="7"/>
    </row>
    <row r="835">
      <c r="A835" s="7"/>
      <c r="D835" s="7"/>
    </row>
    <row r="836">
      <c r="A836" s="7"/>
      <c r="D836" s="7"/>
    </row>
    <row r="837">
      <c r="A837" s="7"/>
      <c r="D837" s="7"/>
    </row>
    <row r="838">
      <c r="A838" s="7"/>
      <c r="D838" s="7"/>
    </row>
    <row r="839">
      <c r="A839" s="7"/>
      <c r="D839" s="7"/>
    </row>
    <row r="840">
      <c r="A840" s="7"/>
      <c r="D840" s="7"/>
    </row>
    <row r="841">
      <c r="A841" s="7"/>
      <c r="D841" s="7"/>
    </row>
    <row r="842">
      <c r="A842" s="7"/>
      <c r="D842" s="7"/>
    </row>
    <row r="843">
      <c r="A843" s="7"/>
      <c r="D843" s="7"/>
    </row>
    <row r="844">
      <c r="A844" s="7"/>
      <c r="D844" s="7"/>
    </row>
    <row r="845">
      <c r="A845" s="7"/>
      <c r="D845" s="7"/>
    </row>
    <row r="846">
      <c r="A846" s="7"/>
      <c r="D846" s="7"/>
    </row>
    <row r="847">
      <c r="A847" s="7"/>
      <c r="D847" s="7"/>
    </row>
    <row r="848">
      <c r="A848" s="7"/>
      <c r="D848" s="7"/>
    </row>
    <row r="849">
      <c r="A849" s="7"/>
      <c r="D849" s="7"/>
    </row>
    <row r="850">
      <c r="A850" s="7"/>
      <c r="D850" s="7"/>
    </row>
    <row r="851">
      <c r="A851" s="7"/>
      <c r="D851" s="7"/>
    </row>
    <row r="852">
      <c r="A852" s="7"/>
      <c r="D852" s="7"/>
    </row>
    <row r="853">
      <c r="A853" s="7"/>
      <c r="D853" s="7"/>
    </row>
    <row r="854">
      <c r="A854" s="7"/>
      <c r="D854" s="7"/>
    </row>
    <row r="855">
      <c r="A855" s="7"/>
      <c r="D855" s="7"/>
    </row>
    <row r="856">
      <c r="A856" s="7"/>
      <c r="D856" s="7"/>
    </row>
    <row r="857">
      <c r="A857" s="7"/>
      <c r="D857" s="7"/>
    </row>
    <row r="858">
      <c r="A858" s="7"/>
      <c r="D858" s="7"/>
    </row>
    <row r="859">
      <c r="A859" s="7"/>
      <c r="D859" s="7"/>
    </row>
    <row r="860">
      <c r="A860" s="7"/>
      <c r="D860" s="7"/>
    </row>
    <row r="861">
      <c r="A861" s="7"/>
      <c r="D861" s="7"/>
    </row>
    <row r="862">
      <c r="A862" s="7"/>
      <c r="D862" s="7"/>
    </row>
    <row r="863">
      <c r="A863" s="7"/>
      <c r="D863" s="7"/>
    </row>
    <row r="864">
      <c r="A864" s="7"/>
      <c r="D864" s="7"/>
    </row>
    <row r="865">
      <c r="A865" s="7"/>
      <c r="D865" s="7"/>
    </row>
    <row r="866">
      <c r="A866" s="7"/>
      <c r="D866" s="7"/>
    </row>
    <row r="867">
      <c r="A867" s="7"/>
      <c r="D867" s="7"/>
    </row>
    <row r="868">
      <c r="A868" s="7"/>
      <c r="D868" s="7"/>
    </row>
    <row r="869">
      <c r="A869" s="7"/>
      <c r="D869" s="7"/>
    </row>
    <row r="870">
      <c r="A870" s="7"/>
      <c r="D870" s="7"/>
    </row>
    <row r="871">
      <c r="A871" s="7"/>
      <c r="D871" s="7"/>
    </row>
    <row r="872">
      <c r="A872" s="7"/>
      <c r="D872" s="7"/>
    </row>
    <row r="873">
      <c r="A873" s="7"/>
      <c r="D873" s="7"/>
    </row>
    <row r="874">
      <c r="A874" s="7"/>
      <c r="D874" s="7"/>
    </row>
    <row r="875">
      <c r="A875" s="7"/>
      <c r="D875" s="7"/>
    </row>
    <row r="876">
      <c r="A876" s="7"/>
      <c r="D876" s="7"/>
    </row>
    <row r="877">
      <c r="A877" s="7"/>
      <c r="D877" s="7"/>
    </row>
    <row r="878">
      <c r="A878" s="7"/>
      <c r="D878" s="7"/>
    </row>
    <row r="879">
      <c r="A879" s="7"/>
      <c r="D879" s="7"/>
    </row>
    <row r="880">
      <c r="A880" s="7"/>
      <c r="D880" s="7"/>
    </row>
    <row r="881">
      <c r="A881" s="7"/>
      <c r="D881" s="7"/>
    </row>
    <row r="882">
      <c r="A882" s="7"/>
      <c r="D882" s="7"/>
    </row>
    <row r="883">
      <c r="A883" s="7"/>
      <c r="D883" s="7"/>
    </row>
    <row r="884">
      <c r="A884" s="7"/>
      <c r="D884" s="7"/>
    </row>
    <row r="885">
      <c r="A885" s="7"/>
      <c r="D885" s="7"/>
    </row>
    <row r="886">
      <c r="A886" s="7"/>
      <c r="D886" s="7"/>
    </row>
    <row r="887">
      <c r="A887" s="7"/>
      <c r="D887" s="7"/>
    </row>
    <row r="888">
      <c r="A888" s="7"/>
      <c r="D888" s="7"/>
    </row>
    <row r="889">
      <c r="A889" s="7"/>
      <c r="D889" s="7"/>
    </row>
    <row r="890">
      <c r="A890" s="7"/>
      <c r="D890" s="7"/>
    </row>
    <row r="891">
      <c r="A891" s="7"/>
      <c r="D891" s="7"/>
    </row>
    <row r="892">
      <c r="A892" s="7"/>
      <c r="D892" s="7"/>
    </row>
    <row r="893">
      <c r="A893" s="7"/>
      <c r="D893" s="7"/>
    </row>
    <row r="894">
      <c r="A894" s="7"/>
      <c r="D894" s="7"/>
    </row>
    <row r="895">
      <c r="A895" s="7"/>
      <c r="D895" s="7"/>
    </row>
    <row r="896">
      <c r="A896" s="7"/>
      <c r="D896" s="7"/>
    </row>
    <row r="897">
      <c r="A897" s="7"/>
      <c r="D897" s="7"/>
    </row>
    <row r="898">
      <c r="A898" s="7"/>
      <c r="D898" s="7"/>
    </row>
    <row r="899">
      <c r="A899" s="7"/>
      <c r="D899" s="7"/>
    </row>
    <row r="900">
      <c r="A900" s="7"/>
      <c r="D900" s="7"/>
    </row>
    <row r="901">
      <c r="A901" s="7"/>
      <c r="D901" s="7"/>
    </row>
    <row r="902">
      <c r="A902" s="7"/>
      <c r="D902" s="7"/>
    </row>
    <row r="903">
      <c r="A903" s="7"/>
      <c r="D903" s="7"/>
    </row>
    <row r="904">
      <c r="A904" s="7"/>
      <c r="D904" s="7"/>
    </row>
    <row r="905">
      <c r="A905" s="7"/>
      <c r="D905" s="7"/>
    </row>
    <row r="906">
      <c r="A906" s="7"/>
      <c r="D906" s="7"/>
    </row>
    <row r="907">
      <c r="A907" s="7"/>
      <c r="D907" s="7"/>
    </row>
    <row r="908">
      <c r="A908" s="7"/>
      <c r="D908" s="7"/>
    </row>
    <row r="909">
      <c r="A909" s="7"/>
      <c r="D909" s="7"/>
    </row>
    <row r="910">
      <c r="A910" s="7"/>
      <c r="D910" s="7"/>
    </row>
    <row r="911">
      <c r="A911" s="7"/>
      <c r="D911" s="7"/>
    </row>
    <row r="912">
      <c r="A912" s="7"/>
      <c r="D912" s="7"/>
    </row>
    <row r="913">
      <c r="A913" s="7"/>
      <c r="D913" s="7"/>
    </row>
    <row r="914">
      <c r="A914" s="7"/>
      <c r="D914" s="7"/>
    </row>
    <row r="915">
      <c r="A915" s="7"/>
      <c r="D915" s="7"/>
    </row>
    <row r="916">
      <c r="A916" s="7"/>
      <c r="D916" s="7"/>
    </row>
    <row r="917">
      <c r="A917" s="7"/>
      <c r="D917" s="7"/>
    </row>
    <row r="918">
      <c r="A918" s="7"/>
      <c r="D918" s="7"/>
    </row>
    <row r="919">
      <c r="A919" s="7"/>
      <c r="D919" s="7"/>
    </row>
    <row r="920">
      <c r="A920" s="7"/>
      <c r="D920" s="7"/>
    </row>
    <row r="921">
      <c r="A921" s="7"/>
      <c r="D921" s="7"/>
    </row>
    <row r="922">
      <c r="A922" s="7"/>
      <c r="D922" s="7"/>
    </row>
    <row r="923">
      <c r="A923" s="7"/>
      <c r="D923" s="7"/>
    </row>
    <row r="924">
      <c r="A924" s="7"/>
      <c r="D924" s="7"/>
    </row>
    <row r="925">
      <c r="A925" s="7"/>
      <c r="D925" s="7"/>
    </row>
    <row r="926">
      <c r="A926" s="7"/>
      <c r="D926" s="7"/>
    </row>
    <row r="927">
      <c r="A927" s="7"/>
      <c r="D927" s="7"/>
    </row>
    <row r="928">
      <c r="A928" s="7"/>
      <c r="D928" s="7"/>
    </row>
    <row r="929">
      <c r="A929" s="7"/>
      <c r="D929" s="7"/>
    </row>
    <row r="930">
      <c r="A930" s="7"/>
      <c r="D930" s="7"/>
    </row>
    <row r="931">
      <c r="A931" s="7"/>
      <c r="D931" s="7"/>
    </row>
    <row r="932">
      <c r="A932" s="7"/>
      <c r="D932" s="7"/>
    </row>
    <row r="933">
      <c r="A933" s="7"/>
      <c r="D933" s="7"/>
    </row>
    <row r="934">
      <c r="A934" s="7"/>
      <c r="D934" s="7"/>
    </row>
    <row r="935">
      <c r="A935" s="7"/>
      <c r="D935" s="7"/>
    </row>
    <row r="936">
      <c r="A936" s="7"/>
      <c r="D936" s="7"/>
    </row>
    <row r="937">
      <c r="A937" s="7"/>
      <c r="D937" s="7"/>
    </row>
    <row r="938">
      <c r="A938" s="7"/>
      <c r="D938" s="7"/>
    </row>
    <row r="939">
      <c r="A939" s="7"/>
      <c r="D939" s="7"/>
    </row>
    <row r="940">
      <c r="A940" s="7"/>
      <c r="D940" s="7"/>
    </row>
    <row r="941">
      <c r="A941" s="7"/>
      <c r="D941" s="7"/>
    </row>
    <row r="942">
      <c r="A942" s="7"/>
      <c r="D942" s="7"/>
    </row>
    <row r="943">
      <c r="A943" s="7"/>
      <c r="D943" s="7"/>
    </row>
    <row r="944">
      <c r="A944" s="7"/>
      <c r="D944" s="7"/>
    </row>
    <row r="945">
      <c r="A945" s="7"/>
      <c r="D945" s="7"/>
    </row>
    <row r="946">
      <c r="A946" s="7"/>
      <c r="D946" s="7"/>
    </row>
    <row r="947">
      <c r="A947" s="7"/>
      <c r="D947" s="7"/>
    </row>
    <row r="948">
      <c r="A948" s="7"/>
      <c r="D948" s="7"/>
    </row>
    <row r="949">
      <c r="A949" s="7"/>
      <c r="D949" s="7"/>
    </row>
    <row r="950">
      <c r="A950" s="7"/>
      <c r="D950" s="7"/>
    </row>
    <row r="951">
      <c r="A951" s="7"/>
      <c r="D951" s="7"/>
    </row>
    <row r="952">
      <c r="A952" s="7"/>
      <c r="D952" s="7"/>
    </row>
    <row r="953">
      <c r="A953" s="7"/>
      <c r="D953" s="7"/>
    </row>
    <row r="954">
      <c r="A954" s="7"/>
      <c r="D954" s="7"/>
    </row>
    <row r="955">
      <c r="A955" s="7"/>
      <c r="D955" s="7"/>
    </row>
    <row r="956">
      <c r="A956" s="7"/>
      <c r="D956" s="7"/>
    </row>
    <row r="957">
      <c r="A957" s="7"/>
      <c r="D957" s="7"/>
    </row>
    <row r="958">
      <c r="A958" s="7"/>
      <c r="D958" s="7"/>
    </row>
    <row r="959">
      <c r="A959" s="7"/>
      <c r="D959" s="7"/>
    </row>
    <row r="960">
      <c r="A960" s="7"/>
      <c r="D960" s="7"/>
    </row>
    <row r="961">
      <c r="A961" s="7"/>
      <c r="D961" s="7"/>
    </row>
    <row r="962">
      <c r="A962" s="7"/>
      <c r="D962" s="7"/>
    </row>
    <row r="963">
      <c r="A963" s="7"/>
      <c r="D963" s="7"/>
    </row>
    <row r="964">
      <c r="A964" s="7"/>
      <c r="D964" s="7"/>
    </row>
    <row r="965">
      <c r="A965" s="7"/>
      <c r="D965" s="7"/>
    </row>
    <row r="966">
      <c r="A966" s="7"/>
      <c r="D966" s="7"/>
    </row>
    <row r="967">
      <c r="A967" s="7"/>
      <c r="D967" s="7"/>
    </row>
    <row r="968">
      <c r="A968" s="7"/>
      <c r="D968" s="7"/>
    </row>
    <row r="969">
      <c r="A969" s="7"/>
      <c r="D969" s="7"/>
    </row>
    <row r="970">
      <c r="A970" s="7"/>
      <c r="D970" s="7"/>
    </row>
    <row r="971">
      <c r="A971" s="7"/>
      <c r="D971" s="7"/>
    </row>
    <row r="972">
      <c r="A972" s="7"/>
      <c r="D972" s="7"/>
    </row>
    <row r="973">
      <c r="A973" s="7"/>
      <c r="D973" s="7"/>
    </row>
    <row r="974">
      <c r="A974" s="7"/>
      <c r="D974" s="7"/>
    </row>
    <row r="975">
      <c r="A975" s="7"/>
      <c r="D975" s="7"/>
    </row>
    <row r="976">
      <c r="A976" s="7"/>
      <c r="D976" s="7"/>
    </row>
    <row r="977">
      <c r="A977" s="7"/>
      <c r="D977" s="7"/>
    </row>
    <row r="978">
      <c r="A978" s="7"/>
      <c r="D978" s="7"/>
    </row>
    <row r="979">
      <c r="A979" s="7"/>
      <c r="D979" s="7"/>
    </row>
    <row r="980">
      <c r="A980" s="7"/>
      <c r="D980" s="7"/>
    </row>
    <row r="981">
      <c r="A981" s="7"/>
      <c r="D981" s="7"/>
    </row>
    <row r="982">
      <c r="A982" s="7"/>
      <c r="D982" s="7"/>
    </row>
    <row r="983">
      <c r="A983" s="7"/>
      <c r="D983" s="7"/>
    </row>
    <row r="984">
      <c r="A984" s="7"/>
      <c r="D984" s="7"/>
    </row>
    <row r="985">
      <c r="A985" s="7"/>
      <c r="D985" s="7"/>
    </row>
    <row r="986">
      <c r="A986" s="7"/>
      <c r="D986" s="7"/>
    </row>
    <row r="987">
      <c r="A987" s="7"/>
      <c r="D987" s="7"/>
    </row>
    <row r="988">
      <c r="A988" s="7"/>
      <c r="D988" s="7"/>
    </row>
    <row r="989">
      <c r="A989" s="7"/>
      <c r="D989" s="7"/>
    </row>
    <row r="990">
      <c r="A990" s="7"/>
      <c r="D990" s="7"/>
    </row>
    <row r="991">
      <c r="A991" s="7"/>
      <c r="D991" s="7"/>
    </row>
    <row r="992">
      <c r="A992" s="7"/>
      <c r="D992" s="7"/>
    </row>
    <row r="993">
      <c r="A993" s="7"/>
      <c r="D993" s="7"/>
    </row>
    <row r="994">
      <c r="A994" s="7"/>
      <c r="D994" s="7"/>
    </row>
    <row r="995">
      <c r="A995" s="7"/>
      <c r="D995" s="7"/>
    </row>
    <row r="996">
      <c r="A996" s="7"/>
      <c r="D996" s="7"/>
    </row>
    <row r="997">
      <c r="A997" s="7"/>
      <c r="D997" s="7"/>
    </row>
    <row r="998">
      <c r="A998" s="7"/>
      <c r="D998" s="7"/>
    </row>
    <row r="999">
      <c r="A999" s="7"/>
      <c r="D999" s="7"/>
    </row>
    <row r="1000">
      <c r="A1000" s="7"/>
      <c r="D1000" s="7"/>
    </row>
    <row r="1001">
      <c r="A1001" s="7"/>
      <c r="D1001" s="7"/>
    </row>
    <row r="1002">
      <c r="A1002" s="7"/>
      <c r="D1002" s="7"/>
    </row>
  </sheetData>
  <hyperlinks>
    <hyperlink r:id="rId1" ref="B2"/>
    <hyperlink r:id="rId2" ref="B3"/>
    <hyperlink r:id="rId3" ref="B4"/>
    <hyperlink r:id="rId4" ref="B8"/>
    <hyperlink r:id="rId5" ref="B9"/>
    <hyperlink r:id="rId6" location="configuration" ref="D9"/>
    <hyperlink r:id="rId7" location="issuecomment-438286814" ref="B10"/>
    <hyperlink r:id="rId8" location="issue-230144978" ref="B11"/>
    <hyperlink r:id="rId9" location="issuecomment-303583427" ref="B12"/>
    <hyperlink r:id="rId10" location="issuecomment-303765639" ref="B13"/>
    <hyperlink r:id="rId11" location="discussion_r118331178" ref="B14"/>
  </hyperlinks>
  <drawing r:id="rId12"/>
</worksheet>
</file>