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Work-Study\Courses\Data Analysis\Excel\Excel Projects\"/>
    </mc:Choice>
  </mc:AlternateContent>
  <xr:revisionPtr revIDLastSave="0" documentId="13_ncr:1_{A434A7A3-C553-4B46-92A6-046E4D6427DA}" xr6:coauthVersionLast="47" xr6:coauthVersionMax="47" xr10:uidLastSave="{00000000-0000-0000-0000-000000000000}"/>
  <bookViews>
    <workbookView xWindow="-108" yWindow="-108" windowWidth="23256" windowHeight="12456" activeTab="1" xr2:uid="{73BC3EA9-A117-496F-B6F3-E62C8EB2CBBF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38" i="1"/>
  <c r="I38" i="1" s="1"/>
  <c r="G48" i="1"/>
  <c r="I48" i="1" s="1"/>
  <c r="G42" i="1"/>
  <c r="I42" i="1" s="1"/>
  <c r="F44" i="1"/>
  <c r="G44" i="1" s="1"/>
  <c r="I44" i="1" s="1"/>
  <c r="F24" i="1"/>
  <c r="G24" i="1" s="1"/>
  <c r="I24" i="1" s="1"/>
  <c r="F35" i="1"/>
  <c r="G35" i="1" s="1"/>
  <c r="I35" i="1" s="1"/>
  <c r="F38" i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F39" i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F10" i="1"/>
  <c r="F11" i="1"/>
  <c r="G11" i="1" s="1"/>
  <c r="I11" i="1" s="1"/>
  <c r="F30" i="1"/>
  <c r="G30" i="1" s="1"/>
  <c r="I30" i="1" s="1"/>
  <c r="F26" i="1"/>
  <c r="G26" i="1" s="1"/>
  <c r="I26" i="1" s="1"/>
  <c r="F27" i="1"/>
  <c r="F49" i="1"/>
  <c r="G49" i="1" s="1"/>
  <c r="I49" i="1" s="1"/>
  <c r="F22" i="1"/>
  <c r="G22" i="1" s="1"/>
  <c r="I22" i="1" s="1"/>
  <c r="F32" i="1"/>
  <c r="F37" i="1"/>
  <c r="G37" i="1" s="1"/>
  <c r="I37" i="1" s="1"/>
  <c r="F18" i="1"/>
  <c r="G18" i="1" s="1"/>
  <c r="I18" i="1" s="1"/>
  <c r="F48" i="1"/>
  <c r="F42" i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D49" i="1"/>
  <c r="E49" i="1" s="1"/>
  <c r="D22" i="1"/>
  <c r="E22" i="1" s="1"/>
  <c r="E27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26" i="1"/>
  <c r="E26" i="1" s="1"/>
  <c r="D27" i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C6" i="1"/>
  <c r="C12" i="1"/>
  <c r="C19" i="1"/>
  <c r="C9" i="1"/>
  <c r="C11" i="1"/>
  <c r="C53" i="1"/>
  <c r="B44" i="1"/>
  <c r="N44" i="1" s="1"/>
  <c r="B24" i="1"/>
  <c r="C24" i="1" s="1"/>
  <c r="B35" i="1"/>
  <c r="B38" i="1"/>
  <c r="B40" i="1"/>
  <c r="B33" i="1"/>
  <c r="C33" i="1" s="1"/>
  <c r="B28" i="1"/>
  <c r="C28" i="1" s="1"/>
  <c r="B4" i="1"/>
  <c r="B5" i="1"/>
  <c r="C5" i="1" s="1"/>
  <c r="B20" i="1"/>
  <c r="C20" i="1" s="1"/>
  <c r="B6" i="1"/>
  <c r="B12" i="1"/>
  <c r="B46" i="1"/>
  <c r="B19" i="1"/>
  <c r="B3" i="1"/>
  <c r="C3" i="1" s="1"/>
  <c r="B23" i="1"/>
  <c r="B50" i="1"/>
  <c r="C50" i="1" s="1"/>
  <c r="B39" i="1"/>
  <c r="C39" i="1" s="1"/>
  <c r="B31" i="1"/>
  <c r="B36" i="1"/>
  <c r="B34" i="1"/>
  <c r="B41" i="1"/>
  <c r="C41" i="1" s="1"/>
  <c r="B15" i="1"/>
  <c r="C15" i="1" s="1"/>
  <c r="B47" i="1"/>
  <c r="C47" i="1" s="1"/>
  <c r="B29" i="1"/>
  <c r="C29" i="1" s="1"/>
  <c r="B2" i="1"/>
  <c r="C2" i="1" s="1"/>
  <c r="B9" i="1"/>
  <c r="B14" i="1"/>
  <c r="C14" i="1" s="1"/>
  <c r="B43" i="1"/>
  <c r="C43" i="1" s="1"/>
  <c r="B45" i="1"/>
  <c r="C45" i="1" s="1"/>
  <c r="B52" i="1"/>
  <c r="C52" i="1" s="1"/>
  <c r="B21" i="1"/>
  <c r="B16" i="1"/>
  <c r="C16" i="1" s="1"/>
  <c r="B10" i="1"/>
  <c r="C10" i="1" s="1"/>
  <c r="B11" i="1"/>
  <c r="B30" i="1"/>
  <c r="B26" i="1"/>
  <c r="B27" i="1"/>
  <c r="C27" i="1" s="1"/>
  <c r="B49" i="1"/>
  <c r="C49" i="1" s="1"/>
  <c r="B22" i="1"/>
  <c r="B32" i="1"/>
  <c r="C32" i="1" s="1"/>
  <c r="B37" i="1"/>
  <c r="C37" i="1" s="1"/>
  <c r="B18" i="1"/>
  <c r="B48" i="1"/>
  <c r="B42" i="1"/>
  <c r="B25" i="1"/>
  <c r="C25" i="1" s="1"/>
  <c r="B51" i="1"/>
  <c r="C51" i="1" s="1"/>
  <c r="B17" i="1"/>
  <c r="B13" i="1"/>
  <c r="C13" i="1" s="1"/>
  <c r="B8" i="1"/>
  <c r="C8" i="1" s="1"/>
  <c r="B7" i="1"/>
  <c r="B53" i="1"/>
  <c r="N19" i="1" l="1"/>
  <c r="N27" i="1"/>
  <c r="N13" i="1"/>
  <c r="N45" i="1"/>
  <c r="G27" i="1"/>
  <c r="I27" i="1" s="1"/>
  <c r="N29" i="1"/>
  <c r="N26" i="1"/>
  <c r="N43" i="1"/>
  <c r="N34" i="1"/>
  <c r="E45" i="1"/>
  <c r="N37" i="1"/>
  <c r="N15" i="1"/>
  <c r="N25" i="1"/>
  <c r="N41" i="1"/>
  <c r="C44" i="1"/>
  <c r="N22" i="1"/>
  <c r="N49" i="1"/>
  <c r="N8" i="1"/>
  <c r="N33" i="1"/>
  <c r="C21" i="1"/>
  <c r="N21" i="1"/>
  <c r="C23" i="1"/>
  <c r="N23" i="1"/>
  <c r="N20" i="1"/>
  <c r="N17" i="1"/>
  <c r="C17" i="1"/>
  <c r="C4" i="1"/>
  <c r="N4" i="1"/>
  <c r="N47" i="1"/>
  <c r="C22" i="1"/>
  <c r="G10" i="1"/>
  <c r="I10" i="1" s="1"/>
  <c r="N10" i="1"/>
  <c r="G39" i="1"/>
  <c r="I39" i="1" s="1"/>
  <c r="N39" i="1"/>
  <c r="N24" i="1"/>
  <c r="G32" i="1"/>
  <c r="I32" i="1" s="1"/>
  <c r="N32" i="1"/>
  <c r="G16" i="1"/>
  <c r="I16" i="1" s="1"/>
  <c r="N16" i="1"/>
  <c r="G50" i="1"/>
  <c r="I50" i="1" s="1"/>
  <c r="N50" i="1"/>
  <c r="G5" i="1"/>
  <c r="I5" i="1" s="1"/>
  <c r="N5" i="1"/>
  <c r="N42" i="1"/>
  <c r="C46" i="1"/>
  <c r="N46" i="1"/>
  <c r="C40" i="1"/>
  <c r="N40" i="1"/>
  <c r="C26" i="1"/>
  <c r="N51" i="1"/>
  <c r="N53" i="1"/>
  <c r="N48" i="1"/>
  <c r="C30" i="1"/>
  <c r="N30" i="1"/>
  <c r="N14" i="1"/>
  <c r="C36" i="1"/>
  <c r="N36" i="1"/>
  <c r="N12" i="1"/>
  <c r="N38" i="1"/>
  <c r="N28" i="1"/>
  <c r="N7" i="1"/>
  <c r="C7" i="1"/>
  <c r="N18" i="1"/>
  <c r="C18" i="1"/>
  <c r="N11" i="1"/>
  <c r="N9" i="1"/>
  <c r="C31" i="1"/>
  <c r="N31" i="1"/>
  <c r="N6" i="1"/>
  <c r="N35" i="1"/>
  <c r="C42" i="1"/>
  <c r="N52" i="1"/>
  <c r="C48" i="1"/>
  <c r="C34" i="1"/>
  <c r="C38" i="1"/>
  <c r="C35" i="1"/>
  <c r="N2" i="1"/>
  <c r="N3" i="1"/>
</calcChain>
</file>

<file path=xl/sharedStrings.xml><?xml version="1.0" encoding="utf-8"?>
<sst xmlns="http://schemas.openxmlformats.org/spreadsheetml/2006/main" count="227" uniqueCount="128">
  <si>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</si>
  <si>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</si>
  <si>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</si>
  <si>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</si>
  <si>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</si>
  <si>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</si>
  <si>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</si>
  <si>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</si>
  <si>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</si>
  <si>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</si>
  <si>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</si>
  <si>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</si>
  <si>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</si>
  <si>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</si>
  <si>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</si>
  <si>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</si>
  <si>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</si>
  <si>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</si>
  <si>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</si>
  <si>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</si>
  <si>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</si>
  <si>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</si>
  <si>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</si>
  <si>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</si>
  <si>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</si>
  <si>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</si>
  <si>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</si>
  <si>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</si>
  <si>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</si>
  <si>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</si>
  <si>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</si>
  <si>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</si>
  <si>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</si>
  <si>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</si>
  <si>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</si>
  <si>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</si>
  <si>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</si>
  <si>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</si>
  <si>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</si>
  <si>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</si>
  <si>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</si>
  <si>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</si>
  <si>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</si>
  <si>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</si>
  <si>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</si>
  <si>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</si>
  <si>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</si>
  <si>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</si>
  <si>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</si>
  <si>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</si>
  <si>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</si>
  <si>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</si>
  <si>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</si>
  <si>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</si>
  <si>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</si>
  <si>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</si>
  <si>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</si>
  <si>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</si>
  <si>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</si>
  <si>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</si>
  <si>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</si>
  <si>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</si>
  <si>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</si>
  <si>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</si>
  <si>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</si>
  <si>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</si>
  <si>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</si>
  <si>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</si>
  <si>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</si>
  <si>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</si>
  <si>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</si>
  <si>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</si>
  <si>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</si>
  <si>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</si>
  <si>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</si>
  <si>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</si>
  <si>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</si>
  <si>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</si>
  <si>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</si>
  <si>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</si>
  <si>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</si>
  <si>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</si>
  <si>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</si>
  <si>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</si>
  <si>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Maker Name</t>
  </si>
  <si>
    <t>FD</t>
  </si>
  <si>
    <t>GM</t>
  </si>
  <si>
    <t>TY</t>
  </si>
  <si>
    <t>HO</t>
  </si>
  <si>
    <t>CR</t>
  </si>
  <si>
    <t>HY</t>
  </si>
  <si>
    <t>Ford</t>
  </si>
  <si>
    <t>General Motors</t>
  </si>
  <si>
    <t>Toyota</t>
  </si>
  <si>
    <t>Honda</t>
  </si>
  <si>
    <t>Chrysler</t>
  </si>
  <si>
    <t>Hundai</t>
  </si>
  <si>
    <t>Abbreviation</t>
  </si>
  <si>
    <t>Car Model</t>
  </si>
  <si>
    <t>CAM</t>
  </si>
  <si>
    <t>Camrey</t>
  </si>
  <si>
    <t>ELA</t>
  </si>
  <si>
    <t>Elantra</t>
  </si>
  <si>
    <t>FCS</t>
  </si>
  <si>
    <t>Focus</t>
  </si>
  <si>
    <t>CMR</t>
  </si>
  <si>
    <t>Camero</t>
  </si>
  <si>
    <t>COR</t>
  </si>
  <si>
    <t>Corolla</t>
  </si>
  <si>
    <t>CAR</t>
  </si>
  <si>
    <t>Caravan</t>
  </si>
  <si>
    <t>CIV</t>
  </si>
  <si>
    <t>Civic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</si>
  <si>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</si>
  <si>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</si>
  <si>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</si>
  <si>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</si>
  <si>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</si>
  <si>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</si>
  <si>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</si>
  <si>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</si>
  <si>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</si>
  <si>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</si>
  <si>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</si>
  <si>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</si>
  <si>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</si>
  <si>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</si>
  <si>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Max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</si>
</sst>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Training (Car Database - Project).xlsx]Sheet2!PivotTable1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_(* #,##0.00_);_(* \(#,##0.00\);_(* "-"??_);_(@_)</c:formatCode>
                <c:ptCount val="17"/>
                <c:pt idx="0">
                  <c:v>72527.199999999997</c:v>
                </c:pt>
                <c:pt idx="1">
                  <c:v>114660.6</c:v>
                </c:pt>
                <c:pt idx="2">
                  <c:v>85928</c:v>
                </c:pt>
                <c:pt idx="3">
                  <c:v>73444.399999999994</c:v>
                </c:pt>
                <c:pt idx="4">
                  <c:v>60389.5</c:v>
                </c:pt>
                <c:pt idx="5">
                  <c:v>79420.600000000006</c:v>
                </c:pt>
                <c:pt idx="6">
                  <c:v>77243.100000000006</c:v>
                </c:pt>
                <c:pt idx="7">
                  <c:v>52229.5</c:v>
                </c:pt>
                <c:pt idx="8">
                  <c:v>44974.8</c:v>
                </c:pt>
                <c:pt idx="9">
                  <c:v>27534.799999999999</c:v>
                </c:pt>
                <c:pt idx="10">
                  <c:v>82374</c:v>
                </c:pt>
                <c:pt idx="11">
                  <c:v>83162.7</c:v>
                </c:pt>
                <c:pt idx="12">
                  <c:v>68658.899999999994</c:v>
                </c:pt>
                <c:pt idx="13">
                  <c:v>93382.6</c:v>
                </c:pt>
                <c:pt idx="14">
                  <c:v>29102.3</c:v>
                </c:pt>
                <c:pt idx="15">
                  <c:v>80685.8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5-4AEC-8892-0E7DBBAA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827488"/>
        <c:axId val="26828448"/>
        <c:axId val="0"/>
      </c:bar3DChart>
      <c:catAx>
        <c:axId val="268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8448"/>
        <c:crosses val="autoZero"/>
        <c:auto val="1"/>
        <c:lblAlgn val="ctr"/>
        <c:lblOffset val="100"/>
        <c:noMultiLvlLbl val="0"/>
      </c:catAx>
      <c:valAx>
        <c:axId val="268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Sheet1!$H$2:$H$69</c:f>
              <c:numCache>
                <c:formatCode>_(* #,##0.00_);_(* \(#,##0.00\);_(* "-"??_);_(@_)</c:formatCode>
                <c:ptCount val="68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B-48F9-9FC5-C04DEE5D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47600"/>
        <c:axId val="572258160"/>
      </c:scatterChart>
      <c:valAx>
        <c:axId val="5722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58160"/>
        <c:crosses val="autoZero"/>
        <c:crossBetween val="midCat"/>
      </c:valAx>
      <c:valAx>
        <c:axId val="5722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476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2</xdr:row>
      <xdr:rowOff>64770</xdr:rowOff>
    </xdr:from>
    <xdr:to>
      <xdr:col>8</xdr:col>
      <xdr:colOff>392430</xdr:colOff>
      <xdr:row>17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83AC3-0F20-812E-8AC6-7A9B5BE28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1</xdr:row>
      <xdr:rowOff>64770</xdr:rowOff>
    </xdr:from>
    <xdr:to>
      <xdr:col>21</xdr:col>
      <xdr:colOff>388620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6F7E1-3220-4E86-C3BE-C233B3E1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ledELsayed" refreshedDate="45885.490627662039" createdVersion="8" refreshedVersion="8" minRefreshableVersion="3" recordCount="52" xr:uid="{8630FD19-FC62-4C33-AA85-5FDDFE25F073}">
  <cacheSource type="worksheet">
    <worksheetSource ref="A1:N53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 count="52">
        <s v="FD06MTGBLA001"/>
        <s v="FD06MTGWHI002"/>
        <s v="FD08MTGGRE003"/>
        <s v="FD08MTGBLA004"/>
        <s v="FD08MTGWHI005"/>
        <s v="FD06FCSGRE006"/>
        <s v="FD06FCSGRE007"/>
        <s v="FD09FCSBLA008"/>
        <s v="FD13FCSBLA009"/>
        <s v="FD13FCSWHI010"/>
        <s v="FD12FCSWHI011"/>
        <s v="FD13FCSBLA012"/>
        <s v="FD13FCSBLA013"/>
        <s v="GM09CMRWHI014"/>
        <s v="GM12CMRBLA015"/>
        <s v="GM14CMRWHI016"/>
        <s v="GM10SLVBLA017"/>
        <s v="GM98SLVBLA018"/>
        <s v="GM00SLVBLU019"/>
        <s v="TY96CAMGRE020"/>
        <s v="TY98CAMBLA021"/>
        <s v="TY00CAMGRE022"/>
        <s v="TY02CAMBLA023"/>
        <s v="TY09CAMWHI024"/>
        <s v="TY02CORRED025"/>
        <s v="TY03CORBLA026"/>
        <s v="TY14CORBLU027"/>
        <s v="TY12CORBLA028"/>
        <s v="TY12CAMBLU029"/>
        <s v="HO99CIVWHI030"/>
        <s v="HO01CIVBLU031"/>
        <s v="HO10CIVBLU032"/>
        <s v="HO10CIVBLA033"/>
        <s v="HO11CIVBLA034"/>
        <s v="HO12CIVBLA035"/>
        <s v="HO13CIVBLA036"/>
        <s v="HO05ODYWHI037"/>
        <s v="HO07ODYBLA038"/>
        <s v="HO08ODYWHI039"/>
        <s v="HO01ODYBLA040"/>
        <s v="HO14ODYBLA041"/>
        <s v="CR04PTCBLU042"/>
        <s v="CR07PTCGRE043"/>
        <s v="CR11PTCBLA044"/>
        <s v="CR99CARGRE045"/>
        <s v="CR00CARBLA046"/>
        <s v="CR04CARWHI047"/>
        <s v="CR04CARRED048"/>
        <s v="HY11ELABLA049"/>
        <s v="HY12ELABLU050"/>
        <s v="HY13ELABLA051"/>
        <s v="HY13ELABLU052"/>
      </sharedItems>
    </cacheField>
  </cacheFields>
  <extLst>
    <ext xmlns:x14="http://schemas.microsoft.com/office/spreadsheetml/2009/9/main" uri="{725AE2AE-9491-48be-B2B4-4EB974FC3084}">
      <x14:pivotCacheDefinition pivotCacheId="18802220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x v="0"/>
    <n v="4744.3294117647065"/>
    <s v="Black"/>
    <x v="0"/>
    <n v="50000"/>
    <s v="Y"/>
    <x v="0"/>
  </r>
  <r>
    <s v="FD06MTG002"/>
    <s v="FD"/>
    <s v="Ford"/>
    <s v="MTG"/>
    <s v="Mustang"/>
    <s v="06"/>
    <n v="8"/>
    <x v="1"/>
    <n v="5291.1529411764714"/>
    <s v="White"/>
    <x v="1"/>
    <n v="50000"/>
    <s v="Y"/>
    <x v="1"/>
  </r>
  <r>
    <s v="FD08MTG003"/>
    <s v="FD"/>
    <s v="Ford"/>
    <s v="MTG"/>
    <s v="Mustang"/>
    <s v="08"/>
    <n v="6"/>
    <x v="2"/>
    <n v="6914.8461538461543"/>
    <s v="Green"/>
    <x v="2"/>
    <n v="50000"/>
    <s v="Y"/>
    <x v="2"/>
  </r>
  <r>
    <s v="FD08MTG004"/>
    <s v="FD"/>
    <s v="Ford"/>
    <s v="MTG"/>
    <s v="Mustang"/>
    <s v="08"/>
    <n v="6"/>
    <x v="3"/>
    <n v="5778.2769230769236"/>
    <s v="Black"/>
    <x v="3"/>
    <n v="50000"/>
    <s v="Y"/>
    <x v="3"/>
  </r>
  <r>
    <s v="FD08MTG005"/>
    <s v="FD"/>
    <s v="Ford"/>
    <s v="MTG"/>
    <s v="Mustang"/>
    <s v="08"/>
    <n v="6"/>
    <x v="4"/>
    <n v="5605.9230769230771"/>
    <s v="White"/>
    <x v="0"/>
    <n v="50000"/>
    <s v="Y"/>
    <x v="4"/>
  </r>
  <r>
    <s v="FD06FCS006"/>
    <s v="FD"/>
    <s v="Ford"/>
    <s v="FCS"/>
    <s v="Focus"/>
    <s v="06"/>
    <n v="8"/>
    <x v="5"/>
    <n v="5448.4000000000005"/>
    <s v="Green"/>
    <x v="4"/>
    <n v="75000"/>
    <s v="Y"/>
    <x v="5"/>
  </r>
  <r>
    <s v="FD06FCS007"/>
    <s v="FD"/>
    <s v="Ford"/>
    <s v="FCS"/>
    <s v="Focus"/>
    <s v="06"/>
    <n v="8"/>
    <x v="6"/>
    <n v="6144.6470588235297"/>
    <s v="Green"/>
    <x v="2"/>
    <n v="75000"/>
    <s v="Y"/>
    <x v="6"/>
  </r>
  <r>
    <s v="FD09FCS008"/>
    <s v="FD"/>
    <s v="Ford"/>
    <s v="FCS"/>
    <s v="Focus"/>
    <s v="09"/>
    <n v="5"/>
    <x v="7"/>
    <n v="6388.545454545455"/>
    <s v="Black"/>
    <x v="5"/>
    <n v="75000"/>
    <s v="Y"/>
    <x v="7"/>
  </r>
  <r>
    <s v="FD13FCS009"/>
    <s v="FD"/>
    <s v="Ford"/>
    <s v="FCS"/>
    <s v="Focus"/>
    <s v="13"/>
    <n v="1"/>
    <x v="8"/>
    <n v="18424.733333333334"/>
    <s v="Black"/>
    <x v="0"/>
    <n v="75000"/>
    <s v="Y"/>
    <x v="8"/>
  </r>
  <r>
    <s v="FD13FCS010"/>
    <s v="FD"/>
    <s v="Ford"/>
    <s v="FCS"/>
    <s v="Focus"/>
    <s v="13"/>
    <n v="1"/>
    <x v="9"/>
    <n v="18356.533333333333"/>
    <s v="White"/>
    <x v="6"/>
    <n v="75000"/>
    <s v="Y"/>
    <x v="9"/>
  </r>
  <r>
    <s v="FD12FCS011"/>
    <s v="FD"/>
    <s v="Ford"/>
    <s v="FCS"/>
    <s v="Focus"/>
    <s v="12"/>
    <n v="2"/>
    <x v="10"/>
    <n v="7736.68"/>
    <s v="White"/>
    <x v="7"/>
    <n v="75000"/>
    <s v="Y"/>
    <x v="10"/>
  </r>
  <r>
    <s v="FD13FCS012"/>
    <s v="FD"/>
    <s v="Ford"/>
    <s v="FCS"/>
    <s v="Focus"/>
    <s v="13"/>
    <n v="1"/>
    <x v="11"/>
    <n v="15014.4"/>
    <s v="Black"/>
    <x v="8"/>
    <n v="75000"/>
    <s v="Y"/>
    <x v="11"/>
  </r>
  <r>
    <s v="FD13FCS013"/>
    <s v="FD"/>
    <s v="Ford"/>
    <s v="FCS"/>
    <s v="Focus"/>
    <s v="13"/>
    <n v="1"/>
    <x v="12"/>
    <n v="9121.9333333333325"/>
    <s v="Black"/>
    <x v="9"/>
    <n v="75000"/>
    <s v="Y"/>
    <x v="12"/>
  </r>
  <r>
    <s v="GM09CMR014"/>
    <s v="GM"/>
    <s v="General Motors"/>
    <s v="CMR"/>
    <s v="Camero"/>
    <s v="09"/>
    <n v="5"/>
    <x v="13"/>
    <n v="5175.4181818181814"/>
    <s v="White"/>
    <x v="10"/>
    <n v="100000"/>
    <s v="Y"/>
    <x v="13"/>
  </r>
  <r>
    <s v="GM12CMR015"/>
    <s v="GM"/>
    <s v="General Motors"/>
    <s v="CMR"/>
    <s v="Camero"/>
    <s v="12"/>
    <n v="2"/>
    <x v="14"/>
    <n v="7768.44"/>
    <s v="Black"/>
    <x v="11"/>
    <n v="100000"/>
    <s v="Y"/>
    <x v="14"/>
  </r>
  <r>
    <s v="GM14CMR016"/>
    <s v="GM"/>
    <s v="General Motors"/>
    <s v="CMR"/>
    <s v="Camero"/>
    <s v="14"/>
    <n v="0"/>
    <x v="15"/>
    <n v="28579.200000000001"/>
    <s v="White"/>
    <x v="12"/>
    <n v="100000"/>
    <s v="Y"/>
    <x v="15"/>
  </r>
  <r>
    <s v="GM10SLV017"/>
    <s v="GM"/>
    <s v="General Motors"/>
    <s v="SLV"/>
    <s v="Silverado"/>
    <s v="10"/>
    <n v="4"/>
    <x v="16"/>
    <n v="6920.9777777777781"/>
    <s v="Black"/>
    <x v="13"/>
    <n v="100000"/>
    <s v="Y"/>
    <x v="16"/>
  </r>
  <r>
    <s v="GM98SLV018"/>
    <s v="GM"/>
    <s v="General Motors"/>
    <s v="SLV"/>
    <s v="Silverado"/>
    <s v="98"/>
    <n v="16"/>
    <x v="17"/>
    <n v="5040.1636363636362"/>
    <s v="Black"/>
    <x v="10"/>
    <n v="100000"/>
    <s v="Y"/>
    <x v="17"/>
  </r>
  <r>
    <s v="GM00SLV019"/>
    <s v="GM"/>
    <s v="General Motors"/>
    <s v="SLV"/>
    <s v="Silverado"/>
    <s v="00"/>
    <n v="14"/>
    <x v="18"/>
    <n v="5564.5379310344833"/>
    <s v="Blue"/>
    <x v="8"/>
    <n v="100000"/>
    <s v="Y"/>
    <x v="18"/>
  </r>
  <r>
    <s v="TY96CAM020"/>
    <s v="TY"/>
    <s v="Toyota"/>
    <s v="CAM"/>
    <s v="Camrey"/>
    <s v="96"/>
    <n v="18"/>
    <x v="19"/>
    <n v="6197.8702702702703"/>
    <s v="Green"/>
    <x v="14"/>
    <n v="100000"/>
    <s v="Not Covered"/>
    <x v="19"/>
  </r>
  <r>
    <s v="TY98CAM021"/>
    <s v="TY"/>
    <s v="Toyota"/>
    <s v="CAM"/>
    <s v="Camrey"/>
    <s v="98"/>
    <n v="16"/>
    <x v="20"/>
    <n v="5659.5515151515156"/>
    <s v="Black"/>
    <x v="15"/>
    <n v="100000"/>
    <s v="Y"/>
    <x v="20"/>
  </r>
  <r>
    <s v="TY00CAM022"/>
    <s v="TY"/>
    <s v="Toyota"/>
    <s v="CAM"/>
    <s v="Camrey"/>
    <s v="00"/>
    <n v="14"/>
    <x v="21"/>
    <n v="5926.0689655172409"/>
    <s v="Green"/>
    <x v="4"/>
    <n v="100000"/>
    <s v="Y"/>
    <x v="21"/>
  </r>
  <r>
    <s v="TY02CAM023"/>
    <s v="TY"/>
    <s v="Toyota"/>
    <s v="CAM"/>
    <s v="Camrey"/>
    <s v="02"/>
    <n v="12"/>
    <x v="22"/>
    <n v="5426.3280000000004"/>
    <s v="Black"/>
    <x v="0"/>
    <n v="100000"/>
    <s v="Y"/>
    <x v="22"/>
  </r>
  <r>
    <s v="TY09CAM024"/>
    <s v="TY"/>
    <s v="Toyota"/>
    <s v="CAM"/>
    <s v="Camrey"/>
    <s v="09"/>
    <n v="5"/>
    <x v="23"/>
    <n v="8748.0363636363636"/>
    <s v="White"/>
    <x v="5"/>
    <n v="100000"/>
    <s v="Y"/>
    <x v="23"/>
  </r>
  <r>
    <s v="TY02COR025"/>
    <s v="TY"/>
    <s v="Toyota"/>
    <s v="COR"/>
    <s v="Corolla"/>
    <s v="02"/>
    <n v="12"/>
    <x v="24"/>
    <n v="5157.3919999999998"/>
    <s v="Red"/>
    <x v="16"/>
    <n v="100000"/>
    <s v="Y"/>
    <x v="24"/>
  </r>
  <r>
    <s v="TY03COR026"/>
    <s v="TY"/>
    <s v="Toyota"/>
    <s v="COR"/>
    <s v="Corolla"/>
    <s v="03"/>
    <n v="11"/>
    <x v="25"/>
    <n v="6386.4695652173905"/>
    <s v="Black"/>
    <x v="16"/>
    <n v="100000"/>
    <s v="Y"/>
    <x v="25"/>
  </r>
  <r>
    <s v="TY14COR027"/>
    <s v="TY"/>
    <s v="Toyota"/>
    <s v="COR"/>
    <s v="Corolla"/>
    <s v="14"/>
    <n v="0"/>
    <x v="26"/>
    <n v="35112.6"/>
    <s v="Blue"/>
    <x v="6"/>
    <n v="100000"/>
    <s v="Y"/>
    <x v="26"/>
  </r>
  <r>
    <s v="TY12COR028"/>
    <s v="TY"/>
    <s v="Toyota"/>
    <s v="COR"/>
    <s v="Corolla"/>
    <s v="12"/>
    <n v="2"/>
    <x v="27"/>
    <n v="11840.76"/>
    <s v="Black"/>
    <x v="10"/>
    <n v="100000"/>
    <s v="Y"/>
    <x v="27"/>
  </r>
  <r>
    <s v="TY12CAM029"/>
    <s v="TY"/>
    <s v="Toyota"/>
    <s v="CAM"/>
    <s v="Camrey"/>
    <s v="12"/>
    <n v="2"/>
    <x v="28"/>
    <n v="8851.2800000000007"/>
    <s v="Blue"/>
    <x v="14"/>
    <n v="100000"/>
    <s v="Y"/>
    <x v="28"/>
  </r>
  <r>
    <s v="HO99CIV030"/>
    <s v="HO"/>
    <s v="Honda"/>
    <s v="CIV"/>
    <s v="Civic"/>
    <s v="99"/>
    <n v="15"/>
    <x v="29"/>
    <n v="5314.4516129032254"/>
    <s v="White"/>
    <x v="9"/>
    <n v="75000"/>
    <s v="Not Covered"/>
    <x v="29"/>
  </r>
  <r>
    <s v="HO01CIV031"/>
    <s v="HO"/>
    <s v="Honda"/>
    <s v="CIV"/>
    <s v="Civic"/>
    <s v="01"/>
    <n v="13"/>
    <x v="30"/>
    <n v="5177.177777777777"/>
    <s v="Blue"/>
    <x v="3"/>
    <n v="75000"/>
    <s v="Y"/>
    <x v="30"/>
  </r>
  <r>
    <s v="HO10CIV032"/>
    <s v="HO"/>
    <s v="Honda"/>
    <s v="CIV"/>
    <s v="Civic"/>
    <s v="10"/>
    <n v="4"/>
    <x v="31"/>
    <n v="5016.2222222222226"/>
    <s v="Blue"/>
    <x v="12"/>
    <n v="75000"/>
    <s v="Y"/>
    <x v="31"/>
  </r>
  <r>
    <s v="HO10CIV033"/>
    <s v="HO"/>
    <s v="Honda"/>
    <s v="CIV"/>
    <s v="Civic"/>
    <s v="10"/>
    <n v="4"/>
    <x v="32"/>
    <n v="7439.3777777777768"/>
    <s v="Black"/>
    <x v="15"/>
    <n v="75000"/>
    <s v="Y"/>
    <x v="32"/>
  </r>
  <r>
    <s v="HO11CIV034"/>
    <s v="HO"/>
    <s v="Honda"/>
    <s v="CIV"/>
    <s v="Civic"/>
    <s v="11"/>
    <n v="3"/>
    <x v="33"/>
    <n v="8730.0857142857149"/>
    <s v="Black"/>
    <x v="2"/>
    <n v="75000"/>
    <s v="Y"/>
    <x v="33"/>
  </r>
  <r>
    <s v="HO12CIV035"/>
    <s v="HO"/>
    <s v="Honda"/>
    <s v="CIV"/>
    <s v="Civic"/>
    <s v="12"/>
    <n v="2"/>
    <x v="34"/>
    <n v="9805.2800000000007"/>
    <s v="Black"/>
    <x v="13"/>
    <n v="75000"/>
    <s v="Y"/>
    <x v="34"/>
  </r>
  <r>
    <s v="HO13CIV036"/>
    <s v="HO"/>
    <s v="Honda"/>
    <s v="CIV"/>
    <s v="Civic"/>
    <s v="13"/>
    <n v="1"/>
    <x v="35"/>
    <n v="9245.0666666666675"/>
    <s v="Black"/>
    <x v="14"/>
    <n v="75000"/>
    <s v="Y"/>
    <x v="35"/>
  </r>
  <r>
    <s v="HO05ODY037"/>
    <s v="HO"/>
    <s v="Honda"/>
    <s v="ODY"/>
    <s v="Odyssey"/>
    <s v="05"/>
    <n v="9"/>
    <x v="36"/>
    <n v="6356.7894736842109"/>
    <s v="White"/>
    <x v="5"/>
    <n v="100000"/>
    <s v="Y"/>
    <x v="36"/>
  </r>
  <r>
    <s v="HO07ODY038"/>
    <s v="HO"/>
    <s v="Honda"/>
    <s v="ODY"/>
    <s v="Odyssey"/>
    <s v="07"/>
    <n v="7"/>
    <x v="37"/>
    <n v="6780.5466666666662"/>
    <s v="Black"/>
    <x v="15"/>
    <n v="100000"/>
    <s v="Y"/>
    <x v="37"/>
  </r>
  <r>
    <s v="HO08ODY039"/>
    <s v="HO"/>
    <s v="Honda"/>
    <s v="ODY"/>
    <s v="Odyssey"/>
    <s v="08"/>
    <n v="6"/>
    <x v="38"/>
    <n v="6539.1692307692301"/>
    <s v="White"/>
    <x v="9"/>
    <n v="100000"/>
    <s v="Y"/>
    <x v="38"/>
  </r>
  <r>
    <s v="HO01ODY040"/>
    <s v="HO"/>
    <s v="Honda"/>
    <s v="ODY"/>
    <s v="Odyssey"/>
    <s v="01"/>
    <n v="13"/>
    <x v="39"/>
    <n v="5085.844444444444"/>
    <s v="Black"/>
    <x v="0"/>
    <n v="100000"/>
    <s v="Y"/>
    <x v="39"/>
  </r>
  <r>
    <s v="HO14ODY041"/>
    <s v="HO"/>
    <s v="Honda"/>
    <s v="ODY"/>
    <s v="Odyssey"/>
    <s v="14"/>
    <n v="0"/>
    <x v="40"/>
    <n v="7416.2"/>
    <s v="Black"/>
    <x v="1"/>
    <n v="100000"/>
    <s v="Y"/>
    <x v="40"/>
  </r>
  <r>
    <s v="CR04PTC042"/>
    <s v="CR"/>
    <s v="Chrysler"/>
    <s v="PTC"/>
    <s v="PT Cruiser"/>
    <s v="04"/>
    <n v="10"/>
    <x v="41"/>
    <n v="6146.8571428571431"/>
    <s v="Blue"/>
    <x v="0"/>
    <n v="75000"/>
    <s v="Y"/>
    <x v="41"/>
  </r>
  <r>
    <s v="CR07PTC043"/>
    <s v="CR"/>
    <s v="Chrysler"/>
    <s v="PTC"/>
    <s v="PT Cruiser"/>
    <s v="07"/>
    <n v="7"/>
    <x v="42"/>
    <n v="5609.8933333333325"/>
    <s v="Green"/>
    <x v="16"/>
    <n v="75000"/>
    <s v="Y"/>
    <x v="42"/>
  </r>
  <r>
    <s v="CR11PTC044"/>
    <s v="CR"/>
    <s v="Chrysler"/>
    <s v="PTC"/>
    <s v="PT Cruiser"/>
    <s v="11"/>
    <n v="3"/>
    <x v="43"/>
    <n v="7826.9142857142861"/>
    <s v="Black"/>
    <x v="8"/>
    <n v="75000"/>
    <s v="Y"/>
    <x v="43"/>
  </r>
  <r>
    <s v="CR99CAR045"/>
    <s v="CR"/>
    <s v="Chrysler"/>
    <s v="CAR"/>
    <s v="Caravan"/>
    <s v="99"/>
    <n v="15"/>
    <x v="44"/>
    <n v="5123.9096774193549"/>
    <s v="Green"/>
    <x v="13"/>
    <n v="75000"/>
    <s v="Not Covered"/>
    <x v="44"/>
  </r>
  <r>
    <s v="CR00CAR046"/>
    <s v="CR"/>
    <s v="Chrysler"/>
    <s v="CAR"/>
    <s v="Caravan"/>
    <s v="00"/>
    <n v="14"/>
    <x v="45"/>
    <n v="5327.1103448275862"/>
    <s v="Black"/>
    <x v="3"/>
    <n v="75000"/>
    <s v="Not Covered"/>
    <x v="45"/>
  </r>
  <r>
    <s v="CR04CAR047"/>
    <s v="CR"/>
    <s v="Chrysler"/>
    <s v="CAR"/>
    <s v="Caravan"/>
    <s v="04"/>
    <n v="10"/>
    <x v="46"/>
    <n v="6907.3523809523804"/>
    <s v="White"/>
    <x v="11"/>
    <n v="75000"/>
    <s v="Y"/>
    <x v="46"/>
  </r>
  <r>
    <s v="CR04CAR048"/>
    <s v="CR"/>
    <s v="Chrysler"/>
    <s v="CAR"/>
    <s v="Caravan"/>
    <s v="04"/>
    <n v="10"/>
    <x v="47"/>
    <n v="5018.9904761904763"/>
    <s v="Red"/>
    <x v="11"/>
    <n v="75000"/>
    <s v="Y"/>
    <x v="47"/>
  </r>
  <r>
    <s v="HY11ELA049"/>
    <s v="HY"/>
    <s v="Hundai"/>
    <s v="ELA"/>
    <s v="Elantra"/>
    <s v="11"/>
    <n v="3"/>
    <x v="48"/>
    <n v="8314.9428571428562"/>
    <s v="Black"/>
    <x v="12"/>
    <n v="100000"/>
    <s v="Y"/>
    <x v="48"/>
  </r>
  <r>
    <s v="HY12ELA050"/>
    <s v="HY"/>
    <s v="Hundai"/>
    <s v="ELA"/>
    <s v="Elantra"/>
    <s v="12"/>
    <n v="2"/>
    <x v="49"/>
    <n v="8912.7999999999993"/>
    <s v="Blue"/>
    <x v="1"/>
    <n v="100000"/>
    <s v="Y"/>
    <x v="49"/>
  </r>
  <r>
    <s v="HY13ELA051"/>
    <s v="HY"/>
    <s v="Hundai"/>
    <s v="ELA"/>
    <s v="Elantra"/>
    <s v="13"/>
    <n v="1"/>
    <x v="50"/>
    <n v="13482.6"/>
    <s v="Black"/>
    <x v="6"/>
    <n v="100000"/>
    <s v="Y"/>
    <x v="50"/>
  </r>
  <r>
    <s v="HY13ELA052"/>
    <s v="HY"/>
    <s v="Hundai"/>
    <s v="ELA"/>
    <s v="Elantra"/>
    <s v="13"/>
    <n v="1"/>
    <x v="51"/>
    <n v="14792.333333333334"/>
    <s v="Blue"/>
    <x v="4"/>
    <n v="100000"/>
    <s v="Y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2E19F-5BD6-43EE-A68B-6A53B385447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>
      <items count="53">
        <item x="45"/>
        <item x="47"/>
        <item x="46"/>
        <item x="41"/>
        <item x="42"/>
        <item x="43"/>
        <item x="44"/>
        <item x="5"/>
        <item x="6"/>
        <item x="0"/>
        <item x="1"/>
        <item x="3"/>
        <item x="2"/>
        <item x="4"/>
        <item x="7"/>
        <item x="10"/>
        <item x="8"/>
        <item x="11"/>
        <item x="12"/>
        <item x="9"/>
        <item x="18"/>
        <item x="13"/>
        <item x="16"/>
        <item x="14"/>
        <item x="15"/>
        <item x="17"/>
        <item x="30"/>
        <item x="39"/>
        <item x="36"/>
        <item x="37"/>
        <item x="38"/>
        <item x="32"/>
        <item x="31"/>
        <item x="33"/>
        <item x="34"/>
        <item x="35"/>
        <item x="40"/>
        <item x="29"/>
        <item x="48"/>
        <item x="49"/>
        <item x="50"/>
        <item x="51"/>
        <item x="21"/>
        <item x="22"/>
        <item x="24"/>
        <item x="25"/>
        <item x="23"/>
        <item x="28"/>
        <item x="27"/>
        <item x="26"/>
        <item x="19"/>
        <item x="20"/>
        <item t="default"/>
      </items>
    </pivotField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Max of Miles" fld="7" subtotal="max" baseField="10" baseItem="0" numFmtId="43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30CE-9DE1-4E59-9CBB-5ABE5AB0BC82}">
  <dimension ref="A3:B21"/>
  <sheetViews>
    <sheetView workbookViewId="0">
      <selection activeCell="K11" sqref="K11"/>
    </sheetView>
  </sheetViews>
  <sheetFormatPr defaultRowHeight="14.4" x14ac:dyDescent="0.3"/>
  <cols>
    <col min="1" max="1" width="12.5546875" bestFit="1" customWidth="1"/>
    <col min="2" max="2" width="11.77734375" bestFit="1" customWidth="1"/>
    <col min="3" max="52" width="10.44140625" bestFit="1" customWidth="1"/>
    <col min="53" max="53" width="11.44140625" bestFit="1" customWidth="1"/>
    <col min="54" max="54" width="12.109375" bestFit="1" customWidth="1"/>
  </cols>
  <sheetData>
    <row r="3" spans="1:2" x14ac:dyDescent="0.3">
      <c r="A3" s="6" t="s">
        <v>125</v>
      </c>
      <c r="B3" t="s">
        <v>127</v>
      </c>
    </row>
    <row r="4" spans="1:2" x14ac:dyDescent="0.3">
      <c r="A4" s="7" t="s">
        <v>41</v>
      </c>
      <c r="B4" s="8">
        <v>72527.199999999997</v>
      </c>
    </row>
    <row r="5" spans="1:2" x14ac:dyDescent="0.3">
      <c r="A5" s="7" t="s">
        <v>50</v>
      </c>
      <c r="B5" s="8">
        <v>114660.6</v>
      </c>
    </row>
    <row r="6" spans="1:2" x14ac:dyDescent="0.3">
      <c r="A6" s="7" t="s">
        <v>26</v>
      </c>
      <c r="B6" s="8">
        <v>85928</v>
      </c>
    </row>
    <row r="7" spans="1:2" x14ac:dyDescent="0.3">
      <c r="A7" s="7" t="s">
        <v>58</v>
      </c>
      <c r="B7" s="8">
        <v>73444.399999999994</v>
      </c>
    </row>
    <row r="8" spans="1:2" x14ac:dyDescent="0.3">
      <c r="A8" s="7" t="s">
        <v>29</v>
      </c>
      <c r="B8" s="8">
        <v>60389.5</v>
      </c>
    </row>
    <row r="9" spans="1:2" x14ac:dyDescent="0.3">
      <c r="A9" s="7" t="s">
        <v>45</v>
      </c>
      <c r="B9" s="8">
        <v>79420.600000000006</v>
      </c>
    </row>
    <row r="10" spans="1:2" x14ac:dyDescent="0.3">
      <c r="A10" s="7" t="s">
        <v>24</v>
      </c>
      <c r="B10" s="8">
        <v>77243.100000000006</v>
      </c>
    </row>
    <row r="11" spans="1:2" x14ac:dyDescent="0.3">
      <c r="A11" s="7" t="s">
        <v>22</v>
      </c>
      <c r="B11" s="8">
        <v>52229.5</v>
      </c>
    </row>
    <row r="12" spans="1:2" x14ac:dyDescent="0.3">
      <c r="A12" s="7" t="s">
        <v>19</v>
      </c>
      <c r="B12" s="8">
        <v>44974.8</v>
      </c>
    </row>
    <row r="13" spans="1:2" x14ac:dyDescent="0.3">
      <c r="A13" s="7" t="s">
        <v>32</v>
      </c>
      <c r="B13" s="8">
        <v>27534.799999999999</v>
      </c>
    </row>
    <row r="14" spans="1:2" x14ac:dyDescent="0.3">
      <c r="A14" s="7" t="s">
        <v>38</v>
      </c>
      <c r="B14" s="8">
        <v>82374</v>
      </c>
    </row>
    <row r="15" spans="1:2" x14ac:dyDescent="0.3">
      <c r="A15" s="7" t="s">
        <v>39</v>
      </c>
      <c r="B15" s="8">
        <v>83162.7</v>
      </c>
    </row>
    <row r="16" spans="1:2" x14ac:dyDescent="0.3">
      <c r="A16" s="7" t="s">
        <v>16</v>
      </c>
      <c r="B16" s="8">
        <v>68658.899999999994</v>
      </c>
    </row>
    <row r="17" spans="1:2" x14ac:dyDescent="0.3">
      <c r="A17" s="7" t="s">
        <v>52</v>
      </c>
      <c r="B17" s="8">
        <v>93382.6</v>
      </c>
    </row>
    <row r="18" spans="1:2" x14ac:dyDescent="0.3">
      <c r="A18" s="7" t="s">
        <v>43</v>
      </c>
      <c r="B18" s="8">
        <v>29102.3</v>
      </c>
    </row>
    <row r="19" spans="1:2" x14ac:dyDescent="0.3">
      <c r="A19" s="7" t="s">
        <v>36</v>
      </c>
      <c r="B19" s="8">
        <v>80685.8</v>
      </c>
    </row>
    <row r="20" spans="1:2" x14ac:dyDescent="0.3">
      <c r="A20" s="7" t="s">
        <v>34</v>
      </c>
      <c r="B20" s="8">
        <v>19341.7</v>
      </c>
    </row>
    <row r="21" spans="1:2" x14ac:dyDescent="0.3">
      <c r="A21" s="7" t="s">
        <v>126</v>
      </c>
      <c r="B21" s="8">
        <v>114660.6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9BA0-0A46-4FCF-8273-2B2FC535F0C4}">
  <dimension ref="A1:N68"/>
  <sheetViews>
    <sheetView tabSelected="1" workbookViewId="0"/>
  </sheetViews>
  <sheetFormatPr defaultRowHeight="14.4" x14ac:dyDescent="0.3"/>
  <cols>
    <col min="1" max="1" width="13.21875" bestFit="1" customWidth="1"/>
    <col min="2" max="2" width="7.21875" customWidth="1"/>
    <col min="3" max="3" width="15.33203125" bestFit="1" customWidth="1"/>
    <col min="5" max="5" width="16" bestFit="1" customWidth="1"/>
    <col min="6" max="6" width="15.77734375" bestFit="1" customWidth="1"/>
    <col min="8" max="8" width="11.109375" bestFit="1" customWidth="1"/>
    <col min="9" max="9" width="10.77734375" bestFit="1" customWidth="1"/>
    <col min="12" max="12" width="14" bestFit="1" customWidth="1"/>
    <col min="13" max="13" width="11.33203125" bestFit="1" customWidth="1"/>
    <col min="14" max="14" width="16.44140625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t="s">
        <v>60</v>
      </c>
      <c r="B2" t="str">
        <f>LEFT(A2,2)</f>
        <v>TY</v>
      </c>
      <c r="C2" t="str">
        <f>VLOOKUP(B2,A$58:B$63,2)</f>
        <v>Toyota</v>
      </c>
      <c r="D2" t="str">
        <f>MID(A2,5,3)</f>
        <v>COR</v>
      </c>
      <c r="E2" t="str">
        <f>VLOOKUP(D2,D$58:E$68,2)</f>
        <v>Corolla</v>
      </c>
      <c r="F2" t="str">
        <f>MID(A2,3,2)</f>
        <v>14</v>
      </c>
      <c r="G2">
        <f>IF(VALUE(F2)&gt;50,114-F2,14-F2)</f>
        <v>0</v>
      </c>
      <c r="H2" s="5">
        <v>17556.3</v>
      </c>
      <c r="I2" s="5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_xlfn.CONCAT(B2,F2,D2,UPPER(LEFT(J2,3)),RIGHT(A2,3))</f>
        <v>TY14CORBLU027</v>
      </c>
    </row>
    <row r="3" spans="1:14" x14ac:dyDescent="0.3">
      <c r="A3" t="s">
        <v>42</v>
      </c>
      <c r="B3" t="str">
        <f>LEFT(A3,2)</f>
        <v>GM</v>
      </c>
      <c r="C3" t="str">
        <f>VLOOKUP(B3,A$58:B$63,2)</f>
        <v>General Motors</v>
      </c>
      <c r="D3" t="str">
        <f>MID(A3,5,3)</f>
        <v>CMR</v>
      </c>
      <c r="E3" t="str">
        <f>VLOOKUP(D3,D$58:E$68,2)</f>
        <v>Camero</v>
      </c>
      <c r="F3" t="str">
        <f>MID(A3,3,2)</f>
        <v>14</v>
      </c>
      <c r="G3">
        <f>IF(VALUE(F3)&gt;50,114-F3,14-F3)</f>
        <v>0</v>
      </c>
      <c r="H3" s="5">
        <v>14289.6</v>
      </c>
      <c r="I3" s="5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_xlfn.CONCAT(B3,F3,D3,UPPER(LEFT(J3,3)),RIGHT(A3,3))</f>
        <v>GM14CMRWHI016</v>
      </c>
    </row>
    <row r="4" spans="1:14" x14ac:dyDescent="0.3">
      <c r="A4" t="s">
        <v>30</v>
      </c>
      <c r="B4" t="str">
        <f>LEFT(A4,2)</f>
        <v>FD</v>
      </c>
      <c r="C4" t="str">
        <f>VLOOKUP(B4,A$58:B$63,2)</f>
        <v>Ford</v>
      </c>
      <c r="D4" t="str">
        <f>MID(A4,5,3)</f>
        <v>FCS</v>
      </c>
      <c r="E4" t="str">
        <f>VLOOKUP(D4,D$58:E$68,2)</f>
        <v>Focus</v>
      </c>
      <c r="F4" t="str">
        <f>MID(A4,3,2)</f>
        <v>13</v>
      </c>
      <c r="G4">
        <f>IF(VALUE(F4)&gt;50,114-F4,14-F4)</f>
        <v>1</v>
      </c>
      <c r="H4" s="5">
        <v>27637.1</v>
      </c>
      <c r="I4" s="5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_xlfn.CONCAT(B4,F4,D4,UPPER(LEFT(J4,3)),RIGHT(A4,3))</f>
        <v>FD13FCSBLA009</v>
      </c>
    </row>
    <row r="5" spans="1:14" x14ac:dyDescent="0.3">
      <c r="A5" t="s">
        <v>31</v>
      </c>
      <c r="B5" t="str">
        <f>LEFT(A5,2)</f>
        <v>FD</v>
      </c>
      <c r="C5" t="str">
        <f>VLOOKUP(B5,A$58:B$63,2)</f>
        <v>Ford</v>
      </c>
      <c r="D5" t="str">
        <f>MID(A5,5,3)</f>
        <v>FCS</v>
      </c>
      <c r="E5" t="str">
        <f>VLOOKUP(D5,D$58:E$68,2)</f>
        <v>Focus</v>
      </c>
      <c r="F5" t="str">
        <f>MID(A5,3,2)</f>
        <v>13</v>
      </c>
      <c r="G5">
        <f>IF(VALUE(F5)&gt;50,114-F5,14-F5)</f>
        <v>1</v>
      </c>
      <c r="H5" s="5">
        <v>27534.799999999999</v>
      </c>
      <c r="I5" s="5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_xlfn.CONCAT(B5,F5,D5,UPPER(LEFT(J5,3)),RIGHT(A5,3))</f>
        <v>FD13FCSWHI010</v>
      </c>
    </row>
    <row r="6" spans="1:14" x14ac:dyDescent="0.3">
      <c r="A6" t="s">
        <v>35</v>
      </c>
      <c r="B6" t="str">
        <f>LEFT(A6,2)</f>
        <v>FD</v>
      </c>
      <c r="C6" t="str">
        <f>VLOOKUP(B6,A$58:B$63,2)</f>
        <v>Ford</v>
      </c>
      <c r="D6" t="str">
        <f>MID(A6,5,3)</f>
        <v>FCS</v>
      </c>
      <c r="E6" t="str">
        <f>VLOOKUP(D6,D$58:E$68,2)</f>
        <v>Focus</v>
      </c>
      <c r="F6" t="str">
        <f>MID(A6,3,2)</f>
        <v>13</v>
      </c>
      <c r="G6">
        <f>IF(VALUE(F6)&gt;50,114-F6,14-F6)</f>
        <v>1</v>
      </c>
      <c r="H6" s="5">
        <v>22521.599999999999</v>
      </c>
      <c r="I6" s="5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_xlfn.CONCAT(B6,F6,D6,UPPER(LEFT(J6,3)),RIGHT(A6,3))</f>
        <v>FD13FCSBLA012</v>
      </c>
    </row>
    <row r="7" spans="1:14" x14ac:dyDescent="0.3">
      <c r="A7" t="s">
        <v>83</v>
      </c>
      <c r="B7" t="str">
        <f>LEFT(A7,2)</f>
        <v>HY</v>
      </c>
      <c r="C7" t="str">
        <f>VLOOKUP(B7,A$58:B$63,2)</f>
        <v>Hundai</v>
      </c>
      <c r="D7" t="str">
        <f>MID(A7,5,3)</f>
        <v>ELA</v>
      </c>
      <c r="E7" t="str">
        <f>VLOOKUP(D7,D$58:E$68,2)</f>
        <v>Elantra</v>
      </c>
      <c r="F7" t="str">
        <f>MID(A7,3,2)</f>
        <v>13</v>
      </c>
      <c r="G7">
        <f>IF(VALUE(F7)&gt;50,114-F7,14-F7)</f>
        <v>1</v>
      </c>
      <c r="H7" s="5">
        <v>22188.5</v>
      </c>
      <c r="I7" s="5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_xlfn.CONCAT(B7,F7,D7,UPPER(LEFT(J7,3)),RIGHT(A7,3))</f>
        <v>HY13ELABLU052</v>
      </c>
    </row>
    <row r="8" spans="1:14" x14ac:dyDescent="0.3">
      <c r="A8" t="s">
        <v>82</v>
      </c>
      <c r="B8" t="str">
        <f>LEFT(A8,2)</f>
        <v>HY</v>
      </c>
      <c r="C8" t="str">
        <f>VLOOKUP(B8,A$58:B$63,2)</f>
        <v>Hundai</v>
      </c>
      <c r="D8" t="str">
        <f>MID(A8,5,3)</f>
        <v>ELA</v>
      </c>
      <c r="E8" t="str">
        <f>VLOOKUP(D8,D$58:E$68,2)</f>
        <v>Elantra</v>
      </c>
      <c r="F8" t="str">
        <f>MID(A8,3,2)</f>
        <v>13</v>
      </c>
      <c r="G8">
        <f>IF(VALUE(F8)&gt;50,114-F8,14-F8)</f>
        <v>1</v>
      </c>
      <c r="H8" s="5">
        <v>20223.900000000001</v>
      </c>
      <c r="I8" s="5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_xlfn.CONCAT(B8,F8,D8,UPPER(LEFT(J8,3)),RIGHT(A8,3))</f>
        <v>HY13ELABLA051</v>
      </c>
    </row>
    <row r="9" spans="1:14" x14ac:dyDescent="0.3">
      <c r="A9" t="s">
        <v>61</v>
      </c>
      <c r="B9" t="str">
        <f>LEFT(A9,2)</f>
        <v>TY</v>
      </c>
      <c r="C9" t="str">
        <f>VLOOKUP(B9,A$58:B$63,2)</f>
        <v>Toyota</v>
      </c>
      <c r="D9" t="str">
        <f>MID(A9,5,3)</f>
        <v>COR</v>
      </c>
      <c r="E9" t="str">
        <f>VLOOKUP(D9,D$58:E$68,2)</f>
        <v>Corolla</v>
      </c>
      <c r="F9" t="str">
        <f>MID(A9,3,2)</f>
        <v>12</v>
      </c>
      <c r="G9">
        <f>IF(VALUE(F9)&gt;50,114-F9,14-F9)</f>
        <v>2</v>
      </c>
      <c r="H9" s="5">
        <v>29601.9</v>
      </c>
      <c r="I9" s="5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_xlfn.CONCAT(B9,F9,D9,UPPER(LEFT(J9,3)),RIGHT(A9,3))</f>
        <v>TY12CORBLA028</v>
      </c>
    </row>
    <row r="10" spans="1:14" x14ac:dyDescent="0.3">
      <c r="A10" t="s">
        <v>68</v>
      </c>
      <c r="B10" t="str">
        <f>LEFT(A10,2)</f>
        <v>HO</v>
      </c>
      <c r="C10" t="str">
        <f>VLOOKUP(B10,A$58:B$63,2)</f>
        <v>Honda</v>
      </c>
      <c r="D10" t="str">
        <f>MID(A10,5,3)</f>
        <v>CIV</v>
      </c>
      <c r="E10" t="str">
        <f>VLOOKUP(D10,D$58:E$68,2)</f>
        <v>Civic</v>
      </c>
      <c r="F10" t="str">
        <f>MID(A10,3,2)</f>
        <v>12</v>
      </c>
      <c r="G10">
        <f>IF(VALUE(F10)&gt;50,114-F10,14-F10)</f>
        <v>2</v>
      </c>
      <c r="H10" s="5">
        <v>24513.200000000001</v>
      </c>
      <c r="I10" s="5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_xlfn.CONCAT(B10,F10,D10,UPPER(LEFT(J10,3)),RIGHT(A10,3))</f>
        <v>HO12CIVBLA035</v>
      </c>
    </row>
    <row r="11" spans="1:14" x14ac:dyDescent="0.3">
      <c r="A11" t="s">
        <v>69</v>
      </c>
      <c r="B11" t="str">
        <f>LEFT(A11,2)</f>
        <v>HO</v>
      </c>
      <c r="C11" t="str">
        <f>VLOOKUP(B11,A$58:B$63,2)</f>
        <v>Honda</v>
      </c>
      <c r="D11" t="str">
        <f>MID(A11,5,3)</f>
        <v>CIV</v>
      </c>
      <c r="E11" t="str">
        <f>VLOOKUP(D11,D$58:E$68,2)</f>
        <v>Civic</v>
      </c>
      <c r="F11" t="str">
        <f>MID(A11,3,2)</f>
        <v>13</v>
      </c>
      <c r="G11">
        <f>IF(VALUE(F11)&gt;50,114-F11,14-F11)</f>
        <v>1</v>
      </c>
      <c r="H11" s="5">
        <v>13867.6</v>
      </c>
      <c r="I11" s="5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_xlfn.CONCAT(B11,F11,D11,UPPER(LEFT(J11,3)),RIGHT(A11,3))</f>
        <v>HO13CIVBLA036</v>
      </c>
    </row>
    <row r="12" spans="1:14" x14ac:dyDescent="0.3">
      <c r="A12" t="s">
        <v>37</v>
      </c>
      <c r="B12" t="str">
        <f>LEFT(A12,2)</f>
        <v>FD</v>
      </c>
      <c r="C12" t="str">
        <f>VLOOKUP(B12,A$58:B$63,2)</f>
        <v>Ford</v>
      </c>
      <c r="D12" t="str">
        <f>MID(A12,5,3)</f>
        <v>FCS</v>
      </c>
      <c r="E12" t="str">
        <f>VLOOKUP(D12,D$58:E$68,2)</f>
        <v>Focus</v>
      </c>
      <c r="F12" t="str">
        <f>MID(A12,3,2)</f>
        <v>13</v>
      </c>
      <c r="G12">
        <f>IF(VALUE(F12)&gt;50,114-F12,14-F12)</f>
        <v>1</v>
      </c>
      <c r="H12" s="5">
        <v>13682.9</v>
      </c>
      <c r="I12" s="5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_xlfn.CONCAT(B12,F12,D12,UPPER(LEFT(J12,3)),RIGHT(A12,3))</f>
        <v>FD13FCSBLA013</v>
      </c>
    </row>
    <row r="13" spans="1:14" x14ac:dyDescent="0.3">
      <c r="A13" t="s">
        <v>81</v>
      </c>
      <c r="B13" t="str">
        <f>LEFT(A13,2)</f>
        <v>HY</v>
      </c>
      <c r="C13" t="str">
        <f>VLOOKUP(B13,A$58:B$63,2)</f>
        <v>Hundai</v>
      </c>
      <c r="D13" t="str">
        <f>MID(A13,5,3)</f>
        <v>ELA</v>
      </c>
      <c r="E13" t="str">
        <f>VLOOKUP(D13,D$58:E$68,2)</f>
        <v>Elantra</v>
      </c>
      <c r="F13" t="str">
        <f>MID(A13,3,2)</f>
        <v>12</v>
      </c>
      <c r="G13">
        <f>IF(VALUE(F13)&gt;50,114-F13,14-F13)</f>
        <v>2</v>
      </c>
      <c r="H13" s="5">
        <v>22282</v>
      </c>
      <c r="I13" s="5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_xlfn.CONCAT(B13,F13,D13,UPPER(LEFT(J13,3)),RIGHT(A13,3))</f>
        <v>HY12ELABLU050</v>
      </c>
    </row>
    <row r="14" spans="1:14" x14ac:dyDescent="0.3">
      <c r="A14" t="s">
        <v>62</v>
      </c>
      <c r="B14" t="str">
        <f>LEFT(A14,2)</f>
        <v>TY</v>
      </c>
      <c r="C14" t="str">
        <f>VLOOKUP(B14,A$58:B$63,2)</f>
        <v>Toyota</v>
      </c>
      <c r="D14" t="str">
        <f>MID(A14,5,3)</f>
        <v>CAM</v>
      </c>
      <c r="E14" t="str">
        <f>VLOOKUP(D14,D$58:E$68,2)</f>
        <v>Camrey</v>
      </c>
      <c r="F14" t="str">
        <f>MID(A14,3,2)</f>
        <v>12</v>
      </c>
      <c r="G14">
        <f>IF(VALUE(F14)&gt;50,114-F14,14-F14)</f>
        <v>2</v>
      </c>
      <c r="H14" s="5">
        <v>22128.2</v>
      </c>
      <c r="I14" s="5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_xlfn.CONCAT(B14,F14,D14,UPPER(LEFT(J14,3)),RIGHT(A14,3))</f>
        <v>TY12CAMBLU029</v>
      </c>
    </row>
    <row r="15" spans="1:14" x14ac:dyDescent="0.3">
      <c r="A15" t="s">
        <v>55</v>
      </c>
      <c r="B15" t="str">
        <f>LEFT(A15,2)</f>
        <v>TY</v>
      </c>
      <c r="C15" t="str">
        <f>VLOOKUP(B15,A$58:B$63,2)</f>
        <v>Toyota</v>
      </c>
      <c r="D15" t="str">
        <f>MID(A15,5,3)</f>
        <v>CAM</v>
      </c>
      <c r="E15" t="str">
        <f>VLOOKUP(D15,D$58:E$68,2)</f>
        <v>Camrey</v>
      </c>
      <c r="F15" t="str">
        <f>MID(A15,3,2)</f>
        <v>09</v>
      </c>
      <c r="G15">
        <f>IF(VALUE(F15)&gt;50,114-F15,14-F15)</f>
        <v>5</v>
      </c>
      <c r="H15" s="5">
        <v>48114.2</v>
      </c>
      <c r="I15" s="5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_xlfn.CONCAT(B15,F15,D15,UPPER(LEFT(J15,3)),RIGHT(A15,3))</f>
        <v>TY09CAMWHI024</v>
      </c>
    </row>
    <row r="16" spans="1:14" x14ac:dyDescent="0.3">
      <c r="A16" t="s">
        <v>67</v>
      </c>
      <c r="B16" t="str">
        <f>LEFT(A16,2)</f>
        <v>HO</v>
      </c>
      <c r="C16" t="str">
        <f>VLOOKUP(B16,A$58:B$63,2)</f>
        <v>Honda</v>
      </c>
      <c r="D16" t="str">
        <f>MID(A16,5,3)</f>
        <v>CIV</v>
      </c>
      <c r="E16" t="str">
        <f>VLOOKUP(D16,D$58:E$68,2)</f>
        <v>Civic</v>
      </c>
      <c r="F16" t="str">
        <f>MID(A16,3,2)</f>
        <v>11</v>
      </c>
      <c r="G16">
        <f>IF(VALUE(F16)&gt;50,114-F16,14-F16)</f>
        <v>3</v>
      </c>
      <c r="H16" s="5">
        <v>30555.3</v>
      </c>
      <c r="I16" s="5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_xlfn.CONCAT(B16,F16,D16,UPPER(LEFT(J16,3)),RIGHT(A16,3))</f>
        <v>HO11CIVBLA034</v>
      </c>
    </row>
    <row r="17" spans="1:14" x14ac:dyDescent="0.3">
      <c r="A17" t="s">
        <v>80</v>
      </c>
      <c r="B17" t="str">
        <f>LEFT(A17,2)</f>
        <v>HY</v>
      </c>
      <c r="C17" t="str">
        <f>VLOOKUP(B17,A$58:B$63,2)</f>
        <v>Hundai</v>
      </c>
      <c r="D17" t="str">
        <f>MID(A17,5,3)</f>
        <v>ELA</v>
      </c>
      <c r="E17" t="str">
        <f>VLOOKUP(D17,D$58:E$68,2)</f>
        <v>Elantra</v>
      </c>
      <c r="F17" t="str">
        <f>MID(A17,3,2)</f>
        <v>11</v>
      </c>
      <c r="G17">
        <f>IF(VALUE(F17)&gt;50,114-F17,14-F17)</f>
        <v>3</v>
      </c>
      <c r="H17" s="5">
        <v>29102.3</v>
      </c>
      <c r="I17" s="5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_xlfn.CONCAT(B17,F17,D17,UPPER(LEFT(J17,3)),RIGHT(A17,3))</f>
        <v>HY11ELABLA049</v>
      </c>
    </row>
    <row r="18" spans="1:14" x14ac:dyDescent="0.3">
      <c r="A18" t="s">
        <v>75</v>
      </c>
      <c r="B18" t="str">
        <f>LEFT(A18,2)</f>
        <v>CR</v>
      </c>
      <c r="C18" t="str">
        <f>VLOOKUP(B18,A$58:B$63,2)</f>
        <v>Chrysler</v>
      </c>
      <c r="D18" t="str">
        <f>MID(A18,5,3)</f>
        <v>PTC</v>
      </c>
      <c r="E18" t="str">
        <f>VLOOKUP(D18,D$58:E$68,2)</f>
        <v>PT Cruiser</v>
      </c>
      <c r="F18" t="str">
        <f>MID(A18,3,2)</f>
        <v>11</v>
      </c>
      <c r="G18">
        <f>IF(VALUE(F18)&gt;50,114-F18,14-F18)</f>
        <v>3</v>
      </c>
      <c r="H18" s="5">
        <v>27394.2</v>
      </c>
      <c r="I18" s="5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_xlfn.CONCAT(B18,F18,D18,UPPER(LEFT(J18,3)),RIGHT(A18,3))</f>
        <v>CR11PTCBLA044</v>
      </c>
    </row>
    <row r="19" spans="1:14" x14ac:dyDescent="0.3">
      <c r="A19" t="s">
        <v>40</v>
      </c>
      <c r="B19" t="str">
        <f>LEFT(A19,2)</f>
        <v>GM</v>
      </c>
      <c r="C19" t="str">
        <f>VLOOKUP(B19,A$58:B$63,2)</f>
        <v>General Motors</v>
      </c>
      <c r="D19" t="str">
        <f>MID(A19,5,3)</f>
        <v>CMR</v>
      </c>
      <c r="E19" t="str">
        <f>VLOOKUP(D19,D$58:E$68,2)</f>
        <v>Camero</v>
      </c>
      <c r="F19" t="str">
        <f>MID(A19,3,2)</f>
        <v>12</v>
      </c>
      <c r="G19">
        <f>IF(VALUE(F19)&gt;50,114-F19,14-F19)</f>
        <v>2</v>
      </c>
      <c r="H19" s="5">
        <v>19421.099999999999</v>
      </c>
      <c r="I19" s="5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_xlfn.CONCAT(B19,F19,D19,UPPER(LEFT(J19,3)),RIGHT(A19,3))</f>
        <v>GM12CMRBLA015</v>
      </c>
    </row>
    <row r="20" spans="1:14" x14ac:dyDescent="0.3">
      <c r="A20" t="s">
        <v>33</v>
      </c>
      <c r="B20" t="str">
        <f>LEFT(A20,2)</f>
        <v>FD</v>
      </c>
      <c r="C20" t="str">
        <f>VLOOKUP(B20,A$58:B$63,2)</f>
        <v>Ford</v>
      </c>
      <c r="D20" t="str">
        <f>MID(A20,5,3)</f>
        <v>FCS</v>
      </c>
      <c r="E20" t="str">
        <f>VLOOKUP(D20,D$58:E$68,2)</f>
        <v>Focus</v>
      </c>
      <c r="F20" t="str">
        <f>MID(A20,3,2)</f>
        <v>12</v>
      </c>
      <c r="G20">
        <f>IF(VALUE(F20)&gt;50,114-F20,14-F20)</f>
        <v>2</v>
      </c>
      <c r="H20" s="5">
        <v>19341.7</v>
      </c>
      <c r="I20" s="5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_xlfn.CONCAT(B20,F20,D20,UPPER(LEFT(J20,3)),RIGHT(A20,3))</f>
        <v>FD12FCSWHI011</v>
      </c>
    </row>
    <row r="21" spans="1:14" x14ac:dyDescent="0.3">
      <c r="A21" t="s">
        <v>66</v>
      </c>
      <c r="B21" t="str">
        <f>LEFT(A21,2)</f>
        <v>HO</v>
      </c>
      <c r="C21" t="str">
        <f>VLOOKUP(B21,A$58:B$63,2)</f>
        <v>Honda</v>
      </c>
      <c r="D21" t="str">
        <f>MID(A21,5,3)</f>
        <v>CIV</v>
      </c>
      <c r="E21" t="str">
        <f>VLOOKUP(D21,D$58:E$68,2)</f>
        <v>Civic</v>
      </c>
      <c r="F21" t="str">
        <f>MID(A21,3,2)</f>
        <v>10</v>
      </c>
      <c r="G21">
        <f>IF(VALUE(F21)&gt;50,114-F21,14-F21)</f>
        <v>4</v>
      </c>
      <c r="H21" s="5">
        <v>33477.199999999997</v>
      </c>
      <c r="I21" s="5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_xlfn.CONCAT(B21,F21,D21,UPPER(LEFT(J21,3)),RIGHT(A21,3))</f>
        <v>HO10CIVBLA033</v>
      </c>
    </row>
    <row r="22" spans="1:14" x14ac:dyDescent="0.3">
      <c r="A22" t="s">
        <v>72</v>
      </c>
      <c r="B22" t="str">
        <f>LEFT(A22,2)</f>
        <v>HO</v>
      </c>
      <c r="C22" t="str">
        <f>VLOOKUP(B22,A$58:B$63,2)</f>
        <v>Honda</v>
      </c>
      <c r="D22" t="str">
        <f>MID(A22,5,3)</f>
        <v>ODY</v>
      </c>
      <c r="E22" t="str">
        <f>VLOOKUP(D22,D$58:E$68,2)</f>
        <v>Odyssey</v>
      </c>
      <c r="F22" t="str">
        <f>MID(A22,3,2)</f>
        <v>14</v>
      </c>
      <c r="G22">
        <f>IF(VALUE(F22)&gt;50,114-F22,14-F22)</f>
        <v>0</v>
      </c>
      <c r="H22" s="5">
        <v>3708.1</v>
      </c>
      <c r="I22" s="5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_xlfn.CONCAT(B22,F22,D22,UPPER(LEFT(J22,3)),RIGHT(A22,3))</f>
        <v>HO14ODYBLA041</v>
      </c>
    </row>
    <row r="23" spans="1:14" x14ac:dyDescent="0.3">
      <c r="A23" t="s">
        <v>44</v>
      </c>
      <c r="B23" t="str">
        <f>LEFT(A23,2)</f>
        <v>GM</v>
      </c>
      <c r="C23" t="str">
        <f>VLOOKUP(B23,A$58:B$63,2)</f>
        <v>General Motors</v>
      </c>
      <c r="D23" t="str">
        <f>MID(A23,5,3)</f>
        <v>SLV</v>
      </c>
      <c r="E23" t="str">
        <f>VLOOKUP(D23,D$58:E$68,2)</f>
        <v>Silverado</v>
      </c>
      <c r="F23" t="str">
        <f>MID(A23,3,2)</f>
        <v>10</v>
      </c>
      <c r="G23">
        <f>IF(VALUE(F23)&gt;50,114-F23,14-F23)</f>
        <v>4</v>
      </c>
      <c r="H23" s="5">
        <v>31144.400000000001</v>
      </c>
      <c r="I23" s="5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_xlfn.CONCAT(B23,F23,D23,UPPER(LEFT(J23,3)),RIGHT(A23,3))</f>
        <v>GM10SLVBLA017</v>
      </c>
    </row>
    <row r="24" spans="1:14" x14ac:dyDescent="0.3">
      <c r="A24" t="s">
        <v>20</v>
      </c>
      <c r="B24" t="str">
        <f>LEFT(A24,2)</f>
        <v>FD</v>
      </c>
      <c r="C24" t="str">
        <f>VLOOKUP(B24,A$58:B$63,2)</f>
        <v>Ford</v>
      </c>
      <c r="D24" t="str">
        <f>MID(A24,5,3)</f>
        <v>MTG</v>
      </c>
      <c r="E24" t="str">
        <f>VLOOKUP(D24,D$58:E$68,2)</f>
        <v>Mustang</v>
      </c>
      <c r="F24" t="str">
        <f>MID(A24,3,2)</f>
        <v>08</v>
      </c>
      <c r="G24">
        <f>IF(VALUE(F24)&gt;50,114-F24,14-F24)</f>
        <v>6</v>
      </c>
      <c r="H24" s="5">
        <v>44946.5</v>
      </c>
      <c r="I24" s="5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_xlfn.CONCAT(B24,F24,D24,UPPER(LEFT(J24,3)),RIGHT(A24,3))</f>
        <v>FD08MTGGRE003</v>
      </c>
    </row>
    <row r="25" spans="1:14" x14ac:dyDescent="0.3">
      <c r="A25" t="s">
        <v>78</v>
      </c>
      <c r="B25" t="str">
        <f>LEFT(A25,2)</f>
        <v>CR</v>
      </c>
      <c r="C25" t="str">
        <f>VLOOKUP(B25,A$58:B$63,2)</f>
        <v>Chrysler</v>
      </c>
      <c r="D25" t="str">
        <f>MID(A25,5,3)</f>
        <v>CAR</v>
      </c>
      <c r="E25" t="str">
        <f>VLOOKUP(D25,D$58:E$68,2)</f>
        <v>Caravan</v>
      </c>
      <c r="F25" t="str">
        <f>MID(A25,3,2)</f>
        <v>04</v>
      </c>
      <c r="G25">
        <f>IF(VALUE(F25)&gt;50,114-F25,14-F25)</f>
        <v>10</v>
      </c>
      <c r="H25" s="5">
        <v>72527.199999999997</v>
      </c>
      <c r="I25" s="5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_xlfn.CONCAT(B25,F25,D25,UPPER(LEFT(J25,3)),RIGHT(A25,3))</f>
        <v>CR04CARWHI047</v>
      </c>
    </row>
    <row r="26" spans="1:14" x14ac:dyDescent="0.3">
      <c r="A26" t="s">
        <v>70</v>
      </c>
      <c r="B26" t="str">
        <f>LEFT(A26,2)</f>
        <v>HO</v>
      </c>
      <c r="C26" t="str">
        <f>VLOOKUP(B26,A$58:B$63,2)</f>
        <v>Honda</v>
      </c>
      <c r="D26" t="str">
        <f>MID(A26,5,3)</f>
        <v>ODY</v>
      </c>
      <c r="E26" t="str">
        <f>VLOOKUP(D26,D$58:E$68,2)</f>
        <v>Odyssey</v>
      </c>
      <c r="F26" t="str">
        <f>MID(A26,3,2)</f>
        <v>07</v>
      </c>
      <c r="G26">
        <f>IF(VALUE(F26)&gt;50,114-F26,14-F26)</f>
        <v>7</v>
      </c>
      <c r="H26" s="5">
        <v>50854.1</v>
      </c>
      <c r="I26" s="5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_xlfn.CONCAT(B26,F26,D26,UPPER(LEFT(J26,3)),RIGHT(A26,3))</f>
        <v>HO07ODYBLA038</v>
      </c>
    </row>
    <row r="27" spans="1:14" x14ac:dyDescent="0.3">
      <c r="A27" t="s">
        <v>71</v>
      </c>
      <c r="B27" t="str">
        <f>LEFT(A27,2)</f>
        <v>HO</v>
      </c>
      <c r="C27" t="str">
        <f>VLOOKUP(B27,A$58:B$63,2)</f>
        <v>Honda</v>
      </c>
      <c r="D27" t="str">
        <f>MID(A27,5,3)</f>
        <v>ODY</v>
      </c>
      <c r="E27" t="str">
        <f>VLOOKUP(D27,D$58:E$68,2)</f>
        <v>Odyssey</v>
      </c>
      <c r="F27" t="str">
        <f>MID(A27,3,2)</f>
        <v>08</v>
      </c>
      <c r="G27">
        <f>IF(VALUE(F27)&gt;50,114-F27,14-F27)</f>
        <v>6</v>
      </c>
      <c r="H27" s="5">
        <v>42504.6</v>
      </c>
      <c r="I27" s="5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_xlfn.CONCAT(B27,F27,D27,UPPER(LEFT(J27,3)),RIGHT(A27,3))</f>
        <v>HO08ODYWHI039</v>
      </c>
    </row>
    <row r="28" spans="1:14" x14ac:dyDescent="0.3">
      <c r="A28" t="s">
        <v>28</v>
      </c>
      <c r="B28" t="str">
        <f>LEFT(A28,2)</f>
        <v>FD</v>
      </c>
      <c r="C28" t="str">
        <f>VLOOKUP(B28,A$58:B$63,2)</f>
        <v>Ford</v>
      </c>
      <c r="D28" t="str">
        <f>MID(A28,5,3)</f>
        <v>FCS</v>
      </c>
      <c r="E28" t="str">
        <f>VLOOKUP(D28,D$58:E$68,2)</f>
        <v>Focus</v>
      </c>
      <c r="F28" t="str">
        <f>MID(A28,3,2)</f>
        <v>09</v>
      </c>
      <c r="G28">
        <f>IF(VALUE(F28)&gt;50,114-F28,14-F28)</f>
        <v>5</v>
      </c>
      <c r="H28" s="5">
        <v>35137</v>
      </c>
      <c r="I28" s="5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_xlfn.CONCAT(B28,F28,D28,UPPER(LEFT(J28,3)),RIGHT(A28,3))</f>
        <v>FD09FCSBLA008</v>
      </c>
    </row>
    <row r="29" spans="1:14" x14ac:dyDescent="0.3">
      <c r="A29" t="s">
        <v>59</v>
      </c>
      <c r="B29" t="str">
        <f>LEFT(A29,2)</f>
        <v>TY</v>
      </c>
      <c r="C29" t="str">
        <f>VLOOKUP(B29,A$58:B$63,2)</f>
        <v>Toyota</v>
      </c>
      <c r="D29" t="str">
        <f>MID(A29,5,3)</f>
        <v>COR</v>
      </c>
      <c r="E29" t="str">
        <f>VLOOKUP(D29,D$58:E$68,2)</f>
        <v>Corolla</v>
      </c>
      <c r="F29" t="str">
        <f>MID(A29,3,2)</f>
        <v>03</v>
      </c>
      <c r="G29">
        <f>IF(VALUE(F29)&gt;50,114-F29,14-F29)</f>
        <v>11</v>
      </c>
      <c r="H29" s="5">
        <v>73444.399999999994</v>
      </c>
      <c r="I29" s="5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_xlfn.CONCAT(B29,F29,D29,UPPER(LEFT(J29,3)),RIGHT(A29,3))</f>
        <v>TY03CORBLA026</v>
      </c>
    </row>
    <row r="30" spans="1:14" x14ac:dyDescent="0.3">
      <c r="A30" t="s">
        <v>124</v>
      </c>
      <c r="B30" t="str">
        <f>LEFT(A30,2)</f>
        <v>HO</v>
      </c>
      <c r="C30" t="str">
        <f>VLOOKUP(B30,A$58:B$63,2)</f>
        <v>Honda</v>
      </c>
      <c r="D30" t="str">
        <f>MID(A30,5,3)</f>
        <v>ODY</v>
      </c>
      <c r="E30" t="str">
        <f>VLOOKUP(D30,D$58:E$68,2)</f>
        <v>Odyssey</v>
      </c>
      <c r="F30" t="str">
        <f>MID(A30,3,2)</f>
        <v>05</v>
      </c>
      <c r="G30">
        <f>IF(VALUE(F30)&gt;50,114-F30,14-F30)</f>
        <v>9</v>
      </c>
      <c r="H30" s="5">
        <v>60389.5</v>
      </c>
      <c r="I30" s="5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_xlfn.CONCAT(B30,F30,D30,UPPER(LEFT(J30,3)),RIGHT(A30,3))</f>
        <v>HO05ODYWHI037</v>
      </c>
    </row>
    <row r="31" spans="1:14" x14ac:dyDescent="0.3">
      <c r="A31" t="s">
        <v>49</v>
      </c>
      <c r="B31" t="str">
        <f>LEFT(A31,2)</f>
        <v>TY</v>
      </c>
      <c r="C31" t="str">
        <f>VLOOKUP(B31,A$58:B$63,2)</f>
        <v>Toyota</v>
      </c>
      <c r="D31" t="str">
        <f>MID(A31,5,3)</f>
        <v>CAM</v>
      </c>
      <c r="E31" t="str">
        <f>VLOOKUP(D31,D$58:E$68,2)</f>
        <v>Camrey</v>
      </c>
      <c r="F31" t="str">
        <f>MID(A31,3,2)</f>
        <v>96</v>
      </c>
      <c r="G31">
        <f>IF(VALUE(F31)&gt;50,114-F31,14-F31)</f>
        <v>18</v>
      </c>
      <c r="H31" s="5">
        <v>114660.6</v>
      </c>
      <c r="I31" s="5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_xlfn.CONCAT(B31,F31,D31,UPPER(LEFT(J31,3)),RIGHT(A31,3))</f>
        <v>TY96CAMGRE020</v>
      </c>
    </row>
    <row r="32" spans="1:14" x14ac:dyDescent="0.3">
      <c r="A32" t="s">
        <v>73</v>
      </c>
      <c r="B32" t="str">
        <f>LEFT(A32,2)</f>
        <v>CR</v>
      </c>
      <c r="C32" t="str">
        <f>VLOOKUP(B32,A$58:B$63,2)</f>
        <v>Chrysler</v>
      </c>
      <c r="D32" t="str">
        <f>MID(A32,5,3)</f>
        <v>PTC</v>
      </c>
      <c r="E32" t="str">
        <f>VLOOKUP(D32,D$58:E$68,2)</f>
        <v>PT Cruiser</v>
      </c>
      <c r="F32" t="str">
        <f>MID(A32,3,2)</f>
        <v>04</v>
      </c>
      <c r="G32">
        <f>IF(VALUE(F32)&gt;50,114-F32,14-F32)</f>
        <v>10</v>
      </c>
      <c r="H32" s="5">
        <v>64542</v>
      </c>
      <c r="I32" s="5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_xlfn.CONCAT(B32,F32,D32,UPPER(LEFT(J32,3)),RIGHT(A32,3))</f>
        <v>CR04PTCBLU042</v>
      </c>
    </row>
    <row r="33" spans="1:14" x14ac:dyDescent="0.3">
      <c r="A33" t="s">
        <v>27</v>
      </c>
      <c r="B33" t="str">
        <f>LEFT(A33,2)</f>
        <v>FD</v>
      </c>
      <c r="C33" t="str">
        <f>VLOOKUP(B33,A$58:B$63,2)</f>
        <v>Ford</v>
      </c>
      <c r="D33" t="str">
        <f>MID(A33,5,3)</f>
        <v>FCS</v>
      </c>
      <c r="E33" t="str">
        <f>VLOOKUP(D33,D$58:E$68,2)</f>
        <v>Focus</v>
      </c>
      <c r="F33" t="str">
        <f>MID(A33,3,2)</f>
        <v>06</v>
      </c>
      <c r="G33">
        <f>IF(VALUE(F33)&gt;50,114-F33,14-F33)</f>
        <v>8</v>
      </c>
      <c r="H33" s="5">
        <v>52229.5</v>
      </c>
      <c r="I33" s="5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_xlfn.CONCAT(B33,F33,D33,UPPER(LEFT(J33,3)),RIGHT(A33,3))</f>
        <v>FD06FCSGRE007</v>
      </c>
    </row>
    <row r="34" spans="1:14" x14ac:dyDescent="0.3">
      <c r="A34" t="s">
        <v>53</v>
      </c>
      <c r="B34" t="str">
        <f>LEFT(A34,2)</f>
        <v>TY</v>
      </c>
      <c r="C34" t="str">
        <f>VLOOKUP(B34,A$58:B$63,2)</f>
        <v>Toyota</v>
      </c>
      <c r="D34" t="str">
        <f>MID(A34,5,3)</f>
        <v>CAM</v>
      </c>
      <c r="E34" t="str">
        <f>VLOOKUP(D34,D$58:E$68,2)</f>
        <v>Camrey</v>
      </c>
      <c r="F34" t="str">
        <f>MID(A34,3,2)</f>
        <v>00</v>
      </c>
      <c r="G34">
        <f>IF(VALUE(F34)&gt;50,114-F34,14-F34)</f>
        <v>14</v>
      </c>
      <c r="H34" s="5">
        <v>85928</v>
      </c>
      <c r="I34" s="5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_xlfn.CONCAT(B34,F34,D34,UPPER(LEFT(J34,3)),RIGHT(A34,3))</f>
        <v>TY00CAMGRE022</v>
      </c>
    </row>
    <row r="35" spans="1:14" x14ac:dyDescent="0.3">
      <c r="A35" t="s">
        <v>23</v>
      </c>
      <c r="B35" t="str">
        <f>LEFT(A35,2)</f>
        <v>FD</v>
      </c>
      <c r="C35" t="str">
        <f>VLOOKUP(B35,A$58:B$63,2)</f>
        <v>Ford</v>
      </c>
      <c r="D35" t="str">
        <f>MID(A35,5,3)</f>
        <v>MTG</v>
      </c>
      <c r="E35" t="str">
        <f>VLOOKUP(D35,D$58:E$68,2)</f>
        <v>Mustang</v>
      </c>
      <c r="F35" t="str">
        <f>MID(A35,3,2)</f>
        <v>08</v>
      </c>
      <c r="G35">
        <f>IF(VALUE(F35)&gt;50,114-F35,14-F35)</f>
        <v>6</v>
      </c>
      <c r="H35" s="5">
        <v>37558.800000000003</v>
      </c>
      <c r="I35" s="5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_xlfn.CONCAT(B35,F35,D35,UPPER(LEFT(J35,3)),RIGHT(A35,3))</f>
        <v>FD08MTGBLA004</v>
      </c>
    </row>
    <row r="36" spans="1:14" x14ac:dyDescent="0.3">
      <c r="A36" t="s">
        <v>51</v>
      </c>
      <c r="B36" t="str">
        <f>LEFT(A36,2)</f>
        <v>TY</v>
      </c>
      <c r="C36" t="str">
        <f>VLOOKUP(B36,A$58:B$63,2)</f>
        <v>Toyota</v>
      </c>
      <c r="D36" t="str">
        <f>MID(A36,5,3)</f>
        <v>CAM</v>
      </c>
      <c r="E36" t="str">
        <f>VLOOKUP(D36,D$58:E$68,2)</f>
        <v>Camrey</v>
      </c>
      <c r="F36" t="str">
        <f>MID(A36,3,2)</f>
        <v>98</v>
      </c>
      <c r="G36">
        <f>IF(VALUE(F36)&gt;50,114-F36,14-F36)</f>
        <v>16</v>
      </c>
      <c r="H36" s="5">
        <v>93382.6</v>
      </c>
      <c r="I36" s="5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_xlfn.CONCAT(B36,F36,D36,UPPER(LEFT(J36,3)),RIGHT(A36,3))</f>
        <v>TY98CAMBLA021</v>
      </c>
    </row>
    <row r="37" spans="1:14" x14ac:dyDescent="0.3">
      <c r="A37" t="s">
        <v>74</v>
      </c>
      <c r="B37" t="str">
        <f>LEFT(A37,2)</f>
        <v>CR</v>
      </c>
      <c r="C37" t="str">
        <f>VLOOKUP(B37,A$58:B$63,2)</f>
        <v>Chrysler</v>
      </c>
      <c r="D37" t="str">
        <f>MID(A37,5,3)</f>
        <v>PTC</v>
      </c>
      <c r="E37" t="str">
        <f>VLOOKUP(D37,D$58:E$68,2)</f>
        <v>PT Cruiser</v>
      </c>
      <c r="F37" t="str">
        <f>MID(A37,3,2)</f>
        <v>07</v>
      </c>
      <c r="G37">
        <f>IF(VALUE(F37)&gt;50,114-F37,14-F37)</f>
        <v>7</v>
      </c>
      <c r="H37" s="5">
        <v>42074.2</v>
      </c>
      <c r="I37" s="5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_xlfn.CONCAT(B37,F37,D37,UPPER(LEFT(J37,3)),RIGHT(A37,3))</f>
        <v>CR07PTCGRE043</v>
      </c>
    </row>
    <row r="38" spans="1:14" x14ac:dyDescent="0.3">
      <c r="A38" t="s">
        <v>25</v>
      </c>
      <c r="B38" t="str">
        <f>LEFT(A38,2)</f>
        <v>FD</v>
      </c>
      <c r="C38" t="str">
        <f>VLOOKUP(B38,A$58:B$63,2)</f>
        <v>Ford</v>
      </c>
      <c r="D38" t="str">
        <f>MID(A38,5,3)</f>
        <v>MTG</v>
      </c>
      <c r="E38" t="str">
        <f>VLOOKUP(D38,D$58:E$68,2)</f>
        <v>Mustang</v>
      </c>
      <c r="F38" t="str">
        <f>MID(A38,3,2)</f>
        <v>08</v>
      </c>
      <c r="G38">
        <f>IF(VALUE(F38)&gt;50,114-F38,14-F38)</f>
        <v>6</v>
      </c>
      <c r="H38" s="5">
        <v>36438.5</v>
      </c>
      <c r="I38" s="5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_xlfn.CONCAT(B38,F38,D38,UPPER(LEFT(J38,3)),RIGHT(A38,3))</f>
        <v>FD08MTGWHI005</v>
      </c>
    </row>
    <row r="39" spans="1:14" x14ac:dyDescent="0.3">
      <c r="A39" t="s">
        <v>47</v>
      </c>
      <c r="B39" t="str">
        <f>LEFT(A39,2)</f>
        <v>GM</v>
      </c>
      <c r="C39" t="str">
        <f>VLOOKUP(B39,A$58:B$63,2)</f>
        <v>General Motors</v>
      </c>
      <c r="D39" t="str">
        <f>MID(A39,5,3)</f>
        <v>SLV</v>
      </c>
      <c r="E39" t="str">
        <f>VLOOKUP(D39,D$58:E$68,2)</f>
        <v>Silverado</v>
      </c>
      <c r="F39" t="str">
        <f>MID(A39,3,2)</f>
        <v>00</v>
      </c>
      <c r="G39">
        <f>IF(VALUE(F39)&gt;50,114-F39,14-F39)</f>
        <v>14</v>
      </c>
      <c r="H39" s="5">
        <v>80685.8</v>
      </c>
      <c r="I39" s="5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_xlfn.CONCAT(B39,F39,D39,UPPER(LEFT(J39,3)),RIGHT(A39,3))</f>
        <v>GM00SLVBLU019</v>
      </c>
    </row>
    <row r="40" spans="1:14" x14ac:dyDescent="0.3">
      <c r="A40" t="s">
        <v>122</v>
      </c>
      <c r="B40" t="str">
        <f>LEFT(A40,2)</f>
        <v>FD</v>
      </c>
      <c r="C40" t="str">
        <f>VLOOKUP(B40,A$58:B$63,2)</f>
        <v>Ford</v>
      </c>
      <c r="D40" t="str">
        <f>MID(A40,5,3)</f>
        <v>FCS</v>
      </c>
      <c r="E40" t="str">
        <f>VLOOKUP(D40,D$58:E$68,2)</f>
        <v>Focus</v>
      </c>
      <c r="F40" t="str">
        <f>MID(A40,3,2)</f>
        <v>06</v>
      </c>
      <c r="G40">
        <f>IF(VALUE(F40)&gt;50,114-F40,14-F40)</f>
        <v>8</v>
      </c>
      <c r="H40" s="5">
        <v>46311.4</v>
      </c>
      <c r="I40" s="5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_xlfn.CONCAT(B40,F40,D40,UPPER(LEFT(J40,3)),RIGHT(A40,3))</f>
        <v>FD06FCSGRE006</v>
      </c>
    </row>
    <row r="41" spans="1:14" x14ac:dyDescent="0.3">
      <c r="A41" t="s">
        <v>54</v>
      </c>
      <c r="B41" t="str">
        <f>LEFT(A41,2)</f>
        <v>TY</v>
      </c>
      <c r="C41" t="str">
        <f>VLOOKUP(B41,A$58:B$63,2)</f>
        <v>Toyota</v>
      </c>
      <c r="D41" t="str">
        <f>MID(A41,5,3)</f>
        <v>CAM</v>
      </c>
      <c r="E41" t="str">
        <f>VLOOKUP(D41,D$58:E$68,2)</f>
        <v>Camrey</v>
      </c>
      <c r="F41" t="str">
        <f>MID(A41,3,2)</f>
        <v>02</v>
      </c>
      <c r="G41">
        <f>IF(VALUE(F41)&gt;50,114-F41,14-F41)</f>
        <v>12</v>
      </c>
      <c r="H41" s="5">
        <v>67829.100000000006</v>
      </c>
      <c r="I41" s="5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_xlfn.CONCAT(B41,F41,D41,UPPER(LEFT(J41,3)),RIGHT(A41,3))</f>
        <v>TY02CAMBLA023</v>
      </c>
    </row>
    <row r="42" spans="1:14" x14ac:dyDescent="0.3">
      <c r="A42" t="s">
        <v>77</v>
      </c>
      <c r="B42" t="str">
        <f>LEFT(A42,2)</f>
        <v>CR</v>
      </c>
      <c r="C42" t="str">
        <f>VLOOKUP(B42,A$58:B$63,2)</f>
        <v>Chrysler</v>
      </c>
      <c r="D42" t="str">
        <f>MID(A42,5,3)</f>
        <v>CAR</v>
      </c>
      <c r="E42" t="str">
        <f>VLOOKUP(D42,D$58:E$68,2)</f>
        <v>Caravan</v>
      </c>
      <c r="F42" t="str">
        <f>MID(A42,3,2)</f>
        <v>00</v>
      </c>
      <c r="G42">
        <f>IF(VALUE(F42)&gt;50,114-F42,14-F42)</f>
        <v>14</v>
      </c>
      <c r="H42" s="5">
        <v>77243.100000000006</v>
      </c>
      <c r="I42" s="5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_xlfn.CONCAT(B42,F42,D42,UPPER(LEFT(J42,3)),RIGHT(A42,3))</f>
        <v>CR00CARBLA046</v>
      </c>
    </row>
    <row r="43" spans="1:14" x14ac:dyDescent="0.3">
      <c r="A43" t="s">
        <v>63</v>
      </c>
      <c r="B43" t="str">
        <f>LEFT(A43,2)</f>
        <v>HO</v>
      </c>
      <c r="C43" t="str">
        <f>VLOOKUP(B43,A$58:B$63,2)</f>
        <v>Honda</v>
      </c>
      <c r="D43" t="str">
        <f>MID(A43,5,3)</f>
        <v>CIV</v>
      </c>
      <c r="E43" t="str">
        <f>VLOOKUP(D43,D$58:E$68,2)</f>
        <v>Civic</v>
      </c>
      <c r="F43" t="str">
        <f>MID(A43,3,2)</f>
        <v>99</v>
      </c>
      <c r="G43">
        <f>IF(VALUE(F43)&gt;50,114-F43,14-F43)</f>
        <v>15</v>
      </c>
      <c r="H43" s="5">
        <v>82374</v>
      </c>
      <c r="I43" s="5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_xlfn.CONCAT(B43,F43,D43,UPPER(LEFT(J43,3)),RIGHT(A43,3))</f>
        <v>HO99CIVWHI030</v>
      </c>
    </row>
    <row r="44" spans="1:14" x14ac:dyDescent="0.3">
      <c r="A44" t="s">
        <v>17</v>
      </c>
      <c r="B44" t="str">
        <f>LEFT(A44,2)</f>
        <v>FD</v>
      </c>
      <c r="C44" t="str">
        <f>VLOOKUP(B44,A$58:B$63,2)</f>
        <v>Ford</v>
      </c>
      <c r="D44" t="str">
        <f>MID(A44,5,3)</f>
        <v>MTG</v>
      </c>
      <c r="E44" t="str">
        <f>VLOOKUP(D44,D$58:E$68,2)</f>
        <v>Mustang</v>
      </c>
      <c r="F44" t="str">
        <f>MID(A44,3,2)</f>
        <v>06</v>
      </c>
      <c r="G44">
        <f>IF(VALUE(F44)&gt;50,114-F44,14-F44)</f>
        <v>8</v>
      </c>
      <c r="H44" s="5">
        <v>44974.8</v>
      </c>
      <c r="I44" s="5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_xlfn.CONCAT(B44,F44,D44,UPPER(LEFT(J44,3)),RIGHT(A44,3))</f>
        <v>FD06MTGWHI002</v>
      </c>
    </row>
    <row r="45" spans="1:14" x14ac:dyDescent="0.3">
      <c r="A45" t="s">
        <v>64</v>
      </c>
      <c r="B45" t="str">
        <f>LEFT(A45,2)</f>
        <v>HO</v>
      </c>
      <c r="C45" t="str">
        <f>VLOOKUP(B45,A$58:B$63,2)</f>
        <v>Honda</v>
      </c>
      <c r="D45" t="str">
        <f>MID(A45,5,3)</f>
        <v>CIV</v>
      </c>
      <c r="E45" t="str">
        <f>VLOOKUP(D45,D$58:E$68,2)</f>
        <v>Civic</v>
      </c>
      <c r="F45" t="str">
        <f>MID(A45,3,2)</f>
        <v>01</v>
      </c>
      <c r="G45">
        <f>IF(VALUE(F45)&gt;50,114-F45,14-F45)</f>
        <v>13</v>
      </c>
      <c r="H45" s="5">
        <v>69891.899999999994</v>
      </c>
      <c r="I45" s="5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_xlfn.CONCAT(B45,F45,D45,UPPER(LEFT(J45,3)),RIGHT(A45,3))</f>
        <v>HO01CIVBLU031</v>
      </c>
    </row>
    <row r="46" spans="1:14" x14ac:dyDescent="0.3">
      <c r="A46" t="s">
        <v>123</v>
      </c>
      <c r="B46" t="str">
        <f>LEFT(A46,2)</f>
        <v>GM</v>
      </c>
      <c r="C46" t="str">
        <f>VLOOKUP(B46,A$58:B$63,2)</f>
        <v>General Motors</v>
      </c>
      <c r="D46" t="str">
        <f>MID(A46,5,3)</f>
        <v>CMR</v>
      </c>
      <c r="E46" t="str">
        <f>VLOOKUP(D46,D$58:E$68,2)</f>
        <v>Camero</v>
      </c>
      <c r="F46" t="str">
        <f>MID(A46,3,2)</f>
        <v>09</v>
      </c>
      <c r="G46">
        <f>IF(VALUE(F46)&gt;50,114-F46,14-F46)</f>
        <v>5</v>
      </c>
      <c r="H46" s="5">
        <v>28464.799999999999</v>
      </c>
      <c r="I46" s="5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_xlfn.CONCAT(B46,F46,D46,UPPER(LEFT(J46,3)),RIGHT(A46,3))</f>
        <v>GM09CMRWHI014</v>
      </c>
    </row>
    <row r="47" spans="1:14" x14ac:dyDescent="0.3">
      <c r="A47" t="s">
        <v>56</v>
      </c>
      <c r="B47" t="str">
        <f>LEFT(A47,2)</f>
        <v>TY</v>
      </c>
      <c r="C47" t="str">
        <f>VLOOKUP(B47,A$58:B$63,2)</f>
        <v>Toyota</v>
      </c>
      <c r="D47" t="str">
        <f>MID(A47,5,3)</f>
        <v>COR</v>
      </c>
      <c r="E47" t="str">
        <f>VLOOKUP(D47,D$58:E$68,2)</f>
        <v>Corolla</v>
      </c>
      <c r="F47" t="str">
        <f>MID(A47,3,2)</f>
        <v>02</v>
      </c>
      <c r="G47">
        <f>IF(VALUE(F47)&gt;50,114-F47,14-F47)</f>
        <v>12</v>
      </c>
      <c r="H47" s="5">
        <v>64467.4</v>
      </c>
      <c r="I47" s="5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_xlfn.CONCAT(B47,F47,D47,UPPER(LEFT(J47,3)),RIGHT(A47,3))</f>
        <v>TY02CORRED025</v>
      </c>
    </row>
    <row r="48" spans="1:14" x14ac:dyDescent="0.3">
      <c r="A48" t="s">
        <v>76</v>
      </c>
      <c r="B48" t="str">
        <f>LEFT(A48,2)</f>
        <v>CR</v>
      </c>
      <c r="C48" t="str">
        <f>VLOOKUP(B48,A$58:B$63,2)</f>
        <v>Chrysler</v>
      </c>
      <c r="D48" t="str">
        <f>MID(A48,5,3)</f>
        <v>CAR</v>
      </c>
      <c r="E48" t="str">
        <f>VLOOKUP(D48,D$58:E$68,2)</f>
        <v>Caravan</v>
      </c>
      <c r="F48" t="str">
        <f>MID(A48,3,2)</f>
        <v>99</v>
      </c>
      <c r="G48">
        <f>IF(VALUE(F48)&gt;50,114-F48,14-F48)</f>
        <v>15</v>
      </c>
      <c r="H48" s="5">
        <v>79420.600000000006</v>
      </c>
      <c r="I48" s="5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_xlfn.CONCAT(B48,F48,D48,UPPER(LEFT(J48,3)),RIGHT(A48,3))</f>
        <v>CR99CARGRE045</v>
      </c>
    </row>
    <row r="49" spans="1:14" x14ac:dyDescent="0.3">
      <c r="A49" t="s">
        <v>121</v>
      </c>
      <c r="B49" t="str">
        <f>LEFT(A49,2)</f>
        <v>HO</v>
      </c>
      <c r="C49" t="str">
        <f>VLOOKUP(B49,A$58:B$63,2)</f>
        <v>Honda</v>
      </c>
      <c r="D49" t="str">
        <f>MID(A49,5,3)</f>
        <v>ODY</v>
      </c>
      <c r="E49" t="str">
        <f>VLOOKUP(D49,D$58:E$68,2)</f>
        <v>Odyssey</v>
      </c>
      <c r="F49" t="str">
        <f>MID(A49,3,2)</f>
        <v>01</v>
      </c>
      <c r="G49">
        <f>IF(VALUE(F49)&gt;50,114-F49,14-F49)</f>
        <v>13</v>
      </c>
      <c r="H49" s="5">
        <v>68658.899999999994</v>
      </c>
      <c r="I49" s="5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_xlfn.CONCAT(B49,F49,D49,UPPER(LEFT(J49,3)),RIGHT(A49,3))</f>
        <v>HO01ODYBLA040</v>
      </c>
    </row>
    <row r="50" spans="1:14" x14ac:dyDescent="0.3">
      <c r="A50" t="s">
        <v>46</v>
      </c>
      <c r="B50" t="str">
        <f>LEFT(A50,2)</f>
        <v>GM</v>
      </c>
      <c r="C50" t="str">
        <f>VLOOKUP(B50,A$58:B$63,2)</f>
        <v>General Motors</v>
      </c>
      <c r="D50" t="str">
        <f>MID(A50,5,3)</f>
        <v>SLV</v>
      </c>
      <c r="E50" t="str">
        <f>VLOOKUP(D50,D$58:E$68,2)</f>
        <v>Silverado</v>
      </c>
      <c r="F50" t="str">
        <f>MID(A50,3,2)</f>
        <v>98</v>
      </c>
      <c r="G50">
        <f>IF(VALUE(F50)&gt;50,114-F50,14-F50)</f>
        <v>16</v>
      </c>
      <c r="H50" s="5">
        <v>83162.7</v>
      </c>
      <c r="I50" s="5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_xlfn.CONCAT(B50,F50,D50,UPPER(LEFT(J50,3)),RIGHT(A50,3))</f>
        <v>GM98SLVBLA018</v>
      </c>
    </row>
    <row r="51" spans="1:14" x14ac:dyDescent="0.3">
      <c r="A51" t="s">
        <v>79</v>
      </c>
      <c r="B51" t="str">
        <f>LEFT(A51,2)</f>
        <v>CR</v>
      </c>
      <c r="C51" t="str">
        <f>VLOOKUP(B51,A$58:B$63,2)</f>
        <v>Chrysler</v>
      </c>
      <c r="D51" t="str">
        <f>MID(A51,5,3)</f>
        <v>CAR</v>
      </c>
      <c r="E51" t="str">
        <f>VLOOKUP(D51,D$58:E$68,2)</f>
        <v>Caravan</v>
      </c>
      <c r="F51" t="str">
        <f>MID(A51,3,2)</f>
        <v>04</v>
      </c>
      <c r="G51">
        <f>IF(VALUE(F51)&gt;50,114-F51,14-F51)</f>
        <v>10</v>
      </c>
      <c r="H51" s="5">
        <v>52699.4</v>
      </c>
      <c r="I51" s="5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_xlfn.CONCAT(B51,F51,D51,UPPER(LEFT(J51,3)),RIGHT(A51,3))</f>
        <v>CR04CARRED048</v>
      </c>
    </row>
    <row r="52" spans="1:14" x14ac:dyDescent="0.3">
      <c r="A52" t="s">
        <v>65</v>
      </c>
      <c r="B52" t="str">
        <f>LEFT(A52,2)</f>
        <v>HO</v>
      </c>
      <c r="C52" t="str">
        <f>VLOOKUP(B52,A$58:B$63,2)</f>
        <v>Honda</v>
      </c>
      <c r="D52" t="str">
        <f>MID(A52,5,3)</f>
        <v>CIV</v>
      </c>
      <c r="E52" t="str">
        <f>VLOOKUP(D52,D$58:E$68,2)</f>
        <v>Civic</v>
      </c>
      <c r="F52" t="str">
        <f>MID(A52,3,2)</f>
        <v>10</v>
      </c>
      <c r="G52">
        <f>IF(VALUE(F52)&gt;50,114-F52,14-F52)</f>
        <v>4</v>
      </c>
      <c r="H52" s="5">
        <v>22573</v>
      </c>
      <c r="I52" s="5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_xlfn.CONCAT(B52,F52,D52,UPPER(LEFT(J52,3)),RIGHT(A52,3))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VLOOKUP(B53,A$58:B$63,2)</f>
        <v>Ford</v>
      </c>
      <c r="D53" t="str">
        <f>MID(A53,5,3)</f>
        <v>MTG</v>
      </c>
      <c r="E53" t="str">
        <f>VLOOKUP(D53,D$58:E$68,2)</f>
        <v>Mustang</v>
      </c>
      <c r="F53" s="4" t="str">
        <f>MID(A53,3,2)</f>
        <v>06</v>
      </c>
      <c r="G53">
        <f>IF(VALUE(F53)&gt;50,114-F53,14-F53)</f>
        <v>8</v>
      </c>
      <c r="H53" s="5">
        <v>40326.800000000003</v>
      </c>
      <c r="I53" s="5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_xlfn.CONCAT(B53,F53,D53,UPPER(LEFT(J53,3)),RIGHT(A53,3))</f>
        <v>FD06MTGBLA001</v>
      </c>
    </row>
    <row r="57" spans="1:14" ht="28.8" x14ac:dyDescent="0.3">
      <c r="A57" s="3" t="s">
        <v>84</v>
      </c>
      <c r="D57" s="1" t="s">
        <v>97</v>
      </c>
      <c r="E57" s="1" t="s">
        <v>98</v>
      </c>
    </row>
    <row r="58" spans="1:14" x14ac:dyDescent="0.3">
      <c r="A58" t="s">
        <v>89</v>
      </c>
      <c r="B58" t="s">
        <v>95</v>
      </c>
      <c r="D58" s="2" t="s">
        <v>99</v>
      </c>
      <c r="E58" s="2" t="s">
        <v>100</v>
      </c>
    </row>
    <row r="59" spans="1:14" x14ac:dyDescent="0.3">
      <c r="A59" t="s">
        <v>85</v>
      </c>
      <c r="B59" t="s">
        <v>91</v>
      </c>
      <c r="D59" s="2" t="s">
        <v>109</v>
      </c>
      <c r="E59" s="2" t="s">
        <v>110</v>
      </c>
    </row>
    <row r="60" spans="1:14" x14ac:dyDescent="0.3">
      <c r="A60" t="s">
        <v>86</v>
      </c>
      <c r="B60" t="s">
        <v>92</v>
      </c>
      <c r="D60" s="2" t="s">
        <v>111</v>
      </c>
      <c r="E60" s="2" t="s">
        <v>112</v>
      </c>
    </row>
    <row r="61" spans="1:14" x14ac:dyDescent="0.3">
      <c r="A61" t="s">
        <v>88</v>
      </c>
      <c r="B61" t="s">
        <v>94</v>
      </c>
      <c r="D61" s="2" t="s">
        <v>105</v>
      </c>
      <c r="E61" s="2" t="s">
        <v>106</v>
      </c>
    </row>
    <row r="62" spans="1:14" x14ac:dyDescent="0.3">
      <c r="A62" t="s">
        <v>90</v>
      </c>
      <c r="B62" t="s">
        <v>96</v>
      </c>
      <c r="D62" s="2" t="s">
        <v>107</v>
      </c>
      <c r="E62" s="2" t="s">
        <v>108</v>
      </c>
    </row>
    <row r="63" spans="1:14" x14ac:dyDescent="0.3">
      <c r="A63" t="s">
        <v>87</v>
      </c>
      <c r="B63" t="s">
        <v>93</v>
      </c>
      <c r="D63" s="2" t="s">
        <v>101</v>
      </c>
      <c r="E63" s="2" t="s">
        <v>102</v>
      </c>
    </row>
    <row r="64" spans="1:14" x14ac:dyDescent="0.3">
      <c r="D64" s="2" t="s">
        <v>103</v>
      </c>
      <c r="E64" s="2" t="s">
        <v>104</v>
      </c>
    </row>
    <row r="65" spans="4:5" x14ac:dyDescent="0.3">
      <c r="D65" s="2" t="s">
        <v>113</v>
      </c>
      <c r="E65" s="2" t="s">
        <v>114</v>
      </c>
    </row>
    <row r="66" spans="4:5" x14ac:dyDescent="0.3">
      <c r="D66" s="2" t="s">
        <v>115</v>
      </c>
      <c r="E66" s="2" t="s">
        <v>116</v>
      </c>
    </row>
    <row r="67" spans="4:5" x14ac:dyDescent="0.3">
      <c r="D67" s="2" t="s">
        <v>117</v>
      </c>
      <c r="E67" s="2" t="s">
        <v>118</v>
      </c>
    </row>
    <row r="68" spans="4:5" x14ac:dyDescent="0.3">
      <c r="D68" s="2" t="s">
        <v>119</v>
      </c>
      <c r="E68" s="2" t="s">
        <v>120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KhaledELsayed</dc:creator>
  <cp:lastModifiedBy>KhaledELsayed</cp:lastModifiedBy>
  <dcterms:created xsi:type="dcterms:W3CDTF">2025-08-15T13:11:44Z</dcterms:created>
  <dcterms:modified xsi:type="dcterms:W3CDTF">2025-08-16T09:03:21Z</dcterms:modified>
</cp:coreProperties>
</file>