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NT8NBJ\Desktop\"/>
    </mc:Choice>
  </mc:AlternateContent>
  <xr:revisionPtr revIDLastSave="0" documentId="13_ncr:1_{73C9A9D3-C799-45D1-903B-FBD05FD7B2D2}" xr6:coauthVersionLast="47" xr6:coauthVersionMax="47" xr10:uidLastSave="{00000000-0000-0000-0000-000000000000}"/>
  <bookViews>
    <workbookView xWindow="2610" yWindow="-11640" windowWidth="20730" windowHeight="11040" tabRatio="271" xr2:uid="{00000000-000D-0000-FFFF-FFFF00000000}"/>
  </bookViews>
  <sheets>
    <sheet name="TEMPLAT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pHMAyLkPGO13ZMRK84iSMm+TuUw=="/>
    </ext>
  </extLst>
</workbook>
</file>

<file path=xl/calcChain.xml><?xml version="1.0" encoding="utf-8"?>
<calcChain xmlns="http://schemas.openxmlformats.org/spreadsheetml/2006/main">
  <c r="G19" i="11" l="1"/>
  <c r="E6" i="11"/>
  <c r="E5" i="11"/>
  <c r="E4" i="11"/>
  <c r="E3" i="11"/>
  <c r="C26" i="11"/>
  <c r="G20" i="11" l="1"/>
  <c r="C22" i="11"/>
  <c r="C20" i="11"/>
  <c r="E13" i="11" l="1"/>
  <c r="E8" i="11"/>
  <c r="E11" i="11"/>
  <c r="E12" i="11"/>
  <c r="E7" i="11"/>
  <c r="C23" i="11" s="1"/>
  <c r="E10" i="11"/>
  <c r="E9" i="11"/>
  <c r="E14" i="11"/>
  <c r="G15" i="11" l="1"/>
  <c r="E15" i="11" a="1"/>
  <c r="E15" i="11" l="1"/>
  <c r="C21" i="11" l="1"/>
  <c r="C24" i="11" s="1"/>
  <c r="C25" i="11" l="1"/>
  <c r="C29" i="11" l="1"/>
  <c r="C30" i="11" s="1"/>
</calcChain>
</file>

<file path=xl/sharedStrings.xml><?xml version="1.0" encoding="utf-8"?>
<sst xmlns="http://schemas.openxmlformats.org/spreadsheetml/2006/main" count="62" uniqueCount="57">
  <si>
    <t>Area</t>
  </si>
  <si>
    <t>Staffing</t>
  </si>
  <si>
    <t>Small Sort</t>
  </si>
  <si>
    <t>Line 1</t>
  </si>
  <si>
    <t>Lakeshore 4 &amp; 7</t>
  </si>
  <si>
    <t>Line 2</t>
  </si>
  <si>
    <t>Lakeshore 3 &amp; 8</t>
  </si>
  <si>
    <t>Line 3</t>
  </si>
  <si>
    <t>Threerivers 2 &amp; 5</t>
  </si>
  <si>
    <t>Line 4</t>
  </si>
  <si>
    <t>Threerivers 1 &amp; 6</t>
  </si>
  <si>
    <t>Line 5</t>
  </si>
  <si>
    <t>Green Outbound</t>
  </si>
  <si>
    <t>Line 6</t>
  </si>
  <si>
    <t>Black Outbound</t>
  </si>
  <si>
    <t>Line 7</t>
  </si>
  <si>
    <t>Runners</t>
  </si>
  <si>
    <t>Line 8</t>
  </si>
  <si>
    <t>Black</t>
  </si>
  <si>
    <t>Green</t>
  </si>
  <si>
    <t>Trailers:</t>
  </si>
  <si>
    <t>Airdock</t>
  </si>
  <si>
    <t>Bags:</t>
  </si>
  <si>
    <t>Total Staffing</t>
  </si>
  <si>
    <t>Primary Hours</t>
  </si>
  <si>
    <t>Outbound Hours</t>
  </si>
  <si>
    <t>SL Hours</t>
  </si>
  <si>
    <t>AM Hours</t>
  </si>
  <si>
    <t>Other Hours</t>
  </si>
  <si>
    <t>Total Hours</t>
  </si>
  <si>
    <t>Volume</t>
  </si>
  <si>
    <t>PPH</t>
  </si>
  <si>
    <t>Avg Paid Day</t>
  </si>
  <si>
    <t>Total Primary Staffing</t>
  </si>
  <si>
    <t>Total Outbound Staffing</t>
  </si>
  <si>
    <t>Lakeshore</t>
  </si>
  <si>
    <t>Three Rivers</t>
  </si>
  <si>
    <t>Drivers:</t>
  </si>
  <si>
    <t>AM Factor:</t>
  </si>
  <si>
    <t>Avg Punch Out Time</t>
  </si>
  <si>
    <t>Preload PPH Estimator</t>
  </si>
  <si>
    <t>Created By: Khalid Barakzai        Email: Kbarakzai@ups.com</t>
  </si>
  <si>
    <t>Stagger Start</t>
  </si>
  <si>
    <t>Outbound Average</t>
  </si>
  <si>
    <t>Total SPA Potential:</t>
  </si>
  <si>
    <t>Start Times</t>
  </si>
  <si>
    <t>Building</t>
  </si>
  <si>
    <t>Unload</t>
  </si>
  <si>
    <t>8-Way</t>
  </si>
  <si>
    <t>Big DA</t>
  </si>
  <si>
    <t>Clerical</t>
  </si>
  <si>
    <t>Clerical &amp; Cage</t>
  </si>
  <si>
    <t>8-Ways</t>
  </si>
  <si>
    <t>Date</t>
  </si>
  <si>
    <t>SS PPH:</t>
  </si>
  <si>
    <t>Unload PPH:</t>
  </si>
  <si>
    <t>Total FPH: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</si>
</sst>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6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2"/>
    </font>
    <font>
      <b/>
      <sz val="18"/>
      <color theme="1"/>
      <name val="Arial"/>
      <family val="2"/>
    </font>
    <font>
      <b/>
      <sz val="12"/>
      <color theme="6"/>
      <name val="Arial"/>
      <family val="2"/>
    </font>
    <font>
      <b/>
      <sz val="16"/>
      <name val="Arial"/>
      <family val="2"/>
    </font>
    <font>
      <b/>
      <sz val="26"/>
      <color rgb="FF000000"/>
      <name val="Arial"/>
      <family val="2"/>
    </font>
    <font>
      <b/>
      <sz val="30"/>
      <color theme="6"/>
      <name val="Arial"/>
      <family val="2"/>
      <scheme val="minor"/>
    </font>
    <font>
      <b/>
      <sz val="24"/>
      <color rgb="FF000000"/>
      <name val="Arial"/>
      <family val="2"/>
    </font>
    <font>
      <sz val="26"/>
      <color rgb="FF000000"/>
      <name val="Arial"/>
      <family val="2"/>
    </font>
    <font>
      <b/>
      <sz val="22"/>
      <color rgb="FF000000"/>
      <name val="Arial"/>
      <family val="2"/>
    </font>
    <font>
      <b/>
      <sz val="22"/>
      <color theme="1"/>
      <name val="Arial"/>
      <family val="2"/>
    </font>
    <font>
      <b/>
      <sz val="16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rgb="FFFFC000"/>
        <bgColor indexed="64"/>
      </patternFill>
    </fill>
    <fill>
      <patternFill patternType="solid">
        <fgColor theme="2" tint="-0.34998626667073579"/>
        <bgColor rgb="FF999999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FFE599"/>
      </patternFill>
    </fill>
    <fill>
      <patternFill patternType="solid">
        <fgColor theme="4" tint="0.39997558519241921"/>
        <bgColor rgb="FFD8D8D8"/>
      </patternFill>
    </fill>
    <fill>
      <patternFill patternType="solid">
        <fgColor rgb="FFFFFF00"/>
        <bgColor rgb="FFD8D8D8"/>
      </patternFill>
    </fill>
    <fill>
      <patternFill patternType="solid">
        <fgColor theme="6" tint="0.59999389629810485"/>
        <bgColor rgb="FFD8D8D8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5" borderId="1" xfId="0" applyFont="1" applyFill="1" applyBorder="1" applyProtection="1">
      <protection locked="0"/>
    </xf>
    <xf numFmtId="0" fontId="3" fillId="5" borderId="8" xfId="0" applyFont="1" applyFill="1" applyBorder="1" applyAlignment="1" applyProtection="1">
      <protection locked="0"/>
    </xf>
    <xf numFmtId="0" fontId="3" fillId="7" borderId="1" xfId="0" applyFont="1" applyFill="1" applyBorder="1"/>
    <xf numFmtId="0" fontId="2" fillId="0" borderId="0" xfId="0" applyFont="1" applyBorder="1"/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3" fillId="3" borderId="1" xfId="0" applyNumberFormat="1" applyFont="1" applyFill="1" applyBorder="1" applyProtection="1">
      <protection hidden="1"/>
    </xf>
    <xf numFmtId="2" fontId="5" fillId="3" borderId="0" xfId="0" applyNumberFormat="1" applyFont="1" applyFill="1" applyProtection="1">
      <protection hidden="1"/>
    </xf>
    <xf numFmtId="2" fontId="3" fillId="11" borderId="1" xfId="0" applyNumberFormat="1" applyFont="1" applyFill="1" applyBorder="1" applyAlignment="1" applyProtection="1">
      <alignment horizontal="right"/>
      <protection hidden="1"/>
    </xf>
    <xf numFmtId="0" fontId="3" fillId="4" borderId="6" xfId="0" applyFont="1" applyFill="1" applyBorder="1" applyAlignment="1"/>
    <xf numFmtId="2" fontId="6" fillId="4" borderId="8" xfId="0" applyNumberFormat="1" applyFont="1" applyFill="1" applyBorder="1" applyAlignment="1" applyProtection="1">
      <protection hidden="1"/>
    </xf>
    <xf numFmtId="0" fontId="6" fillId="6" borderId="8" xfId="0" applyFont="1" applyFill="1" applyBorder="1" applyAlignment="1" applyProtection="1">
      <protection hidden="1"/>
    </xf>
    <xf numFmtId="0" fontId="6" fillId="6" borderId="10" xfId="0" applyFont="1" applyFill="1" applyBorder="1" applyProtection="1">
      <protection hidden="1"/>
    </xf>
    <xf numFmtId="0" fontId="6" fillId="6" borderId="1" xfId="0" applyFont="1" applyFill="1" applyBorder="1" applyProtection="1">
      <protection hidden="1"/>
    </xf>
    <xf numFmtId="0" fontId="6" fillId="6" borderId="9" xfId="0" applyFont="1" applyFill="1" applyBorder="1" applyAlignment="1" applyProtection="1">
      <protection hidden="1"/>
    </xf>
    <xf numFmtId="2" fontId="3" fillId="13" borderId="1" xfId="0" applyNumberFormat="1" applyFont="1" applyFill="1" applyBorder="1" applyAlignment="1" applyProtection="1">
      <alignment horizontal="right"/>
      <protection locked="0"/>
    </xf>
    <xf numFmtId="2" fontId="3" fillId="14" borderId="1" xfId="0" applyNumberFormat="1" applyFont="1" applyFill="1" applyBorder="1" applyProtection="1">
      <protection locked="0"/>
    </xf>
    <xf numFmtId="0" fontId="3" fillId="12" borderId="9" xfId="0" applyFont="1" applyFill="1" applyBorder="1" applyProtection="1">
      <protection hidden="1"/>
    </xf>
    <xf numFmtId="0" fontId="6" fillId="12" borderId="8" xfId="0" applyFont="1" applyFill="1" applyBorder="1" applyProtection="1">
      <protection hidden="1"/>
    </xf>
    <xf numFmtId="0" fontId="3" fillId="12" borderId="10" xfId="0" applyFont="1" applyFill="1" applyBorder="1" applyProtection="1">
      <protection hidden="1"/>
    </xf>
    <xf numFmtId="2" fontId="6" fillId="12" borderId="1" xfId="0" applyNumberFormat="1" applyFont="1" applyFill="1" applyBorder="1" applyProtection="1">
      <protection hidden="1"/>
    </xf>
    <xf numFmtId="2" fontId="3" fillId="12" borderId="9" xfId="0" applyNumberFormat="1" applyFont="1" applyFill="1" applyBorder="1" applyProtection="1">
      <protection hidden="1"/>
    </xf>
    <xf numFmtId="20" fontId="9" fillId="5" borderId="13" xfId="0" applyNumberFormat="1" applyFont="1" applyFill="1" applyBorder="1" applyAlignment="1" applyProtection="1">
      <alignment horizontal="center"/>
      <protection locked="0"/>
    </xf>
    <xf numFmtId="0" fontId="3" fillId="15" borderId="10" xfId="0" applyFont="1" applyFill="1" applyBorder="1" applyAlignment="1">
      <alignment horizontal="left"/>
    </xf>
    <xf numFmtId="0" fontId="6" fillId="6" borderId="13" xfId="0" applyFont="1" applyFill="1" applyBorder="1" applyAlignment="1" applyProtection="1">
      <protection hidden="1"/>
    </xf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 applyProtection="1">
      <alignment horizontal="center"/>
      <protection locked="0"/>
    </xf>
    <xf numFmtId="0" fontId="6" fillId="5" borderId="2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>
      <alignment horizontal="left"/>
    </xf>
    <xf numFmtId="0" fontId="3" fillId="15" borderId="15" xfId="0" applyFont="1" applyFill="1" applyBorder="1" applyAlignment="1">
      <alignment horizontal="left"/>
    </xf>
    <xf numFmtId="0" fontId="3" fillId="7" borderId="7" xfId="0" applyFont="1" applyFill="1" applyBorder="1"/>
    <xf numFmtId="0" fontId="3" fillId="3" borderId="7" xfId="0" applyFont="1" applyFill="1" applyBorder="1"/>
    <xf numFmtId="0" fontId="3" fillId="7" borderId="7" xfId="0" applyFont="1" applyFill="1" applyBorder="1" applyAlignment="1"/>
    <xf numFmtId="0" fontId="3" fillId="2" borderId="7" xfId="0" applyFont="1" applyFill="1" applyBorder="1" applyAlignment="1"/>
    <xf numFmtId="0" fontId="6" fillId="2" borderId="19" xfId="0" applyFont="1" applyFill="1" applyBorder="1" applyAlignment="1"/>
    <xf numFmtId="0" fontId="3" fillId="2" borderId="19" xfId="0" applyFont="1" applyFill="1" applyBorder="1" applyAlignment="1"/>
    <xf numFmtId="0" fontId="7" fillId="9" borderId="7" xfId="0" applyFont="1" applyFill="1" applyBorder="1" applyAlignment="1"/>
    <xf numFmtId="0" fontId="7" fillId="9" borderId="3" xfId="0" applyFont="1" applyFill="1" applyBorder="1" applyAlignment="1"/>
    <xf numFmtId="0" fontId="3" fillId="16" borderId="5" xfId="0" applyFont="1" applyFill="1" applyBorder="1" applyAlignment="1" applyProtection="1">
      <alignment horizontal="right"/>
      <protection locked="0"/>
    </xf>
    <xf numFmtId="2" fontId="3" fillId="17" borderId="10" xfId="0" applyNumberFormat="1" applyFont="1" applyFill="1" applyBorder="1" applyAlignment="1" applyProtection="1">
      <alignment horizontal="right"/>
      <protection hidden="1"/>
    </xf>
    <xf numFmtId="20" fontId="3" fillId="5" borderId="6" xfId="0" applyNumberFormat="1" applyFont="1" applyFill="1" applyBorder="1" applyAlignment="1" applyProtection="1">
      <alignment horizontal="center"/>
      <protection locked="0"/>
    </xf>
    <xf numFmtId="20" fontId="3" fillId="5" borderId="2" xfId="0" applyNumberFormat="1" applyFont="1" applyFill="1" applyBorder="1" applyAlignment="1" applyProtection="1">
      <alignment horizontal="center"/>
      <protection locked="0"/>
    </xf>
    <xf numFmtId="20" fontId="3" fillId="8" borderId="13" xfId="0" applyNumberFormat="1" applyFont="1" applyFill="1" applyBorder="1" applyAlignment="1" applyProtection="1">
      <alignment horizontal="center"/>
      <protection hidden="1"/>
    </xf>
    <xf numFmtId="2" fontId="6" fillId="12" borderId="8" xfId="0" applyNumberFormat="1" applyFont="1" applyFill="1" applyBorder="1" applyProtection="1">
      <protection hidden="1"/>
    </xf>
    <xf numFmtId="0" fontId="4" fillId="0" borderId="0" xfId="0" applyFont="1" applyBorder="1" applyAlignment="1"/>
    <xf numFmtId="0" fontId="4" fillId="0" borderId="17" xfId="0" applyFont="1" applyBorder="1" applyAlignment="1"/>
    <xf numFmtId="0" fontId="6" fillId="5" borderId="8" xfId="0" applyFont="1" applyFill="1" applyBorder="1" applyAlignment="1" applyProtection="1">
      <alignment horizontal="center"/>
      <protection locked="0"/>
    </xf>
    <xf numFmtId="20" fontId="12" fillId="5" borderId="12" xfId="0" applyNumberFormat="1" applyFont="1" applyFill="1" applyBorder="1" applyAlignment="1" applyProtection="1">
      <alignment horizontal="center"/>
      <protection locked="0"/>
    </xf>
    <xf numFmtId="1" fontId="6" fillId="12" borderId="13" xfId="0" applyNumberFormat="1" applyFont="1" applyFill="1" applyBorder="1" applyAlignment="1" applyProtection="1">
      <alignment horizontal="center"/>
      <protection hidden="1"/>
    </xf>
    <xf numFmtId="14" fontId="13" fillId="5" borderId="8" xfId="0" applyNumberFormat="1" applyFont="1" applyFill="1" applyBorder="1" applyAlignment="1" applyProtection="1">
      <alignment horizontal="center"/>
      <protection locked="0"/>
    </xf>
    <xf numFmtId="0" fontId="10" fillId="12" borderId="8" xfId="0" applyFont="1" applyFill="1" applyBorder="1" applyAlignment="1">
      <alignment horizontal="center"/>
    </xf>
    <xf numFmtId="0" fontId="14" fillId="5" borderId="10" xfId="0" applyFont="1" applyFill="1" applyBorder="1" applyProtection="1">
      <protection locked="0"/>
    </xf>
    <xf numFmtId="2" fontId="14" fillId="12" borderId="10" xfId="0" applyNumberFormat="1" applyFont="1" applyFill="1" applyBorder="1" applyProtection="1">
      <protection hidden="1"/>
    </xf>
    <xf numFmtId="2" fontId="15" fillId="12" borderId="9" xfId="0" applyNumberFormat="1" applyFont="1" applyFill="1" applyBorder="1" applyProtection="1">
      <protection hidden="1"/>
    </xf>
    <xf numFmtId="0" fontId="6" fillId="6" borderId="8" xfId="0" applyFont="1" applyFill="1" applyBorder="1" applyAlignment="1"/>
    <xf numFmtId="0" fontId="6" fillId="6" borderId="13" xfId="0" applyFont="1" applyFill="1" applyBorder="1" applyAlignment="1" applyProtection="1">
      <alignment horizontal="center"/>
    </xf>
    <xf numFmtId="21" fontId="16" fillId="6" borderId="16" xfId="0" applyNumberFormat="1" applyFont="1" applyFill="1" applyBorder="1" applyAlignment="1" applyProtection="1">
      <alignment horizontal="center"/>
      <protection locked="0"/>
    </xf>
    <xf numFmtId="0" fontId="16" fillId="6" borderId="8" xfId="0" applyFont="1" applyFill="1" applyBorder="1" applyAlignment="1" applyProtection="1">
      <alignment horizontal="center"/>
      <protection locked="0"/>
    </xf>
    <xf numFmtId="0" fontId="0" fillId="10" borderId="16" xfId="0" applyFont="1" applyFill="1" applyBorder="1" applyAlignment="1">
      <alignment horizontal="center"/>
    </xf>
    <xf numFmtId="0" fontId="0" fillId="10" borderId="18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10" fillId="2" borderId="13" xfId="0" applyFont="1" applyFill="1" applyBorder="1" applyAlignment="1" applyProtection="1">
      <alignment horizontal="center"/>
      <protection hidden="1"/>
    </xf>
    <xf numFmtId="0" fontId="10" fillId="2" borderId="15" xfId="0" applyFont="1" applyFill="1" applyBorder="1" applyAlignment="1" applyProtection="1">
      <alignment horizontal="center"/>
      <protection hidden="1"/>
    </xf>
    <xf numFmtId="0" fontId="8" fillId="1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10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2034180</xdr:colOff>
      <xdr:row>8</xdr:row>
      <xdr:rowOff>161355</xdr:rowOff>
    </xdr:from>
    <xdr:to>
      <xdr:col>6</xdr:col>
      <xdr:colOff>2038500</xdr:colOff>
      <xdr:row>8</xdr:row>
      <xdr:rowOff>161715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11148B7-EF2C-15D3-1432-71715BE52AA6}"/>
                </a:ext>
              </a:extLst>
            </xdr14:cNvPr>
            <xdr14:cNvContentPartPr/>
          </xdr14:nvContentPartPr>
          <xdr14:nvPr macro=""/>
          <xdr14:xfrm>
            <a:off x="10606680" y="1923480"/>
            <a:ext cx="43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11148B7-EF2C-15D3-1432-71715BE52A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53040" y="1815840"/>
              <a:ext cx="11196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1333260</xdr:colOff>
      <xdr:row>9</xdr:row>
      <xdr:rowOff>142410</xdr:rowOff>
    </xdr:from>
    <xdr:to>
      <xdr:col>6</xdr:col>
      <xdr:colOff>1333620</xdr:colOff>
      <xdr:row>9</xdr:row>
      <xdr:rowOff>142770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FE1486B-AC1B-B87B-5F2D-8F86606A89A6}"/>
                </a:ext>
              </a:extLst>
            </xdr14:cNvPr>
            <xdr14:cNvContentPartPr/>
          </xdr14:nvContentPartPr>
          <xdr14:nvPr macro=""/>
          <xdr14:xfrm>
            <a:off x="9905760" y="21045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FE1486B-AC1B-B87B-5F2D-8F86606A89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852120" y="1996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2034180</xdr:colOff>
      <xdr:row>8</xdr:row>
      <xdr:rowOff>161355</xdr:rowOff>
    </xdr:from>
    <xdr:to>
      <xdr:col>6</xdr:col>
      <xdr:colOff>2038500</xdr:colOff>
      <xdr:row>8</xdr:row>
      <xdr:rowOff>161715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D6AFAD6-D097-4E02-9437-EC1335769C06}"/>
                </a:ext>
              </a:extLst>
            </xdr14:cNvPr>
            <xdr14:cNvContentPartPr/>
          </xdr14:nvContentPartPr>
          <xdr14:nvPr macro=""/>
          <xdr14:xfrm>
            <a:off x="10606680" y="1923480"/>
            <a:ext cx="432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11148B7-EF2C-15D3-1432-71715BE52AA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553040" y="1815840"/>
              <a:ext cx="11196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1333260</xdr:colOff>
      <xdr:row>9</xdr:row>
      <xdr:rowOff>142410</xdr:rowOff>
    </xdr:from>
    <xdr:to>
      <xdr:col>6</xdr:col>
      <xdr:colOff>1333620</xdr:colOff>
      <xdr:row>9</xdr:row>
      <xdr:rowOff>142770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216CC13-2A4B-49D6-A106-AAE9DAA77BCC}"/>
                </a:ext>
              </a:extLst>
            </xdr14:cNvPr>
            <xdr14:cNvContentPartPr/>
          </xdr14:nvContentPartPr>
          <xdr14:nvPr macro=""/>
          <xdr14:xfrm>
            <a:off x="9905760" y="21045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FE1486B-AC1B-B87B-5F2D-8F86606A89A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852120" y="1996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10T18:33:04.61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12 1,'-5'0,"-1"0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10T18:33:05.01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21T22:52:04.68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12 1,'-5'0,"-1"0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21T22:52:04.6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2E33-10F4-4FD8-ACDB-15C9D864067B}">
  <sheetPr codeName="Sheet1">
    <outlinePr summaryBelow="0" summaryRight="0"/>
    <pageSetUpPr fitToPage="1"/>
  </sheetPr>
  <dimension ref="A1:AA1005"/>
  <sheetViews>
    <sheetView tabSelected="1" zoomScale="70" zoomScaleNormal="70" workbookViewId="0">
      <selection activeCell="G26" sqref="G26"/>
    </sheetView>
  </sheetViews>
  <sheetFormatPr defaultColWidth="12.5703125" defaultRowHeight="15" customHeight="1" x14ac:dyDescent="0.2"/>
  <cols>
    <col min="1" max="1" width="1" customWidth="1"/>
    <col min="2" max="2" width="30.85546875" customWidth="1"/>
    <col min="3" max="3" width="23.42578125" customWidth="1"/>
    <col min="4" max="4" width="26.85546875" customWidth="1"/>
    <col min="5" max="5" width="23.7109375" customWidth="1"/>
    <col min="6" max="6" width="25.5703125" customWidth="1"/>
    <col min="7" max="7" width="33" customWidth="1"/>
    <col min="8" max="8" width="1" customWidth="1"/>
  </cols>
  <sheetData>
    <row r="1" spans="1:27" ht="36.75" customHeight="1" thickBot="1" x14ac:dyDescent="0.55000000000000004">
      <c r="A1" s="63"/>
      <c r="B1" s="66" t="s">
        <v>40</v>
      </c>
      <c r="C1" s="66"/>
      <c r="D1" s="66"/>
      <c r="E1" s="66"/>
      <c r="F1" s="66"/>
      <c r="G1" s="67"/>
      <c r="H1" s="63"/>
    </row>
    <row r="2" spans="1:27" ht="27.75" customHeight="1" thickBot="1" x14ac:dyDescent="0.35">
      <c r="A2" s="64"/>
      <c r="B2" s="33" t="s">
        <v>0</v>
      </c>
      <c r="C2" s="9" t="s">
        <v>1</v>
      </c>
      <c r="D2" s="8" t="s">
        <v>0</v>
      </c>
      <c r="E2" s="8" t="s">
        <v>32</v>
      </c>
      <c r="F2" s="8" t="s">
        <v>42</v>
      </c>
      <c r="G2" s="30" t="s">
        <v>39</v>
      </c>
      <c r="H2" s="64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64"/>
      <c r="B3" s="34" t="s">
        <v>47</v>
      </c>
      <c r="C3" s="43">
        <v>18</v>
      </c>
      <c r="D3" s="27" t="s">
        <v>47</v>
      </c>
      <c r="E3" s="44">
        <f>((G3-G28)*24)-F3</f>
        <v>3.7500000000000009</v>
      </c>
      <c r="F3" s="19">
        <v>0</v>
      </c>
      <c r="G3" s="45">
        <v>0.32291666666666669</v>
      </c>
      <c r="H3" s="64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64"/>
      <c r="B4" s="34" t="s">
        <v>52</v>
      </c>
      <c r="C4" s="43">
        <v>12</v>
      </c>
      <c r="D4" s="27" t="s">
        <v>48</v>
      </c>
      <c r="E4" s="44">
        <f>((G4-G28)*24)-F4</f>
        <v>4.1666666666666661</v>
      </c>
      <c r="F4" s="19">
        <v>0</v>
      </c>
      <c r="G4" s="45">
        <v>0.34027777777777773</v>
      </c>
      <c r="H4" s="64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thickBot="1" x14ac:dyDescent="0.3">
      <c r="A5" s="64"/>
      <c r="B5" s="34" t="s">
        <v>49</v>
      </c>
      <c r="C5" s="43">
        <v>4</v>
      </c>
      <c r="D5" s="27" t="s">
        <v>49</v>
      </c>
      <c r="E5" s="44">
        <f>((G5-G28)*24)-F5</f>
        <v>4.5000000000000009</v>
      </c>
      <c r="F5" s="19">
        <v>0</v>
      </c>
      <c r="G5" s="45">
        <v>0.35416666666666669</v>
      </c>
      <c r="H5" s="64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thickBot="1" x14ac:dyDescent="0.3">
      <c r="A6" s="64"/>
      <c r="B6" s="34" t="s">
        <v>51</v>
      </c>
      <c r="C6" s="43">
        <v>3</v>
      </c>
      <c r="D6" s="27" t="s">
        <v>50</v>
      </c>
      <c r="E6" s="44">
        <f>((G6-G28)*24)-F6</f>
        <v>4.666666666666667</v>
      </c>
      <c r="F6" s="19">
        <v>0</v>
      </c>
      <c r="G6" s="45">
        <v>0.3611111111111111</v>
      </c>
      <c r="H6" s="64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thickBot="1" x14ac:dyDescent="0.3">
      <c r="A7" s="64"/>
      <c r="B7" s="35" t="s">
        <v>2</v>
      </c>
      <c r="C7" s="4">
        <v>32</v>
      </c>
      <c r="D7" s="6" t="s">
        <v>2</v>
      </c>
      <c r="E7" s="12">
        <f>(E3-((G3-G7)*24)-F7)</f>
        <v>4.7500000000000009</v>
      </c>
      <c r="F7" s="19">
        <v>-0.25</v>
      </c>
      <c r="G7" s="45">
        <v>0.35416666666666669</v>
      </c>
      <c r="H7" s="64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thickBot="1" x14ac:dyDescent="0.3">
      <c r="A8" s="64"/>
      <c r="B8" s="36" t="s">
        <v>3</v>
      </c>
      <c r="C8" s="4">
        <v>9</v>
      </c>
      <c r="D8" s="3" t="s">
        <v>4</v>
      </c>
      <c r="E8" s="10">
        <f>(E3-((G3-G8)*24)-F8)</f>
        <v>4.84</v>
      </c>
      <c r="F8" s="20">
        <v>0.16</v>
      </c>
      <c r="G8" s="45">
        <v>0.375</v>
      </c>
      <c r="H8" s="64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thickBot="1" x14ac:dyDescent="0.3">
      <c r="A9" s="64"/>
      <c r="B9" s="36" t="s">
        <v>5</v>
      </c>
      <c r="C9" s="4">
        <v>7</v>
      </c>
      <c r="D9" s="3" t="s">
        <v>6</v>
      </c>
      <c r="E9" s="10">
        <f>(E3-((G3-G9)*24)-F9)</f>
        <v>4.84</v>
      </c>
      <c r="F9" s="20">
        <v>0.16</v>
      </c>
      <c r="G9" s="45">
        <v>0.375</v>
      </c>
      <c r="H9" s="64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thickBot="1" x14ac:dyDescent="0.3">
      <c r="A10" s="64"/>
      <c r="B10" s="36" t="s">
        <v>7</v>
      </c>
      <c r="C10" s="4">
        <v>8</v>
      </c>
      <c r="D10" s="3" t="s">
        <v>8</v>
      </c>
      <c r="E10" s="10">
        <f>(E3-((G3-G10)*24)-F10)</f>
        <v>5.0066666666666659</v>
      </c>
      <c r="F10" s="20">
        <v>0.16</v>
      </c>
      <c r="G10" s="45">
        <v>0.38194444444444442</v>
      </c>
      <c r="H10" s="64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thickBot="1" x14ac:dyDescent="0.3">
      <c r="A11" s="64"/>
      <c r="B11" s="36" t="s">
        <v>9</v>
      </c>
      <c r="C11" s="4">
        <v>6</v>
      </c>
      <c r="D11" s="3" t="s">
        <v>10</v>
      </c>
      <c r="E11" s="10">
        <f>(E3-((G3-G11)*24)-F11)</f>
        <v>5.0066666666666659</v>
      </c>
      <c r="F11" s="20">
        <v>0.16</v>
      </c>
      <c r="G11" s="45">
        <v>0.38194444444444442</v>
      </c>
      <c r="H11" s="64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thickBot="1" x14ac:dyDescent="0.3">
      <c r="A12" s="64"/>
      <c r="B12" s="36" t="s">
        <v>11</v>
      </c>
      <c r="C12" s="4">
        <v>7</v>
      </c>
      <c r="D12" s="2" t="s">
        <v>12</v>
      </c>
      <c r="E12" s="10">
        <f>(E3-((G3-G12)*24)-F12)</f>
        <v>4.84</v>
      </c>
      <c r="F12" s="20">
        <v>0.16</v>
      </c>
      <c r="G12" s="45">
        <v>0.375</v>
      </c>
      <c r="H12" s="64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thickBot="1" x14ac:dyDescent="0.3">
      <c r="A13" s="64"/>
      <c r="B13" s="36" t="s">
        <v>13</v>
      </c>
      <c r="C13" s="4">
        <v>6</v>
      </c>
      <c r="D13" s="2" t="s">
        <v>14</v>
      </c>
      <c r="E13" s="10">
        <f>(E3-((G3-G13)*24)-F13)</f>
        <v>5.0066666666666659</v>
      </c>
      <c r="F13" s="20">
        <v>0.16</v>
      </c>
      <c r="G13" s="45">
        <v>0.38194444444444442</v>
      </c>
      <c r="H13" s="64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thickBot="1" x14ac:dyDescent="0.3">
      <c r="A14" s="64"/>
      <c r="B14" s="36" t="s">
        <v>15</v>
      </c>
      <c r="C14" s="4">
        <v>7</v>
      </c>
      <c r="D14" s="3" t="s">
        <v>16</v>
      </c>
      <c r="E14" s="11">
        <f>(E3-((G3-G14)*24)-F14)</f>
        <v>4.84</v>
      </c>
      <c r="F14" s="20">
        <v>0.16</v>
      </c>
      <c r="G14" s="46">
        <v>0.375</v>
      </c>
      <c r="H14" s="64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thickBot="1" x14ac:dyDescent="0.3">
      <c r="A15" s="64"/>
      <c r="B15" s="36" t="s">
        <v>17</v>
      </c>
      <c r="C15" s="4">
        <v>9</v>
      </c>
      <c r="D15" s="13" t="s">
        <v>43</v>
      </c>
      <c r="E15" s="14">
        <f t="array" ref="E15">SUM(E8:E14/7)</f>
        <v>4.911428571428571</v>
      </c>
      <c r="F15" s="29"/>
      <c r="G15" s="47">
        <f>AVERAGE(G8:G13)</f>
        <v>0.37847222222222215</v>
      </c>
      <c r="H15" s="64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thickBot="1" x14ac:dyDescent="0.3">
      <c r="A16" s="64"/>
      <c r="B16" s="36" t="s">
        <v>18</v>
      </c>
      <c r="C16" s="4">
        <v>6</v>
      </c>
      <c r="D16" s="49"/>
      <c r="E16" s="49"/>
      <c r="F16" s="1"/>
      <c r="G16" s="1"/>
      <c r="H16" s="64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thickBot="1" x14ac:dyDescent="0.3">
      <c r="A17" s="64"/>
      <c r="B17" s="36" t="s">
        <v>19</v>
      </c>
      <c r="C17" s="4">
        <v>3</v>
      </c>
      <c r="D17" s="49"/>
      <c r="E17" s="49"/>
      <c r="F17" s="59" t="s">
        <v>55</v>
      </c>
      <c r="G17" s="51">
        <v>9500</v>
      </c>
      <c r="H17" s="64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thickBot="1" x14ac:dyDescent="0.3">
      <c r="A18" s="64"/>
      <c r="B18" s="36" t="s">
        <v>16</v>
      </c>
      <c r="C18" s="4">
        <v>12</v>
      </c>
      <c r="D18" s="49"/>
      <c r="E18" s="49"/>
      <c r="F18" s="59" t="s">
        <v>54</v>
      </c>
      <c r="G18" s="51">
        <v>9000</v>
      </c>
      <c r="H18" s="64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customHeight="1" thickBot="1" x14ac:dyDescent="0.3">
      <c r="A19" s="64"/>
      <c r="B19" s="37" t="s">
        <v>21</v>
      </c>
      <c r="C19" s="4">
        <v>0</v>
      </c>
      <c r="D19" s="49"/>
      <c r="E19" s="49"/>
      <c r="F19" s="28" t="s">
        <v>56</v>
      </c>
      <c r="G19" s="60">
        <f>G17+G18</f>
        <v>18500</v>
      </c>
      <c r="H19" s="64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 thickBot="1" x14ac:dyDescent="0.3">
      <c r="A20" s="64"/>
      <c r="B20" s="38" t="s">
        <v>33</v>
      </c>
      <c r="C20" s="21">
        <f>C3+C4+C5+C6+C7+C19</f>
        <v>69</v>
      </c>
      <c r="D20" s="49"/>
      <c r="E20" s="49"/>
      <c r="F20" s="16" t="s">
        <v>44</v>
      </c>
      <c r="G20" s="53">
        <f>E3*G19</f>
        <v>69375.000000000015</v>
      </c>
      <c r="H20" s="64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25" customHeight="1" thickBot="1" x14ac:dyDescent="0.3">
      <c r="A21" s="64"/>
      <c r="B21" s="39" t="s">
        <v>34</v>
      </c>
      <c r="C21" s="22">
        <f>SUM(C8:C18)</f>
        <v>80</v>
      </c>
      <c r="D21" s="49"/>
      <c r="E21" s="49"/>
      <c r="F21" s="17" t="s">
        <v>20</v>
      </c>
      <c r="G21" s="31"/>
      <c r="H21" s="64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customHeight="1" thickBot="1" x14ac:dyDescent="0.3">
      <c r="A22" s="64"/>
      <c r="B22" s="38" t="s">
        <v>23</v>
      </c>
      <c r="C22" s="23">
        <f>SUM(C3:C19)</f>
        <v>149</v>
      </c>
      <c r="D22" s="49"/>
      <c r="E22" s="49"/>
      <c r="F22" s="17" t="s">
        <v>22</v>
      </c>
      <c r="G22" s="31"/>
      <c r="H22" s="64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customHeight="1" thickBot="1" x14ac:dyDescent="0.3">
      <c r="A23" s="64"/>
      <c r="B23" s="38" t="s">
        <v>24</v>
      </c>
      <c r="C23" s="24">
        <f>(SUM(C3*E3)+(C4*E4)+(C5*E5)+(C6*E6)+(C7*E7))</f>
        <v>301.5</v>
      </c>
      <c r="D23" s="49"/>
      <c r="E23" s="49"/>
      <c r="F23" s="18" t="s">
        <v>37</v>
      </c>
      <c r="G23" s="32">
        <v>212</v>
      </c>
      <c r="H23" s="6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7" customHeight="1" thickBot="1" x14ac:dyDescent="0.3">
      <c r="A24" s="64"/>
      <c r="B24" s="38" t="s">
        <v>25</v>
      </c>
      <c r="C24" s="24">
        <f>C21*E15</f>
        <v>392.91428571428571</v>
      </c>
      <c r="D24" s="49"/>
      <c r="E24" s="49"/>
      <c r="F24" s="15" t="s">
        <v>38</v>
      </c>
      <c r="G24" s="51">
        <v>0.22</v>
      </c>
      <c r="H24" s="6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3.25" customHeight="1" thickBot="1" x14ac:dyDescent="0.3">
      <c r="A25" s="64"/>
      <c r="B25" s="38" t="s">
        <v>26</v>
      </c>
      <c r="C25" s="25">
        <f>SUM(C23+C24)</f>
        <v>694.41428571428571</v>
      </c>
      <c r="D25" s="49"/>
      <c r="E25" s="49"/>
      <c r="F25" s="50"/>
      <c r="G25" s="50"/>
      <c r="H25" s="6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.75" customHeight="1" thickBot="1" x14ac:dyDescent="0.55000000000000004">
      <c r="A26" s="64"/>
      <c r="B26" s="40" t="s">
        <v>27</v>
      </c>
      <c r="C26" s="48">
        <f>SUM(G23*G24)</f>
        <v>46.64</v>
      </c>
      <c r="D26" s="49"/>
      <c r="E26" s="49"/>
      <c r="F26" s="55" t="s">
        <v>53</v>
      </c>
      <c r="G26" s="54">
        <v>45589</v>
      </c>
      <c r="H26" s="64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8.5" customHeight="1" thickBot="1" x14ac:dyDescent="0.55000000000000004">
      <c r="A27" s="64"/>
      <c r="B27" s="40" t="s">
        <v>28</v>
      </c>
      <c r="C27" s="5">
        <v>21</v>
      </c>
      <c r="D27" s="49"/>
      <c r="E27" s="49"/>
      <c r="F27" s="68" t="s">
        <v>45</v>
      </c>
      <c r="G27" s="69"/>
      <c r="H27" s="64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7" customHeight="1" thickBot="1" x14ac:dyDescent="0.45">
      <c r="A28" s="64"/>
      <c r="B28" s="41" t="s">
        <v>30</v>
      </c>
      <c r="C28" s="56">
        <v>64400</v>
      </c>
      <c r="D28" s="49"/>
      <c r="E28" s="49"/>
      <c r="F28" s="61" t="s">
        <v>46</v>
      </c>
      <c r="G28" s="52">
        <v>0.16666666666666666</v>
      </c>
      <c r="H28" s="64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 thickBot="1" x14ac:dyDescent="0.45">
      <c r="A29" s="64"/>
      <c r="B29" s="41" t="s">
        <v>29</v>
      </c>
      <c r="C29" s="57">
        <f>SUM(C25+C26+C27)</f>
        <v>762.0542857142857</v>
      </c>
      <c r="D29" s="49"/>
      <c r="E29" s="49"/>
      <c r="F29" s="62" t="s">
        <v>35</v>
      </c>
      <c r="G29" s="26">
        <v>0.37847222222222227</v>
      </c>
      <c r="H29" s="64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" customHeight="1" thickBot="1" x14ac:dyDescent="0.45">
      <c r="A30" s="64"/>
      <c r="B30" s="42" t="s">
        <v>31</v>
      </c>
      <c r="C30" s="58">
        <f>SUM(C28/C29)</f>
        <v>84.508415223512387</v>
      </c>
      <c r="D30" s="50"/>
      <c r="E30" s="50"/>
      <c r="F30" s="62" t="s">
        <v>36</v>
      </c>
      <c r="G30" s="26">
        <v>0.37847222222222227</v>
      </c>
      <c r="H30" s="6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thickBot="1" x14ac:dyDescent="0.3">
      <c r="A31" s="65"/>
      <c r="B31" s="70" t="s">
        <v>41</v>
      </c>
      <c r="C31" s="70"/>
      <c r="D31" s="70"/>
      <c r="E31" s="70"/>
      <c r="F31" s="70"/>
      <c r="G31" s="70"/>
      <c r="H31" s="65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U32" s="1"/>
      <c r="V32" s="1"/>
      <c r="W32" s="1"/>
      <c r="X32" s="1"/>
      <c r="Y32" s="1"/>
      <c r="Z32" s="1"/>
      <c r="AA32" s="1"/>
    </row>
    <row r="33" spans="2:27" ht="15.7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U33" s="1"/>
      <c r="V33" s="1"/>
      <c r="W33" s="1"/>
      <c r="X33" s="1"/>
      <c r="Y33" s="1"/>
      <c r="Z33" s="1"/>
      <c r="AA33" s="1"/>
    </row>
    <row r="34" spans="2:27" ht="15.75" customHeight="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U34" s="1"/>
      <c r="V34" s="1"/>
      <c r="W34" s="1"/>
      <c r="X34" s="1"/>
      <c r="Y34" s="1"/>
      <c r="Z34" s="1"/>
      <c r="AA34" s="1"/>
    </row>
    <row r="35" spans="2:27" ht="15.7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U35" s="1"/>
      <c r="V35" s="1"/>
      <c r="W35" s="1"/>
      <c r="X35" s="1"/>
      <c r="Y35" s="1"/>
      <c r="Z35" s="1"/>
      <c r="AA35" s="1"/>
    </row>
    <row r="36" spans="2:27" ht="15.7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5.75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.7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.7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5.7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5.7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5.7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.7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5.7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5.7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5.7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5.7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5.7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5.7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5.7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5.7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5.7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5.7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5.7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5.7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5.7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5.7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5.7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5.7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5.7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5.7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5.7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5.7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5.7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5.7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5.7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5.7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5.7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5.7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5.7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customHeight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customHeight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customHeight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customHeight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customHeight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customHeight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customHeight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customHeight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customHeight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customHeight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customHeight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customHeight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customHeight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customHeight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customHeight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customHeight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customHeight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customHeight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customHeight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customHeight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customHeight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customHeight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customHeight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customHeight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customHeight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customHeight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customHeight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customHeight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customHeight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customHeight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customHeight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customHeight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customHeight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customHeight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customHeight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customHeight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customHeight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customHeight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customHeight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customHeight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customHeight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customHeight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customHeight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customHeight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customHeight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customHeight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customHeight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customHeight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customHeight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customHeight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customHeight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customHeight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customHeight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customHeight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customHeight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customHeight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customHeight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customHeight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customHeight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customHeight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customHeight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customHeight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customHeight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customHeight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customHeight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customHeight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customHeight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customHeight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customHeight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customHeight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customHeight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customHeight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customHeight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customHeight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customHeight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customHeight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customHeight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customHeight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customHeight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customHeight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customHeight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customHeight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customHeight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customHeight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customHeight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customHeight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customHeight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customHeight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customHeight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customHeight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customHeight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customHeight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customHeight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customHeight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customHeight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customHeight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customHeight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customHeight="1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customHeight="1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customHeight="1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customHeight="1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customHeight="1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customHeight="1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customHeight="1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customHeight="1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customHeight="1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customHeight="1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customHeight="1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customHeight="1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customHeight="1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customHeight="1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customHeight="1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customHeight="1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customHeight="1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customHeight="1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customHeight="1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customHeight="1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customHeight="1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customHeight="1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customHeight="1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customHeight="1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customHeight="1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customHeight="1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customHeight="1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customHeight="1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customHeight="1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customHeight="1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customHeight="1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customHeight="1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customHeight="1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customHeight="1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customHeight="1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customHeight="1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customHeight="1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customHeight="1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customHeight="1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customHeight="1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customHeight="1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customHeight="1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customHeight="1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customHeight="1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customHeight="1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customHeight="1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customHeight="1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customHeight="1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customHeight="1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customHeight="1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customHeight="1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customHeight="1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customHeight="1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customHeight="1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customHeight="1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customHeight="1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customHeight="1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customHeight="1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customHeight="1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customHeight="1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customHeight="1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customHeight="1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customHeight="1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customHeight="1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customHeight="1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customHeight="1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customHeight="1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customHeight="1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customHeight="1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5.75" customHeight="1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5.75" customHeight="1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5.75" customHeight="1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5.75" customHeight="1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5.75" customHeight="1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5.75" customHeight="1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5.75" customHeight="1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5.75" customHeight="1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5.75" customHeight="1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5.75" customHeight="1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5.75" customHeight="1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.75" customHeight="1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5.75" customHeight="1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5.75" customHeight="1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5.75" customHeight="1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5.75" customHeight="1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5.75" customHeight="1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5" customHeight="1" x14ac:dyDescent="0.2">
      <c r="B1002" s="1"/>
      <c r="C1002" s="1"/>
      <c r="D1002" s="1"/>
      <c r="E1002" s="1"/>
      <c r="F1002" s="1"/>
      <c r="G1002" s="1"/>
    </row>
    <row r="1003" spans="2:27" ht="15" customHeight="1" x14ac:dyDescent="0.2">
      <c r="B1003" s="1"/>
      <c r="C1003" s="1"/>
      <c r="D1003" s="1"/>
      <c r="E1003" s="1"/>
      <c r="F1003" s="1"/>
      <c r="G1003" s="1"/>
    </row>
    <row r="1004" spans="2:27" ht="15" customHeight="1" x14ac:dyDescent="0.2">
      <c r="B1004" s="1"/>
      <c r="C1004" s="1"/>
      <c r="D1004" s="1"/>
      <c r="E1004" s="1"/>
      <c r="F1004" s="1"/>
      <c r="G1004" s="1"/>
    </row>
    <row r="1005" spans="2:27" ht="15" customHeight="1" x14ac:dyDescent="0.2">
      <c r="B1005" s="1"/>
      <c r="C1005" s="1"/>
      <c r="D1005" s="1"/>
      <c r="E1005" s="1"/>
      <c r="F1005" s="1"/>
      <c r="G1005" s="1"/>
    </row>
  </sheetData>
  <sheetProtection algorithmName="SHA-512" hashValue="NVVf/C7gm5m2KgFINyDEYqnShJ7ILJY9Axol0ofDUQ/avXr2nEFt4pvyU/DqprN15CMzNLXHuiLIDvbzfjivpA==" saltValue="6ztHw/P/LaD+O1CfP6Pmsg==" spinCount="100000" sheet="1" formatCells="0" formatColumns="0" formatRows="0" insertColumns="0" insertRows="0" insertHyperlinks="0" deleteColumns="0" deleteRows="0" sort="0" autoFilter="0" pivotTables="0"/>
  <mergeCells count="5">
    <mergeCell ref="H1:H31"/>
    <mergeCell ref="A1:A31"/>
    <mergeCell ref="B31:G31"/>
    <mergeCell ref="B1:G1"/>
    <mergeCell ref="F27:G27"/>
  </mergeCells>
  <pageMargins left="0.7" right="0.7" top="0.75" bottom="0.75" header="0" footer="0"/>
  <pageSetup scale="75" orientation="landscape" r:id="rId1"/>
  <ignoredErrors>
    <ignoredError sqref="C2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Preload PPH Estimator DRAFT</dc:title>
  <dc:creator>Khalid Barakzai</dc:creator>
  <cp:lastModifiedBy>Barakzai Khalid (YNT8NBJ)</cp:lastModifiedBy>
  <cp:lastPrinted>2024-10-24T09:13:33Z</cp:lastPrinted>
  <dcterms:modified xsi:type="dcterms:W3CDTF">2024-11-14T22:11:11Z</dcterms:modified>
</cp:coreProperties>
</file>