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" yWindow="-380" windowWidth="22340" windowHeight="14540" tabRatio="500" activeTab="2"/>
  </bookViews>
  <sheets>
    <sheet name="Hong-Lee Clusterng" sheetId="1" r:id="rId1"/>
    <sheet name="Fuzzy Regression" sheetId="2" r:id="rId2"/>
    <sheet name="Fuzzy C-Mean" sheetId="3" r:id="rId3"/>
  </sheets>
  <definedNames>
    <definedName name="solver_adj" localSheetId="1" hidden="1">'Fuzzy Regression'!$E$8:$G$9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'Fuzzy Regression'!$E$8:$G$8</definedName>
    <definedName name="solver_lhs2" localSheetId="1" hidden="1">'Fuzzy Regression'!$C$8:$C$19</definedName>
    <definedName name="solver_lhs3" localSheetId="1" hidden="1">'Fuzzy Regression'!$C$8:$C$19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'Fuzzy Regression'!$I$20</definedName>
    <definedName name="solver_pre" localSheetId="1" hidden="1">0.000001</definedName>
    <definedName name="solver_rel1" localSheetId="1" hidden="1">3</definedName>
    <definedName name="solver_rel2" localSheetId="1" hidden="1">1</definedName>
    <definedName name="solver_rel3" localSheetId="1" hidden="1">3</definedName>
    <definedName name="solver_rhs1" localSheetId="1" hidden="1">0</definedName>
    <definedName name="solver_rhs2" localSheetId="1" hidden="1">'Fuzzy Regression'!$J$8:$J$19</definedName>
    <definedName name="solver_rhs3" localSheetId="1" hidden="1">'Fuzzy Regression'!$K$8:$K$19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8" i="2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27"/>
  <c r="B27"/>
  <c r="C27"/>
  <c r="D27"/>
  <c r="H30"/>
  <c r="H31"/>
  <c r="H32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J14"/>
  <c r="J15"/>
  <c r="J16"/>
  <c r="J17"/>
  <c r="J18"/>
  <c r="J19"/>
  <c r="J20"/>
  <c r="J21"/>
  <c r="J22"/>
  <c r="J23"/>
  <c r="J24"/>
  <c r="H13"/>
  <c r="K13"/>
  <c r="J13"/>
  <c r="I14"/>
  <c r="I15"/>
  <c r="I16"/>
  <c r="I17"/>
  <c r="I18"/>
  <c r="I19"/>
  <c r="I20"/>
  <c r="I21"/>
  <c r="I22"/>
  <c r="I23"/>
  <c r="I24"/>
  <c r="I13"/>
  <c r="I25"/>
  <c r="A44" i="1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43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C76"/>
  <c r="F17"/>
</calcChain>
</file>

<file path=xl/sharedStrings.xml><?xml version="1.0" encoding="utf-8"?>
<sst xmlns="http://schemas.openxmlformats.org/spreadsheetml/2006/main" count="73" uniqueCount="69">
  <si>
    <t>For instance, in row 1, the largest value is found in column 7; therefore, I took the Insurance Fee from training case 7 ($2100), and multiplied it by 0.18.</t>
    <phoneticPr fontId="9" type="noConversion"/>
  </si>
  <si>
    <t>This was done for all Rows of the (40,48) Column in the U matrix.</t>
    <phoneticPr fontId="9" type="noConversion"/>
  </si>
  <si>
    <t>I decided to simply take the weighted sum of the Insurance Prices corresponding to the Training Points that (40,48) was most similar to.</t>
    <phoneticPr fontId="9" type="noConversion"/>
  </si>
  <si>
    <t>"Training" is the sorted Training Matrix, found in each of the other 2 sheets in this Workbook.</t>
    <phoneticPr fontId="9" type="noConversion"/>
  </si>
  <si>
    <t>Insurance Fee (40,48) = .18*Training(7,3)+.33*Training(4,3)+.26*HW2_Training(3,3)+.22*Training(10,3) = $1808</t>
    <phoneticPr fontId="9" type="noConversion"/>
  </si>
  <si>
    <t>$C$8:$C$19 &lt;= $J$8:$J$19</t>
    <phoneticPr fontId="9" type="noConversion"/>
  </si>
  <si>
    <t>$C$8:$C$19 &gt;= $K$8:$K$19</t>
    <phoneticPr fontId="9" type="noConversion"/>
  </si>
  <si>
    <t>Resulting Equation:</t>
    <phoneticPr fontId="9" type="noConversion"/>
  </si>
  <si>
    <t>Y = A_0(-1448,.266) + A_1(59.3,0)*x_1 + A_2(25.2,0)*x_2</t>
    <phoneticPr fontId="9" type="noConversion"/>
  </si>
  <si>
    <t>I tried to find the number of clusters that minimized the variance, and I found that c = 11 was best.</t>
    <phoneticPr fontId="9" type="noConversion"/>
  </si>
  <si>
    <t>The clusterings for each of the three cases seem to be the same.</t>
    <phoneticPr fontId="9" type="noConversion"/>
  </si>
  <si>
    <t xml:space="preserve">(d) Given age = 40 and property = 48000, what is your inferred insurance fee? </t>
  </si>
  <si>
    <t>Updates of U and V were iterated until convergence was reaced.  In the code, I just let 100 iterations run, which I found to be sufficient.</t>
    <phoneticPr fontId="9" type="noConversion"/>
  </si>
  <si>
    <t>3) Fuzzy c-Mean Approach</t>
    <phoneticPr fontId="9" type="noConversion"/>
  </si>
  <si>
    <t>I placed (40,48) at the end of the input data to the MATLab Function I wrote to find the c-Mean Clustering with training data.</t>
    <phoneticPr fontId="9" type="noConversion"/>
  </si>
  <si>
    <t>Group 4 is Green Area</t>
    <phoneticPr fontId="9" type="noConversion"/>
  </si>
  <si>
    <t>Group 1 is Red Area</t>
    <phoneticPr fontId="9" type="noConversion"/>
  </si>
  <si>
    <t>Group 2 is Blue Area</t>
    <phoneticPr fontId="9" type="noConversion"/>
  </si>
  <si>
    <t>Group 3 is Black Area</t>
    <phoneticPr fontId="9" type="noConversion"/>
  </si>
  <si>
    <t>Payment:  around,$1350 --&gt; less than $1600 but more than $1100</t>
    <phoneticPr fontId="9" type="noConversion"/>
  </si>
  <si>
    <t>1) Hong-Lee Approach</t>
    <phoneticPr fontId="9" type="noConversion"/>
  </si>
  <si>
    <t>Sorted Training Mat (Sorted by Insurance Fee)</t>
    <phoneticPr fontId="9" type="noConversion"/>
  </si>
  <si>
    <t>Membership Matrix (found using MatLAB code)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</si>
  <si>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</si>
  <si>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</si>
  <si>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</si>
  <si>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Decision Table (found using rules in Hong-Lee Paper)</t>
    <phoneticPr fontId="9" type="noConversion"/>
  </si>
  <si>
    <t>**</t>
    <phoneticPr fontId="9" type="noConversion"/>
  </si>
  <si>
    <t>Cell **</t>
    <phoneticPr fontId="9" type="noConversion"/>
  </si>
  <si>
    <t>Bold entries are the original training data. '**' cell is cell of interest.</t>
    <phoneticPr fontId="9" type="noConversion"/>
  </si>
  <si>
    <t>2) Fuzzy Regression Method</t>
    <phoneticPr fontId="9" type="noConversion"/>
  </si>
  <si>
    <t>All Formulas used are in target cells. Solver was used to optimize the problem.  The following constraints were imposed:</t>
    <phoneticPr fontId="9" type="noConversion"/>
  </si>
  <si>
    <t>All Alpha values must be greater than or equal to zero</t>
    <phoneticPr fontId="9" type="noConversion"/>
  </si>
  <si>
    <t>b) Use fuzzy c-mean method to cluster the data set (x1 , y)=(age, insurance fee).</t>
    <phoneticPr fontId="9" type="noConversion"/>
  </si>
  <si>
    <t>Columns</t>
  </si>
  <si>
    <t>through</t>
  </si>
  <si>
    <t>V Matrix</t>
    <phoneticPr fontId="9" type="noConversion"/>
  </si>
  <si>
    <t>(c) Use fuzzy c-mean method to cluster the data set (x1 , x2 , y)=(age, property, insurance fee).</t>
    <phoneticPr fontId="9" type="noConversion"/>
  </si>
  <si>
    <t>Age</t>
    <phoneticPr fontId="9" type="noConversion"/>
  </si>
  <si>
    <t>Property</t>
    <phoneticPr fontId="9" type="noConversion"/>
  </si>
  <si>
    <t>$1,000 units</t>
    <phoneticPr fontId="9" type="noConversion"/>
  </si>
  <si>
    <t>c</t>
    <phoneticPr fontId="9" type="noConversion"/>
  </si>
  <si>
    <t>Alpha</t>
    <phoneticPr fontId="9" type="noConversion"/>
  </si>
  <si>
    <t>J</t>
    <phoneticPr fontId="9" type="noConversion"/>
  </si>
  <si>
    <t>Age = 40</t>
    <phoneticPr fontId="9" type="noConversion"/>
  </si>
  <si>
    <t>Prop = 48</t>
    <phoneticPr fontId="9" type="noConversion"/>
  </si>
  <si>
    <t>Boarder of rules 1 and 2</t>
    <phoneticPr fontId="9" type="noConversion"/>
  </si>
  <si>
    <t>Sorted Training Mat</t>
    <phoneticPr fontId="9" type="noConversion"/>
  </si>
  <si>
    <t>Fuzzy Membership Functions</t>
    <phoneticPr fontId="9" type="noConversion"/>
  </si>
  <si>
    <t>h</t>
    <phoneticPr fontId="9" type="noConversion"/>
  </si>
  <si>
    <t xml:space="preserve">Age = </t>
    <phoneticPr fontId="9" type="noConversion"/>
  </si>
  <si>
    <t xml:space="preserve">Prop = </t>
    <phoneticPr fontId="9" type="noConversion"/>
  </si>
  <si>
    <t>Payment</t>
    <phoneticPr fontId="9" type="noConversion"/>
  </si>
  <si>
    <t>y Predicted</t>
    <phoneticPr fontId="9" type="noConversion"/>
  </si>
  <si>
    <t>y_j Max</t>
    <phoneticPr fontId="9" type="noConversion"/>
  </si>
  <si>
    <t>y_j Min</t>
    <phoneticPr fontId="9" type="noConversion"/>
  </si>
  <si>
    <t>c_1*Att_1</t>
    <phoneticPr fontId="9" type="noConversion"/>
  </si>
  <si>
    <t>c_2*Att_2</t>
    <phoneticPr fontId="9" type="noConversion"/>
  </si>
  <si>
    <t>sum(c_i*x_i)</t>
    <phoneticPr fontId="9" type="noConversion"/>
  </si>
  <si>
    <t>Fractional Difference</t>
    <phoneticPr fontId="9" type="noConversion"/>
  </si>
  <si>
    <t>Att_1</t>
    <phoneticPr fontId="9" type="noConversion"/>
  </si>
  <si>
    <t>Att_2</t>
    <phoneticPr fontId="9" type="noConversion"/>
  </si>
  <si>
    <t>Y</t>
    <phoneticPr fontId="9" type="noConversion"/>
  </si>
  <si>
    <t>Sum of J's</t>
    <phoneticPr fontId="9" type="noConversion"/>
  </si>
  <si>
    <t xml:space="preserve">Used solver to optimize the problem with the given constraints </t>
    <phoneticPr fontId="9" type="noConversion"/>
  </si>
  <si>
    <t>I chose to let c = 4 for my clustering, since this makes it easily compariable to the Hong-Lee Clustering results</t>
    <phoneticPr fontId="9" type="noConversion"/>
  </si>
  <si>
    <t>a) Use fuzzy c-mean method to cluster the insurance fee y.</t>
    <phoneticPr fontId="9" type="noConversion"/>
  </si>
  <si>
    <t>U Matrix</t>
    <phoneticPr fontId="9" type="noConversion"/>
  </si>
  <si>
    <t>V Vector</t>
    <phoneticPr fontId="9" type="noConversion"/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</si>
</sst>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b/>
      <sz val="10"/>
      <name val="Verdana"/>
    </font>
    <font>
      <b/>
      <i/>
      <sz val="10"/>
      <name val="Verdana"/>
    </font>
    <font>
      <sz val="8"/>
      <name val="Verdana"/>
    </font>
    <font>
      <sz val="10"/>
      <color indexed="10"/>
      <name val="Verdana"/>
    </font>
    <font>
      <sz val="10"/>
      <color indexed="12"/>
      <name val="Verdana"/>
    </font>
    <font>
      <sz val="10"/>
      <color indexed="11"/>
      <name val="Verdana"/>
    </font>
    <font>
      <sz val="10"/>
      <color indexed="8"/>
      <name val="Verdana"/>
    </font>
    <font>
      <b/>
      <sz val="10"/>
      <color indexed="8"/>
      <name val="Verdana"/>
    </font>
    <font>
      <i/>
      <sz val="10"/>
      <color indexed="53"/>
      <name val="Verdana"/>
    </font>
    <font>
      <b/>
      <i/>
      <sz val="10"/>
      <color indexed="11"/>
      <name val="Verdana"/>
    </font>
    <font>
      <b/>
      <i/>
      <sz val="10"/>
      <color indexed="8"/>
      <name val="Verdana"/>
    </font>
    <font>
      <b/>
      <i/>
      <sz val="10"/>
      <color indexed="10"/>
      <name val="Verdana"/>
    </font>
    <font>
      <b/>
      <i/>
      <sz val="10"/>
      <color indexed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NumberFormat="1"/>
    <xf numFmtId="0" fontId="4" fillId="0" borderId="0" xfId="0" applyFont="1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/>
    <xf numFmtId="0" fontId="15" fillId="0" borderId="0" xfId="0" applyFont="1"/>
    <xf numFmtId="11" fontId="0" fillId="0" borderId="0" xfId="0" applyNumberFormat="1"/>
    <xf numFmtId="0" fontId="1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S81"/>
  <sheetViews>
    <sheetView zoomScale="125" workbookViewId="0">
      <selection activeCell="H35" sqref="H35"/>
    </sheetView>
  </sheetViews>
  <sheetFormatPr baseColWidth="10" defaultRowHeight="13"/>
  <cols>
    <col min="1" max="1" width="12" customWidth="1"/>
    <col min="2" max="2" width="5.28515625" customWidth="1"/>
    <col min="3" max="3" width="6.42578125" customWidth="1"/>
    <col min="4" max="43" width="2.7109375" customWidth="1"/>
  </cols>
  <sheetData>
    <row r="1" spans="1:6">
      <c r="A1" t="s">
        <v>20</v>
      </c>
    </row>
    <row r="4" spans="1:6">
      <c r="A4" s="2" t="s">
        <v>21</v>
      </c>
      <c r="B4" s="2"/>
      <c r="C4" s="2"/>
    </row>
    <row r="5" spans="1:6">
      <c r="A5">
        <v>25</v>
      </c>
      <c r="B5">
        <v>30</v>
      </c>
      <c r="C5">
        <v>1000</v>
      </c>
      <c r="E5">
        <v>25</v>
      </c>
      <c r="F5">
        <v>24</v>
      </c>
    </row>
    <row r="6" spans="1:6">
      <c r="A6">
        <v>30</v>
      </c>
      <c r="B6">
        <v>35</v>
      </c>
      <c r="C6">
        <v>1100</v>
      </c>
      <c r="E6">
        <v>27</v>
      </c>
      <c r="F6">
        <v>30</v>
      </c>
    </row>
    <row r="7" spans="1:6">
      <c r="A7">
        <v>35</v>
      </c>
      <c r="B7">
        <v>40</v>
      </c>
      <c r="C7">
        <v>1200</v>
      </c>
      <c r="E7">
        <v>30</v>
      </c>
      <c r="F7">
        <v>31</v>
      </c>
    </row>
    <row r="8" spans="1:6">
      <c r="A8">
        <v>27</v>
      </c>
      <c r="B8">
        <v>55</v>
      </c>
      <c r="C8">
        <v>1500</v>
      </c>
      <c r="E8">
        <v>31</v>
      </c>
      <c r="F8">
        <v>35</v>
      </c>
    </row>
    <row r="9" spans="1:6">
      <c r="A9">
        <v>31</v>
      </c>
      <c r="B9">
        <v>60</v>
      </c>
      <c r="C9">
        <v>1600</v>
      </c>
      <c r="E9">
        <v>34</v>
      </c>
      <c r="F9">
        <v>39</v>
      </c>
    </row>
    <row r="10" spans="1:6">
      <c r="A10">
        <v>34</v>
      </c>
      <c r="B10">
        <v>65</v>
      </c>
      <c r="C10">
        <v>1700</v>
      </c>
      <c r="E10">
        <v>35</v>
      </c>
      <c r="F10">
        <v>40</v>
      </c>
    </row>
    <row r="11" spans="1:6">
      <c r="A11">
        <v>45</v>
      </c>
      <c r="B11">
        <v>31</v>
      </c>
      <c r="C11">
        <v>2100</v>
      </c>
      <c r="E11">
        <v>45</v>
      </c>
      <c r="F11">
        <v>55</v>
      </c>
    </row>
    <row r="12" spans="1:6">
      <c r="A12">
        <v>50</v>
      </c>
      <c r="B12">
        <v>24</v>
      </c>
      <c r="C12">
        <v>2200</v>
      </c>
      <c r="E12">
        <v>47</v>
      </c>
      <c r="F12">
        <v>57</v>
      </c>
    </row>
    <row r="13" spans="1:6">
      <c r="A13">
        <v>55</v>
      </c>
      <c r="B13">
        <v>39</v>
      </c>
      <c r="C13">
        <v>2300</v>
      </c>
      <c r="E13">
        <v>50</v>
      </c>
      <c r="F13">
        <v>60</v>
      </c>
    </row>
    <row r="14" spans="1:6">
      <c r="A14">
        <v>47</v>
      </c>
      <c r="B14">
        <v>57</v>
      </c>
      <c r="C14">
        <v>2700</v>
      </c>
      <c r="E14">
        <v>52</v>
      </c>
      <c r="F14">
        <v>61</v>
      </c>
    </row>
    <row r="15" spans="1:6">
      <c r="A15">
        <v>52</v>
      </c>
      <c r="B15">
        <v>61</v>
      </c>
      <c r="C15">
        <v>2800</v>
      </c>
      <c r="E15">
        <v>55</v>
      </c>
      <c r="F15">
        <v>64</v>
      </c>
    </row>
    <row r="16" spans="1:6">
      <c r="A16">
        <v>58</v>
      </c>
      <c r="B16">
        <v>64</v>
      </c>
      <c r="C16">
        <v>2900</v>
      </c>
      <c r="E16">
        <v>58</v>
      </c>
      <c r="F16">
        <v>65</v>
      </c>
    </row>
    <row r="17" spans="1:6">
      <c r="F17">
        <f>F16-F5</f>
        <v>41</v>
      </c>
    </row>
    <row r="18" spans="1:6">
      <c r="A18" s="2" t="s">
        <v>22</v>
      </c>
      <c r="B18" s="2"/>
      <c r="C18" s="2"/>
    </row>
    <row r="19" spans="1:6">
      <c r="A19">
        <v>0.6069</v>
      </c>
      <c r="B19">
        <v>1</v>
      </c>
    </row>
    <row r="20" spans="1:6">
      <c r="A20">
        <v>1</v>
      </c>
      <c r="B20">
        <v>1</v>
      </c>
    </row>
    <row r="21" spans="1:6">
      <c r="A21">
        <v>0.6069</v>
      </c>
      <c r="B21">
        <v>1</v>
      </c>
    </row>
    <row r="22" spans="1:6">
      <c r="A22">
        <v>0.6069</v>
      </c>
      <c r="B22">
        <v>2</v>
      </c>
    </row>
    <row r="23" spans="1:6">
      <c r="A23">
        <v>1</v>
      </c>
      <c r="B23">
        <v>2</v>
      </c>
    </row>
    <row r="24" spans="1:6">
      <c r="A24">
        <v>0.6069</v>
      </c>
      <c r="B24">
        <v>2</v>
      </c>
    </row>
    <row r="25" spans="1:6">
      <c r="A25">
        <v>0.6069</v>
      </c>
      <c r="B25">
        <v>3</v>
      </c>
    </row>
    <row r="26" spans="1:6">
      <c r="A26">
        <v>1</v>
      </c>
      <c r="B26">
        <v>3</v>
      </c>
    </row>
    <row r="27" spans="1:6">
      <c r="A27">
        <v>0.6069</v>
      </c>
      <c r="B27">
        <v>3</v>
      </c>
    </row>
    <row r="28" spans="1:6">
      <c r="A28">
        <v>0.6069</v>
      </c>
      <c r="B28">
        <v>4</v>
      </c>
    </row>
    <row r="29" spans="1:6">
      <c r="A29">
        <v>1</v>
      </c>
      <c r="B29">
        <v>4</v>
      </c>
    </row>
    <row r="30" spans="1:6">
      <c r="A30">
        <v>0.6069</v>
      </c>
      <c r="B30">
        <v>4</v>
      </c>
    </row>
    <row r="32" spans="1:6">
      <c r="A32" s="2" t="s">
        <v>48</v>
      </c>
      <c r="B32" s="2"/>
      <c r="C32" s="2"/>
    </row>
    <row r="33" spans="1:43">
      <c r="A33" s="2" t="s">
        <v>23</v>
      </c>
      <c r="B33" s="2" t="s">
        <v>24</v>
      </c>
      <c r="C33" s="2" t="s">
        <v>25</v>
      </c>
    </row>
    <row r="34" spans="1:43">
      <c r="A34">
        <v>0.84560000000000002</v>
      </c>
      <c r="B34">
        <v>1.1000000000000001</v>
      </c>
      <c r="C34">
        <v>1.3544</v>
      </c>
    </row>
    <row r="35" spans="1:43">
      <c r="A35">
        <v>1.3455999999999999</v>
      </c>
      <c r="B35">
        <v>1.6</v>
      </c>
      <c r="C35">
        <v>1.8544</v>
      </c>
      <c r="H35" s="19" t="s">
        <v>29</v>
      </c>
    </row>
    <row r="36" spans="1:43">
      <c r="A36">
        <v>1.9456</v>
      </c>
      <c r="B36">
        <v>2.2000000000000002</v>
      </c>
      <c r="C36">
        <v>2.4544000000000001</v>
      </c>
      <c r="H36" t="s">
        <v>16</v>
      </c>
      <c r="N36" t="s">
        <v>18</v>
      </c>
    </row>
    <row r="37" spans="1:43">
      <c r="A37">
        <v>2.5455999999999999</v>
      </c>
      <c r="B37">
        <v>2.8</v>
      </c>
      <c r="C37">
        <v>3.0543999999999998</v>
      </c>
      <c r="H37" t="s">
        <v>17</v>
      </c>
      <c r="N37" t="s">
        <v>15</v>
      </c>
    </row>
    <row r="39" spans="1:43">
      <c r="A39" s="2" t="s">
        <v>26</v>
      </c>
    </row>
    <row r="41" spans="1:43">
      <c r="A41" s="1" t="s">
        <v>38</v>
      </c>
    </row>
    <row r="42" spans="1:43">
      <c r="A42" s="20">
        <v>25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25">
        <v>1</v>
      </c>
      <c r="I42" s="3">
        <v>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0</v>
      </c>
      <c r="X42" s="3">
        <v>1</v>
      </c>
      <c r="Y42" s="3">
        <v>1</v>
      </c>
      <c r="Z42" s="4">
        <v>2</v>
      </c>
      <c r="AA42" s="4">
        <v>2</v>
      </c>
      <c r="AB42" s="4">
        <v>2</v>
      </c>
      <c r="AC42" s="4">
        <v>2</v>
      </c>
      <c r="AD42" s="4">
        <v>2</v>
      </c>
      <c r="AE42" s="4">
        <v>0</v>
      </c>
      <c r="AF42" s="4">
        <v>2</v>
      </c>
      <c r="AG42" s="4">
        <v>2</v>
      </c>
      <c r="AH42" s="4">
        <v>2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</row>
    <row r="43" spans="1:43">
      <c r="A43" s="20">
        <f>A42+1</f>
        <v>26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4">
        <v>2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2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</row>
    <row r="44" spans="1:43">
      <c r="A44" s="20">
        <f t="shared" ref="A44:A74" si="0">A43+1</f>
        <v>27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0</v>
      </c>
      <c r="X44" s="3">
        <v>1</v>
      </c>
      <c r="Y44" s="3">
        <v>1</v>
      </c>
      <c r="Z44" s="4">
        <v>2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26">
        <v>2</v>
      </c>
      <c r="AH44" s="4">
        <v>2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</row>
    <row r="45" spans="1:43">
      <c r="A45" s="20">
        <f t="shared" si="0"/>
        <v>28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0</v>
      </c>
      <c r="X45" s="3">
        <v>1</v>
      </c>
      <c r="Y45" s="3">
        <v>1</v>
      </c>
      <c r="Z45" s="4">
        <v>2</v>
      </c>
      <c r="AA45" s="4">
        <v>2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2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</row>
    <row r="46" spans="1:43">
      <c r="A46" s="20">
        <f t="shared" si="0"/>
        <v>29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0</v>
      </c>
      <c r="X46" s="3">
        <v>1</v>
      </c>
      <c r="Y46" s="3">
        <v>1</v>
      </c>
      <c r="Z46" s="4">
        <v>2</v>
      </c>
      <c r="AA46" s="4">
        <v>2</v>
      </c>
      <c r="AB46" s="4">
        <v>2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2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</row>
    <row r="47" spans="1:43">
      <c r="A47" s="20">
        <f t="shared" si="0"/>
        <v>30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1</v>
      </c>
      <c r="M47" s="25">
        <v>1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4">
        <v>2</v>
      </c>
      <c r="AA47" s="4">
        <v>0</v>
      </c>
      <c r="AB47" s="4">
        <v>2</v>
      </c>
      <c r="AC47" s="4">
        <v>2</v>
      </c>
      <c r="AD47" s="4">
        <v>2</v>
      </c>
      <c r="AE47" s="4">
        <v>2</v>
      </c>
      <c r="AF47" s="4">
        <v>0</v>
      </c>
      <c r="AG47" s="4">
        <v>0</v>
      </c>
      <c r="AH47" s="4">
        <v>2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</row>
    <row r="48" spans="1:43">
      <c r="A48" s="20">
        <f t="shared" si="0"/>
        <v>31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0</v>
      </c>
      <c r="K48" s="3">
        <v>0</v>
      </c>
      <c r="L48" s="3">
        <v>1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4">
        <v>2</v>
      </c>
      <c r="AA48" s="4">
        <v>0</v>
      </c>
      <c r="AB48" s="4">
        <v>0</v>
      </c>
      <c r="AC48" s="4">
        <v>0</v>
      </c>
      <c r="AD48" s="4">
        <v>0</v>
      </c>
      <c r="AE48" s="4">
        <v>2</v>
      </c>
      <c r="AF48" s="4">
        <v>0</v>
      </c>
      <c r="AG48" s="4">
        <v>0</v>
      </c>
      <c r="AH48" s="4">
        <v>2</v>
      </c>
      <c r="AI48" s="4">
        <v>0</v>
      </c>
      <c r="AJ48" s="4">
        <v>0</v>
      </c>
      <c r="AK48" s="4">
        <v>0</v>
      </c>
      <c r="AL48" s="26">
        <v>2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</row>
    <row r="49" spans="1:43">
      <c r="A49" s="20">
        <f t="shared" si="0"/>
        <v>32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4">
        <v>2</v>
      </c>
      <c r="AA49" s="4">
        <v>2</v>
      </c>
      <c r="AB49" s="4">
        <v>2</v>
      </c>
      <c r="AC49" s="4">
        <v>2</v>
      </c>
      <c r="AD49" s="4">
        <v>2</v>
      </c>
      <c r="AE49" s="4">
        <v>2</v>
      </c>
      <c r="AF49" s="4">
        <v>0</v>
      </c>
      <c r="AG49" s="4">
        <v>0</v>
      </c>
      <c r="AH49" s="4">
        <v>2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</row>
    <row r="50" spans="1:43">
      <c r="A50" s="20">
        <f t="shared" si="0"/>
        <v>33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4">
        <v>2</v>
      </c>
      <c r="AA50" s="4">
        <v>2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2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</row>
    <row r="51" spans="1:43">
      <c r="A51" s="20">
        <f t="shared" si="0"/>
        <v>34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4">
        <v>2</v>
      </c>
      <c r="AA51" s="4">
        <v>2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2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26">
        <v>2</v>
      </c>
    </row>
    <row r="52" spans="1:43">
      <c r="A52" s="20">
        <f t="shared" si="0"/>
        <v>35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25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4">
        <v>2</v>
      </c>
      <c r="AA52" s="4">
        <v>2</v>
      </c>
      <c r="AB52" s="4">
        <v>2</v>
      </c>
      <c r="AC52" s="4">
        <v>2</v>
      </c>
      <c r="AD52" s="4">
        <v>2</v>
      </c>
      <c r="AE52" s="4">
        <v>2</v>
      </c>
      <c r="AF52" s="4">
        <v>2</v>
      </c>
      <c r="AG52" s="4">
        <v>2</v>
      </c>
      <c r="AH52" s="4">
        <v>2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</row>
    <row r="53" spans="1:43">
      <c r="A53" s="20">
        <f t="shared" si="0"/>
        <v>36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2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2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</row>
    <row r="54" spans="1:43">
      <c r="A54" s="20">
        <f t="shared" si="0"/>
        <v>37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2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2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</row>
    <row r="55" spans="1:43">
      <c r="A55" s="20">
        <f t="shared" si="0"/>
        <v>38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2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2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</row>
    <row r="56" spans="1:43">
      <c r="A56" s="20">
        <f t="shared" si="0"/>
        <v>39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 s="3">
        <v>1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2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2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</row>
    <row r="57" spans="1:43">
      <c r="A57" s="20">
        <f t="shared" si="0"/>
        <v>40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3</v>
      </c>
      <c r="O57" s="3">
        <v>1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 t="s">
        <v>27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2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</row>
    <row r="58" spans="1:43">
      <c r="A58" s="20">
        <f t="shared" si="0"/>
        <v>41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4">
        <v>2</v>
      </c>
      <c r="AA58" s="4">
        <v>2</v>
      </c>
      <c r="AB58" s="4">
        <v>2</v>
      </c>
      <c r="AC58" s="4">
        <v>2</v>
      </c>
      <c r="AD58" s="4">
        <v>2</v>
      </c>
      <c r="AE58" s="4">
        <v>2</v>
      </c>
      <c r="AF58" s="4">
        <v>2</v>
      </c>
      <c r="AG58" s="4">
        <v>2</v>
      </c>
      <c r="AH58" s="4">
        <v>2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</row>
    <row r="59" spans="1:43">
      <c r="A59" s="20">
        <f t="shared" si="0"/>
        <v>42</v>
      </c>
      <c r="B59" s="6">
        <v>3</v>
      </c>
      <c r="C59" s="6">
        <v>3</v>
      </c>
      <c r="D59" s="6">
        <v>3</v>
      </c>
      <c r="E59" s="6">
        <v>3</v>
      </c>
      <c r="F59" s="6">
        <v>3</v>
      </c>
      <c r="G59" s="6">
        <v>3</v>
      </c>
      <c r="H59" s="6">
        <v>3</v>
      </c>
      <c r="I59" s="6">
        <v>3</v>
      </c>
      <c r="J59" s="6">
        <v>3</v>
      </c>
      <c r="K59" s="6">
        <v>3</v>
      </c>
      <c r="L59" s="6">
        <v>3</v>
      </c>
      <c r="M59" s="6">
        <v>3</v>
      </c>
      <c r="N59" s="6">
        <v>3</v>
      </c>
      <c r="O59" s="6">
        <v>3</v>
      </c>
      <c r="P59" s="6">
        <v>3</v>
      </c>
      <c r="Q59" s="6">
        <v>3</v>
      </c>
      <c r="R59" s="6">
        <v>3</v>
      </c>
      <c r="S59" s="6">
        <v>3</v>
      </c>
      <c r="T59" s="6">
        <v>3</v>
      </c>
      <c r="U59" s="6">
        <v>3</v>
      </c>
      <c r="V59" s="6">
        <v>3</v>
      </c>
      <c r="W59" s="6">
        <v>3</v>
      </c>
      <c r="X59" s="6">
        <v>3</v>
      </c>
      <c r="Y59" s="6">
        <v>3</v>
      </c>
      <c r="Z59" s="5">
        <v>4</v>
      </c>
      <c r="AA59" s="5">
        <v>4</v>
      </c>
      <c r="AB59" s="5">
        <v>4</v>
      </c>
      <c r="AC59" s="5">
        <v>4</v>
      </c>
      <c r="AD59" s="5">
        <v>4</v>
      </c>
      <c r="AE59" s="5">
        <v>4</v>
      </c>
      <c r="AF59" s="5">
        <v>4</v>
      </c>
      <c r="AG59" s="5">
        <v>4</v>
      </c>
      <c r="AH59" s="5">
        <v>4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</row>
    <row r="60" spans="1:43">
      <c r="A60" s="20">
        <f t="shared" si="0"/>
        <v>43</v>
      </c>
      <c r="B60" s="6">
        <v>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3</v>
      </c>
      <c r="I60" s="6">
        <v>3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3</v>
      </c>
      <c r="X60" s="6">
        <v>3</v>
      </c>
      <c r="Y60" s="6">
        <v>3</v>
      </c>
      <c r="Z60" s="5">
        <v>4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4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</row>
    <row r="61" spans="1:43">
      <c r="A61" s="20">
        <f t="shared" si="0"/>
        <v>44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3</v>
      </c>
      <c r="I61" s="6">
        <v>3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3</v>
      </c>
      <c r="X61" s="6">
        <v>3</v>
      </c>
      <c r="Y61" s="6">
        <v>3</v>
      </c>
      <c r="Z61" s="5">
        <v>4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4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</row>
    <row r="62" spans="1:43">
      <c r="A62" s="20">
        <f t="shared" si="0"/>
        <v>45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24">
        <v>3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3</v>
      </c>
      <c r="X62" s="6">
        <v>3</v>
      </c>
      <c r="Y62" s="6">
        <v>3</v>
      </c>
      <c r="Z62" s="5">
        <v>4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4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</row>
    <row r="63" spans="1:43">
      <c r="A63" s="20">
        <f t="shared" si="0"/>
        <v>46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3</v>
      </c>
      <c r="X63" s="6">
        <v>3</v>
      </c>
      <c r="Y63" s="6">
        <v>3</v>
      </c>
      <c r="Z63" s="5">
        <v>4</v>
      </c>
      <c r="AA63" s="5">
        <v>4</v>
      </c>
      <c r="AB63" s="5">
        <v>4</v>
      </c>
      <c r="AC63" s="5">
        <v>4</v>
      </c>
      <c r="AD63" s="5">
        <v>4</v>
      </c>
      <c r="AE63" s="5">
        <v>0</v>
      </c>
      <c r="AF63" s="5">
        <v>0</v>
      </c>
      <c r="AG63" s="5">
        <v>0</v>
      </c>
      <c r="AH63" s="5">
        <v>4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</row>
    <row r="64" spans="1:43">
      <c r="A64" s="20">
        <f t="shared" si="0"/>
        <v>47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3</v>
      </c>
      <c r="X64" s="6">
        <v>3</v>
      </c>
      <c r="Y64" s="6">
        <v>3</v>
      </c>
      <c r="Z64" s="5">
        <v>4</v>
      </c>
      <c r="AA64" s="5">
        <v>4</v>
      </c>
      <c r="AB64" s="5">
        <v>4</v>
      </c>
      <c r="AC64" s="5">
        <v>0</v>
      </c>
      <c r="AD64" s="5">
        <v>4</v>
      </c>
      <c r="AE64" s="5">
        <v>4</v>
      </c>
      <c r="AF64" s="5">
        <v>4</v>
      </c>
      <c r="AG64" s="5">
        <v>4</v>
      </c>
      <c r="AH64" s="5">
        <v>4</v>
      </c>
      <c r="AI64" s="23">
        <v>4</v>
      </c>
      <c r="AJ64" s="5">
        <v>4</v>
      </c>
      <c r="AK64" s="5">
        <v>4</v>
      </c>
      <c r="AL64" s="5">
        <v>4</v>
      </c>
      <c r="AM64" s="5">
        <v>4</v>
      </c>
      <c r="AN64" s="5">
        <v>4</v>
      </c>
      <c r="AO64" s="5">
        <v>4</v>
      </c>
      <c r="AP64" s="5">
        <v>4</v>
      </c>
      <c r="AQ64" s="5">
        <v>4</v>
      </c>
    </row>
    <row r="65" spans="1:45">
      <c r="A65" s="20">
        <f t="shared" si="0"/>
        <v>48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3</v>
      </c>
      <c r="X65" s="6">
        <v>3</v>
      </c>
      <c r="Y65" s="6">
        <v>3</v>
      </c>
      <c r="Z65" s="5">
        <v>4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4</v>
      </c>
    </row>
    <row r="66" spans="1:45">
      <c r="A66" s="20">
        <f t="shared" si="0"/>
        <v>49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3</v>
      </c>
      <c r="Y66" s="6">
        <v>3</v>
      </c>
      <c r="Z66" s="5">
        <v>4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4</v>
      </c>
    </row>
    <row r="67" spans="1:45">
      <c r="A67" s="20">
        <f t="shared" si="0"/>
        <v>50</v>
      </c>
      <c r="B67" s="7">
        <v>3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3</v>
      </c>
      <c r="Y67" s="6">
        <v>3</v>
      </c>
      <c r="Z67" s="5">
        <v>4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4</v>
      </c>
    </row>
    <row r="68" spans="1:45">
      <c r="A68" s="20">
        <f t="shared" si="0"/>
        <v>51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3</v>
      </c>
      <c r="Y68" s="6">
        <v>3</v>
      </c>
      <c r="Z68" s="5">
        <v>4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4</v>
      </c>
    </row>
    <row r="69" spans="1:45">
      <c r="A69" s="20">
        <f t="shared" si="0"/>
        <v>52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3</v>
      </c>
      <c r="Y69" s="6">
        <v>3</v>
      </c>
      <c r="Z69" s="5">
        <v>4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23">
        <v>4</v>
      </c>
      <c r="AN69" s="5">
        <v>0</v>
      </c>
      <c r="AO69" s="5">
        <v>0</v>
      </c>
      <c r="AP69" s="5">
        <v>0</v>
      </c>
      <c r="AQ69" s="5">
        <v>4</v>
      </c>
    </row>
    <row r="70" spans="1:45">
      <c r="A70" s="20">
        <f t="shared" si="0"/>
        <v>53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3</v>
      </c>
      <c r="Y70" s="6">
        <v>3</v>
      </c>
      <c r="Z70" s="5">
        <v>4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</row>
    <row r="71" spans="1:45">
      <c r="A71" s="20">
        <f t="shared" si="0"/>
        <v>54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3</v>
      </c>
      <c r="Z71" s="5">
        <v>4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</row>
    <row r="72" spans="1:45">
      <c r="A72" s="20">
        <f t="shared" si="0"/>
        <v>55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24">
        <v>3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3</v>
      </c>
      <c r="Z72" s="5">
        <v>4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</row>
    <row r="73" spans="1:45">
      <c r="A73" s="20">
        <f t="shared" si="0"/>
        <v>56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3</v>
      </c>
      <c r="Z73" s="5">
        <v>4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</row>
    <row r="74" spans="1:45">
      <c r="A74" s="20">
        <f t="shared" si="0"/>
        <v>57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3</v>
      </c>
      <c r="Z74" s="5">
        <v>4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</row>
    <row r="75" spans="1:45">
      <c r="A75" s="20">
        <v>58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3</v>
      </c>
      <c r="Z75" s="5">
        <v>4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23">
        <v>4</v>
      </c>
      <c r="AQ75" s="5">
        <v>0</v>
      </c>
    </row>
    <row r="76" spans="1:45">
      <c r="A76" s="1" t="s">
        <v>39</v>
      </c>
      <c r="B76" s="20">
        <v>24</v>
      </c>
      <c r="C76" s="20">
        <f>B76+1</f>
        <v>25</v>
      </c>
      <c r="D76" s="20">
        <f t="shared" ref="D76:AQ76" si="1">C76+1</f>
        <v>26</v>
      </c>
      <c r="E76" s="20">
        <f t="shared" si="1"/>
        <v>27</v>
      </c>
      <c r="F76" s="20">
        <f t="shared" si="1"/>
        <v>28</v>
      </c>
      <c r="G76" s="20">
        <f t="shared" si="1"/>
        <v>29</v>
      </c>
      <c r="H76" s="20">
        <f t="shared" si="1"/>
        <v>30</v>
      </c>
      <c r="I76" s="20">
        <f t="shared" si="1"/>
        <v>31</v>
      </c>
      <c r="J76" s="20">
        <f t="shared" si="1"/>
        <v>32</v>
      </c>
      <c r="K76" s="20">
        <f t="shared" si="1"/>
        <v>33</v>
      </c>
      <c r="L76" s="20">
        <f t="shared" si="1"/>
        <v>34</v>
      </c>
      <c r="M76" s="20">
        <f t="shared" si="1"/>
        <v>35</v>
      </c>
      <c r="N76" s="20">
        <f t="shared" si="1"/>
        <v>36</v>
      </c>
      <c r="O76" s="20">
        <f t="shared" si="1"/>
        <v>37</v>
      </c>
      <c r="P76" s="20">
        <f t="shared" si="1"/>
        <v>38</v>
      </c>
      <c r="Q76" s="20">
        <f t="shared" si="1"/>
        <v>39</v>
      </c>
      <c r="R76" s="20">
        <f t="shared" si="1"/>
        <v>40</v>
      </c>
      <c r="S76" s="20">
        <f t="shared" si="1"/>
        <v>41</v>
      </c>
      <c r="T76" s="20">
        <f t="shared" si="1"/>
        <v>42</v>
      </c>
      <c r="U76" s="20">
        <f t="shared" si="1"/>
        <v>43</v>
      </c>
      <c r="V76" s="20">
        <f t="shared" si="1"/>
        <v>44</v>
      </c>
      <c r="W76" s="20">
        <f t="shared" si="1"/>
        <v>45</v>
      </c>
      <c r="X76" s="20">
        <f t="shared" si="1"/>
        <v>46</v>
      </c>
      <c r="Y76" s="20">
        <f t="shared" si="1"/>
        <v>47</v>
      </c>
      <c r="Z76" s="20">
        <f t="shared" si="1"/>
        <v>48</v>
      </c>
      <c r="AA76" s="20">
        <f t="shared" si="1"/>
        <v>49</v>
      </c>
      <c r="AB76" s="20">
        <f t="shared" si="1"/>
        <v>50</v>
      </c>
      <c r="AC76" s="20">
        <f t="shared" si="1"/>
        <v>51</v>
      </c>
      <c r="AD76" s="20">
        <f t="shared" si="1"/>
        <v>52</v>
      </c>
      <c r="AE76" s="20">
        <f t="shared" si="1"/>
        <v>53</v>
      </c>
      <c r="AF76" s="20">
        <f t="shared" si="1"/>
        <v>54</v>
      </c>
      <c r="AG76" s="20">
        <f t="shared" si="1"/>
        <v>55</v>
      </c>
      <c r="AH76" s="20">
        <f t="shared" si="1"/>
        <v>56</v>
      </c>
      <c r="AI76" s="20">
        <f t="shared" si="1"/>
        <v>57</v>
      </c>
      <c r="AJ76" s="20">
        <f t="shared" si="1"/>
        <v>58</v>
      </c>
      <c r="AK76" s="20">
        <f t="shared" si="1"/>
        <v>59</v>
      </c>
      <c r="AL76" s="20">
        <f t="shared" si="1"/>
        <v>60</v>
      </c>
      <c r="AM76" s="20">
        <f t="shared" si="1"/>
        <v>61</v>
      </c>
      <c r="AN76" s="20">
        <f t="shared" si="1"/>
        <v>62</v>
      </c>
      <c r="AO76" s="20">
        <f t="shared" si="1"/>
        <v>63</v>
      </c>
      <c r="AP76" s="20">
        <f t="shared" si="1"/>
        <v>64</v>
      </c>
      <c r="AQ76" s="20">
        <f t="shared" si="1"/>
        <v>65</v>
      </c>
    </row>
    <row r="77" spans="1:45">
      <c r="A77" t="s">
        <v>40</v>
      </c>
      <c r="AS77" s="2"/>
    </row>
    <row r="78" spans="1:45">
      <c r="C78" s="2" t="s">
        <v>44</v>
      </c>
      <c r="G78" s="27" t="s">
        <v>28</v>
      </c>
      <c r="AS78" s="2"/>
    </row>
    <row r="79" spans="1:45">
      <c r="C79" s="2" t="s">
        <v>45</v>
      </c>
      <c r="AS79" s="2"/>
    </row>
    <row r="80" spans="1:45">
      <c r="C80" s="2" t="s">
        <v>46</v>
      </c>
      <c r="AS80" s="2"/>
    </row>
    <row r="81" spans="3:3">
      <c r="C81" s="2" t="s">
        <v>19</v>
      </c>
    </row>
  </sheetData>
  <sortState ref="F2:F13">
    <sortCondition ref="F2:F13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8"/>
  <sheetViews>
    <sheetView zoomScale="125" workbookViewId="0">
      <selection activeCell="E10" sqref="E10"/>
    </sheetView>
  </sheetViews>
  <sheetFormatPr baseColWidth="10" defaultRowHeight="13"/>
  <cols>
    <col min="3" max="3" width="12.140625" customWidth="1"/>
    <col min="8" max="8" width="12.42578125" customWidth="1"/>
  </cols>
  <sheetData>
    <row r="1" spans="1:11">
      <c r="A1" t="s">
        <v>30</v>
      </c>
    </row>
    <row r="3" spans="1:11">
      <c r="A3" s="28" t="s">
        <v>31</v>
      </c>
    </row>
    <row r="5" spans="1:11">
      <c r="A5" t="s">
        <v>32</v>
      </c>
    </row>
    <row r="6" spans="1:11">
      <c r="A6" t="s">
        <v>5</v>
      </c>
    </row>
    <row r="7" spans="1:11">
      <c r="A7" t="s">
        <v>6</v>
      </c>
      <c r="E7" s="28" t="s">
        <v>7</v>
      </c>
    </row>
    <row r="8" spans="1:11">
      <c r="E8" t="s">
        <v>8</v>
      </c>
    </row>
    <row r="11" spans="1:11">
      <c r="A11" s="2" t="s">
        <v>47</v>
      </c>
    </row>
    <row r="12" spans="1:11">
      <c r="A12" s="17" t="s">
        <v>60</v>
      </c>
      <c r="B12" s="17" t="s">
        <v>61</v>
      </c>
      <c r="C12" s="17" t="s">
        <v>62</v>
      </c>
      <c r="E12" s="9">
        <v>1</v>
      </c>
      <c r="F12" s="9">
        <v>2</v>
      </c>
      <c r="G12" s="9">
        <v>0</v>
      </c>
      <c r="H12" s="17" t="s">
        <v>53</v>
      </c>
      <c r="I12" s="16" t="s">
        <v>43</v>
      </c>
      <c r="J12" s="17" t="s">
        <v>54</v>
      </c>
      <c r="K12" s="17" t="s">
        <v>55</v>
      </c>
    </row>
    <row r="13" spans="1:11">
      <c r="A13">
        <v>25</v>
      </c>
      <c r="B13">
        <v>30</v>
      </c>
      <c r="C13" s="8">
        <v>1000</v>
      </c>
      <c r="D13" s="2" t="s">
        <v>42</v>
      </c>
      <c r="E13" s="10">
        <v>0</v>
      </c>
      <c r="F13" s="10">
        <v>0</v>
      </c>
      <c r="G13" s="10">
        <v>0.26596593495524701</v>
      </c>
      <c r="H13" s="15">
        <f>(($G$14+A13*$E$14+B13*$F$14)) + (1-$E$15)*($G$13+ABS(A13)*$E$13+ABS(B13)*$F$13)</f>
        <v>789.96319240367473</v>
      </c>
      <c r="I13" s="15">
        <f>($G$13+ABS(A13)*$E$13+ABS(B13)*$F$13)</f>
        <v>0.26596593495524701</v>
      </c>
      <c r="J13" s="15">
        <f>(($G$14+A13*$E$14+B13*$F$14))+H13*($G$13+ABS(A13)*$E$13+ABS(B13)*$F$13)</f>
        <v>999.99999996781094</v>
      </c>
      <c r="K13" s="15">
        <f>(($G$14+A13*$E$14+B13*$F$14))-H13*($G$13+ABS(A13)*$E$13+ABS(B13)*$F$13)</f>
        <v>579.79340187206094</v>
      </c>
    </row>
    <row r="14" spans="1:11">
      <c r="A14">
        <v>30</v>
      </c>
      <c r="B14">
        <v>35</v>
      </c>
      <c r="C14" s="8">
        <v>1100</v>
      </c>
      <c r="D14" s="2" t="s">
        <v>41</v>
      </c>
      <c r="E14">
        <v>59.290390349799821</v>
      </c>
      <c r="F14">
        <v>25.202500063117448</v>
      </c>
      <c r="G14">
        <v>-1448.438059718583</v>
      </c>
      <c r="H14" s="15">
        <f t="shared" ref="H14:H24" si="0">(($G$14+A14*$E$14+B14*$F$14)) + (1-$E$15)*($G$13+ABS(A14)*$E$13+ABS(B14)*$F$13)</f>
        <v>1212.4276444682612</v>
      </c>
      <c r="I14" s="15">
        <f t="shared" ref="I14:I24" si="1">($G$13+ABS(A14)*$E$13+ABS(B14)*$F$13)</f>
        <v>0.26596593495524701</v>
      </c>
      <c r="J14" s="15">
        <f t="shared" ref="J14:J24" si="2">(($G$14+A14*$E$14+B14*$F$14))+H14*($G$13+ABS(A14)*$E$13+ABS(B14)*$F$13)</f>
        <v>1534.8256050111113</v>
      </c>
      <c r="K14" s="15">
        <f t="shared" ref="K14:K24" si="3">(($G$14+A14*$E$14+B14*$F$14))-H14*($G$13+ABS(A14)*$E$13+ABS(B14)*$F$13)</f>
        <v>889.89670095793338</v>
      </c>
    </row>
    <row r="15" spans="1:11">
      <c r="A15">
        <v>35</v>
      </c>
      <c r="B15">
        <v>40</v>
      </c>
      <c r="C15" s="8">
        <v>1200</v>
      </c>
      <c r="D15" s="9" t="s">
        <v>49</v>
      </c>
      <c r="E15">
        <v>0.75</v>
      </c>
      <c r="H15" s="15">
        <f t="shared" si="0"/>
        <v>1634.8920965328475</v>
      </c>
      <c r="I15" s="15">
        <f t="shared" si="1"/>
        <v>0.26596593495524701</v>
      </c>
      <c r="J15" s="15">
        <f t="shared" si="2"/>
        <v>2069.6512100544114</v>
      </c>
      <c r="K15" s="15">
        <f t="shared" si="3"/>
        <v>1200.0000000438058</v>
      </c>
    </row>
    <row r="16" spans="1:11">
      <c r="A16">
        <v>27</v>
      </c>
      <c r="B16">
        <v>55</v>
      </c>
      <c r="C16" s="8">
        <v>1500</v>
      </c>
      <c r="H16" s="15">
        <f t="shared" si="0"/>
        <v>1538.6064746812108</v>
      </c>
      <c r="I16" s="15">
        <f t="shared" si="1"/>
        <v>0.26596593495524701</v>
      </c>
      <c r="J16" s="15">
        <f t="shared" si="2"/>
        <v>1947.7568927642567</v>
      </c>
      <c r="K16" s="15">
        <f t="shared" si="3"/>
        <v>1129.3230736306871</v>
      </c>
    </row>
    <row r="17" spans="1:11">
      <c r="A17">
        <v>31</v>
      </c>
      <c r="B17">
        <v>60</v>
      </c>
      <c r="C17" s="8">
        <v>1600</v>
      </c>
      <c r="E17" s="19" t="s">
        <v>64</v>
      </c>
      <c r="H17" s="15">
        <f t="shared" si="0"/>
        <v>1901.7805363959974</v>
      </c>
      <c r="I17" s="15">
        <f t="shared" si="1"/>
        <v>0.26596593495524701</v>
      </c>
      <c r="J17" s="15">
        <f t="shared" si="2"/>
        <v>2407.5228833545111</v>
      </c>
      <c r="K17" s="15">
        <f t="shared" si="3"/>
        <v>1395.9052064700059</v>
      </c>
    </row>
    <row r="18" spans="1:11">
      <c r="A18">
        <v>34</v>
      </c>
      <c r="B18">
        <v>65</v>
      </c>
      <c r="C18" s="8">
        <v>1700</v>
      </c>
      <c r="H18" s="15">
        <f t="shared" si="0"/>
        <v>2205.664207760984</v>
      </c>
      <c r="I18" s="15">
        <f t="shared" si="1"/>
        <v>0.26596593495524701</v>
      </c>
      <c r="J18" s="15">
        <f t="shared" si="2"/>
        <v>2792.2292594917194</v>
      </c>
      <c r="K18" s="15">
        <f t="shared" si="3"/>
        <v>1618.9661730627708</v>
      </c>
    </row>
    <row r="19" spans="1:11">
      <c r="A19">
        <v>45</v>
      </c>
      <c r="B19">
        <v>31</v>
      </c>
      <c r="C19" s="8">
        <v>2100</v>
      </c>
      <c r="H19" s="15">
        <f t="shared" si="0"/>
        <v>2000.9734994627888</v>
      </c>
      <c r="I19" s="15">
        <f t="shared" si="1"/>
        <v>0.26596593495524701</v>
      </c>
      <c r="J19" s="15">
        <f t="shared" si="2"/>
        <v>2533.0977955843427</v>
      </c>
      <c r="K19" s="15">
        <f t="shared" si="3"/>
        <v>1468.7162203737569</v>
      </c>
    </row>
    <row r="20" spans="1:11">
      <c r="A20">
        <v>50</v>
      </c>
      <c r="B20">
        <v>24</v>
      </c>
      <c r="C20" s="8">
        <v>2200</v>
      </c>
      <c r="H20" s="15">
        <f t="shared" si="0"/>
        <v>2121.0079507699656</v>
      </c>
      <c r="I20" s="15">
        <f t="shared" si="1"/>
        <v>0.26596593495524701</v>
      </c>
      <c r="J20" s="15">
        <f t="shared" si="2"/>
        <v>2685.0573219602729</v>
      </c>
      <c r="K20" s="15">
        <f t="shared" si="3"/>
        <v>1556.8255966121803</v>
      </c>
    </row>
    <row r="21" spans="1:11">
      <c r="A21">
        <v>55</v>
      </c>
      <c r="B21">
        <v>39</v>
      </c>
      <c r="C21" s="8">
        <v>2300</v>
      </c>
      <c r="H21" s="15">
        <f t="shared" si="0"/>
        <v>2795.4974034657266</v>
      </c>
      <c r="I21" s="15">
        <f t="shared" si="1"/>
        <v>0.26596593495524701</v>
      </c>
      <c r="J21" s="15">
        <f t="shared" si="2"/>
        <v>3538.937992559715</v>
      </c>
      <c r="K21" s="15">
        <f t="shared" si="3"/>
        <v>2051.9238314042605</v>
      </c>
    </row>
    <row r="22" spans="1:11">
      <c r="A22">
        <v>47</v>
      </c>
      <c r="B22">
        <v>57</v>
      </c>
      <c r="C22" s="8">
        <v>2700</v>
      </c>
      <c r="H22" s="15">
        <f t="shared" si="0"/>
        <v>2774.8192818034422</v>
      </c>
      <c r="I22" s="15">
        <f t="shared" si="1"/>
        <v>0.26596593495524701</v>
      </c>
      <c r="J22" s="15">
        <f t="shared" si="2"/>
        <v>3512.760194936403</v>
      </c>
      <c r="K22" s="15">
        <f t="shared" si="3"/>
        <v>2036.7453857030036</v>
      </c>
    </row>
    <row r="23" spans="1:11">
      <c r="A23">
        <v>52</v>
      </c>
      <c r="B23">
        <v>61</v>
      </c>
      <c r="C23" s="8">
        <v>2800</v>
      </c>
      <c r="H23" s="15">
        <f t="shared" si="0"/>
        <v>3172.0812338049109</v>
      </c>
      <c r="I23" s="15">
        <f t="shared" si="1"/>
        <v>0.26596593495524701</v>
      </c>
      <c r="J23" s="15">
        <f t="shared" si="2"/>
        <v>4015.6802934240886</v>
      </c>
      <c r="K23" s="15">
        <f t="shared" si="3"/>
        <v>2328.3491912182553</v>
      </c>
    </row>
    <row r="24" spans="1:11">
      <c r="A24">
        <v>58</v>
      </c>
      <c r="B24">
        <v>64</v>
      </c>
      <c r="C24" s="8">
        <v>2900</v>
      </c>
      <c r="H24" s="15">
        <f t="shared" si="0"/>
        <v>3603.4310760930621</v>
      </c>
      <c r="I24" s="15">
        <f t="shared" si="1"/>
        <v>0.26596593495524701</v>
      </c>
      <c r="J24" s="15">
        <f t="shared" si="2"/>
        <v>4561.7544998092062</v>
      </c>
      <c r="K24" s="15">
        <f t="shared" si="3"/>
        <v>2644.9746694094401</v>
      </c>
    </row>
    <row r="25" spans="1:11">
      <c r="H25" s="11" t="s">
        <v>63</v>
      </c>
      <c r="I25" s="18">
        <f>SUM(I13:I24)</f>
        <v>3.1915912194629641</v>
      </c>
    </row>
    <row r="26" spans="1:11">
      <c r="A26" s="9" t="s">
        <v>56</v>
      </c>
      <c r="B26" s="9" t="s">
        <v>57</v>
      </c>
      <c r="C26" s="9" t="s">
        <v>58</v>
      </c>
      <c r="D26" s="9" t="s">
        <v>59</v>
      </c>
    </row>
    <row r="27" spans="1:11">
      <c r="A27" s="14">
        <f>A13*$E$14</f>
        <v>1482.2597587449955</v>
      </c>
      <c r="B27" s="14">
        <f>B13*$F$14</f>
        <v>756.07500189352345</v>
      </c>
      <c r="C27" s="14">
        <f>A27+B27+$G$14</f>
        <v>789.89670091993571</v>
      </c>
      <c r="D27" s="13">
        <f>ABS(C13-C27)/C13</f>
        <v>0.21010329908006428</v>
      </c>
    </row>
    <row r="28" spans="1:11">
      <c r="A28" s="14">
        <f t="shared" ref="A28:A38" si="4">A14*$E$14</f>
        <v>1778.7117104939946</v>
      </c>
      <c r="B28" s="14">
        <f t="shared" ref="B28:B38" si="5">B14*$F$14</f>
        <v>882.08750220911065</v>
      </c>
      <c r="C28" s="14">
        <f t="shared" ref="C28:C38" si="6">A28+B28+$G$14</f>
        <v>1212.3611529845223</v>
      </c>
      <c r="D28" s="13">
        <f t="shared" ref="D28:D38" si="7">ABS(C14-C28)/C14</f>
        <v>0.10214650271320207</v>
      </c>
    </row>
    <row r="29" spans="1:11">
      <c r="A29" s="14">
        <f t="shared" si="4"/>
        <v>2075.1636622429937</v>
      </c>
      <c r="B29" s="14">
        <f t="shared" si="5"/>
        <v>1008.1000025246979</v>
      </c>
      <c r="C29" s="14">
        <f t="shared" si="6"/>
        <v>1634.8256050491088</v>
      </c>
      <c r="D29" s="13">
        <f t="shared" si="7"/>
        <v>0.36235467087425738</v>
      </c>
    </row>
    <row r="30" spans="1:11">
      <c r="A30" s="14">
        <f t="shared" si="4"/>
        <v>1600.8405394445952</v>
      </c>
      <c r="B30" s="14">
        <f t="shared" si="5"/>
        <v>1386.1375034714597</v>
      </c>
      <c r="C30" s="14">
        <f t="shared" si="6"/>
        <v>1538.5399831974717</v>
      </c>
      <c r="D30" s="13">
        <f t="shared" si="7"/>
        <v>2.569332213164777E-2</v>
      </c>
      <c r="F30" s="2" t="s">
        <v>50</v>
      </c>
      <c r="G30">
        <v>40</v>
      </c>
      <c r="H30" s="15">
        <f>G30*$E$14</f>
        <v>2371.6156139919931</v>
      </c>
    </row>
    <row r="31" spans="1:11">
      <c r="A31" s="14">
        <f t="shared" si="4"/>
        <v>1838.0021008437946</v>
      </c>
      <c r="B31" s="14">
        <f t="shared" si="5"/>
        <v>1512.1500037870469</v>
      </c>
      <c r="C31" s="14">
        <f t="shared" si="6"/>
        <v>1901.7140449122587</v>
      </c>
      <c r="D31" s="13">
        <f t="shared" si="7"/>
        <v>0.18857127807016169</v>
      </c>
      <c r="F31" s="2" t="s">
        <v>51</v>
      </c>
      <c r="G31">
        <v>48</v>
      </c>
      <c r="H31" s="15">
        <f>G31*$F$14</f>
        <v>1209.7200030296376</v>
      </c>
    </row>
    <row r="32" spans="1:11">
      <c r="A32" s="14">
        <f t="shared" si="4"/>
        <v>2015.873271893194</v>
      </c>
      <c r="B32" s="14">
        <f t="shared" si="5"/>
        <v>1638.1625041026341</v>
      </c>
      <c r="C32" s="14">
        <f t="shared" si="6"/>
        <v>2205.5977162772451</v>
      </c>
      <c r="D32" s="13">
        <f t="shared" si="7"/>
        <v>0.29741042133955597</v>
      </c>
      <c r="F32" s="11" t="s">
        <v>52</v>
      </c>
      <c r="H32" s="12">
        <f>H30+H31++$G$14</f>
        <v>2132.8975573030475</v>
      </c>
    </row>
    <row r="33" spans="1:4">
      <c r="A33" s="14">
        <f t="shared" si="4"/>
        <v>2668.067565740992</v>
      </c>
      <c r="B33" s="14">
        <f t="shared" si="5"/>
        <v>781.27750195664089</v>
      </c>
      <c r="C33" s="14">
        <f t="shared" si="6"/>
        <v>2000.9070079790497</v>
      </c>
      <c r="D33" s="13">
        <f t="shared" si="7"/>
        <v>4.7187139057595383E-2</v>
      </c>
    </row>
    <row r="34" spans="1:4">
      <c r="A34" s="14">
        <f t="shared" si="4"/>
        <v>2964.5195174899909</v>
      </c>
      <c r="B34" s="14">
        <f t="shared" si="5"/>
        <v>604.8600015148188</v>
      </c>
      <c r="C34" s="14">
        <f t="shared" si="6"/>
        <v>2120.9414592862267</v>
      </c>
      <c r="D34" s="13">
        <f t="shared" si="7"/>
        <v>3.5935700324442391E-2</v>
      </c>
    </row>
    <row r="35" spans="1:4">
      <c r="A35" s="14">
        <f t="shared" si="4"/>
        <v>3260.9714692389903</v>
      </c>
      <c r="B35" s="14">
        <f t="shared" si="5"/>
        <v>982.89750246158042</v>
      </c>
      <c r="C35" s="14">
        <f t="shared" si="6"/>
        <v>2795.4309119819882</v>
      </c>
      <c r="D35" s="13">
        <f t="shared" si="7"/>
        <v>0.21540474433999485</v>
      </c>
    </row>
    <row r="36" spans="1:4">
      <c r="A36" s="14">
        <f t="shared" si="4"/>
        <v>2786.6483464405915</v>
      </c>
      <c r="B36" s="14">
        <f t="shared" si="5"/>
        <v>1436.5425035976946</v>
      </c>
      <c r="C36" s="14">
        <f t="shared" si="6"/>
        <v>2774.7527903197033</v>
      </c>
      <c r="D36" s="13">
        <f t="shared" si="7"/>
        <v>2.7686218636927152E-2</v>
      </c>
    </row>
    <row r="37" spans="1:4">
      <c r="A37" s="14">
        <f t="shared" si="4"/>
        <v>3083.1002981895908</v>
      </c>
      <c r="B37" s="14">
        <f t="shared" si="5"/>
        <v>1537.3525038501643</v>
      </c>
      <c r="C37" s="14">
        <f t="shared" si="6"/>
        <v>3172.0147423211729</v>
      </c>
      <c r="D37" s="13">
        <f t="shared" si="7"/>
        <v>0.13286240797184745</v>
      </c>
    </row>
    <row r="38" spans="1:4">
      <c r="A38" s="14">
        <f t="shared" si="4"/>
        <v>3438.8426402883897</v>
      </c>
      <c r="B38" s="14">
        <f t="shared" si="5"/>
        <v>1612.9600040395167</v>
      </c>
      <c r="C38" s="14">
        <f t="shared" si="6"/>
        <v>3603.3645846093241</v>
      </c>
      <c r="D38" s="13">
        <f t="shared" si="7"/>
        <v>0.24253951193424969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0"/>
  <sheetViews>
    <sheetView tabSelected="1" topLeftCell="A51" zoomScale="125" workbookViewId="0">
      <selection activeCell="A80" sqref="A80"/>
    </sheetView>
  </sheetViews>
  <sheetFormatPr baseColWidth="10" defaultRowHeight="13"/>
  <sheetData>
    <row r="1" spans="1:13">
      <c r="A1" t="s">
        <v>13</v>
      </c>
    </row>
    <row r="4" spans="1:13">
      <c r="A4" t="s">
        <v>65</v>
      </c>
    </row>
    <row r="5" spans="1:13">
      <c r="A5" t="s">
        <v>9</v>
      </c>
    </row>
    <row r="6" spans="1:13">
      <c r="A6" t="s">
        <v>12</v>
      </c>
    </row>
    <row r="9" spans="1:13">
      <c r="A9" t="s">
        <v>66</v>
      </c>
    </row>
    <row r="11" spans="1:13">
      <c r="A11" s="22" t="s">
        <v>67</v>
      </c>
    </row>
    <row r="12" spans="1:13">
      <c r="B12">
        <v>6.4000000000000003E-3</v>
      </c>
      <c r="C12">
        <v>1.89E-2</v>
      </c>
      <c r="D12">
        <v>0</v>
      </c>
      <c r="E12">
        <v>0</v>
      </c>
      <c r="F12">
        <v>3.6799999999999999E-2</v>
      </c>
      <c r="G12">
        <v>9.5999999999999992E-3</v>
      </c>
      <c r="H12">
        <v>0.93400000000000005</v>
      </c>
      <c r="I12">
        <v>3.8899999999999997E-2</v>
      </c>
      <c r="J12">
        <v>1</v>
      </c>
      <c r="K12">
        <v>0</v>
      </c>
      <c r="L12">
        <v>0.93730000000000002</v>
      </c>
      <c r="M12">
        <v>1.9400000000000001E-2</v>
      </c>
    </row>
    <row r="13" spans="1:13">
      <c r="B13">
        <v>0.96499999999999997</v>
      </c>
      <c r="C13">
        <v>5.7500000000000002E-2</v>
      </c>
      <c r="D13">
        <v>1</v>
      </c>
      <c r="E13">
        <v>0</v>
      </c>
      <c r="F13">
        <v>2.5399999999999999E-2</v>
      </c>
      <c r="G13">
        <v>0.92659999999999998</v>
      </c>
      <c r="H13">
        <v>9.2999999999999992E-3</v>
      </c>
      <c r="I13">
        <v>3.8E-3</v>
      </c>
      <c r="J13">
        <v>0</v>
      </c>
      <c r="K13">
        <v>0</v>
      </c>
      <c r="L13">
        <v>6.4999999999999997E-3</v>
      </c>
      <c r="M13">
        <v>2.8999999999999998E-3</v>
      </c>
    </row>
    <row r="14" spans="1:13">
      <c r="B14">
        <v>2.8999999999999998E-3</v>
      </c>
      <c r="C14">
        <v>5.4999999999999997E-3</v>
      </c>
      <c r="D14">
        <v>0</v>
      </c>
      <c r="E14">
        <v>0</v>
      </c>
      <c r="F14">
        <v>7.6E-3</v>
      </c>
      <c r="G14">
        <v>3.8E-3</v>
      </c>
      <c r="H14">
        <v>1.9099999999999999E-2</v>
      </c>
      <c r="I14">
        <v>0.94930000000000003</v>
      </c>
      <c r="J14">
        <v>0</v>
      </c>
      <c r="K14">
        <v>1</v>
      </c>
      <c r="L14">
        <v>3.7199999999999997E-2</v>
      </c>
      <c r="M14">
        <v>0.97209999999999996</v>
      </c>
    </row>
    <row r="15" spans="1:13">
      <c r="B15">
        <v>2.5700000000000001E-2</v>
      </c>
      <c r="C15">
        <v>0.91810000000000003</v>
      </c>
      <c r="D15">
        <v>0</v>
      </c>
      <c r="E15">
        <v>1</v>
      </c>
      <c r="F15">
        <v>0.93020000000000003</v>
      </c>
      <c r="G15">
        <v>0.06</v>
      </c>
      <c r="H15">
        <v>3.7600000000000001E-2</v>
      </c>
      <c r="I15">
        <v>8.0000000000000002E-3</v>
      </c>
      <c r="J15">
        <v>0</v>
      </c>
      <c r="K15">
        <v>0</v>
      </c>
      <c r="L15">
        <v>1.9099999999999999E-2</v>
      </c>
      <c r="M15">
        <v>5.5999999999999999E-3</v>
      </c>
    </row>
    <row r="17" spans="1:13">
      <c r="A17" s="22" t="s">
        <v>68</v>
      </c>
      <c r="B17" s="21">
        <v>1000</v>
      </c>
    </row>
    <row r="19" spans="1:13">
      <c r="B19">
        <v>2.2002000000000002</v>
      </c>
      <c r="C19">
        <v>1.0981000000000001</v>
      </c>
      <c r="D19">
        <v>2.8012000000000001</v>
      </c>
      <c r="E19">
        <v>1.6005</v>
      </c>
    </row>
    <row r="23" spans="1:13">
      <c r="A23" t="s">
        <v>33</v>
      </c>
    </row>
    <row r="26" spans="1:13">
      <c r="A26" s="22" t="s">
        <v>67</v>
      </c>
    </row>
    <row r="27" spans="1:13">
      <c r="B27">
        <v>2.8999999999999998E-3</v>
      </c>
      <c r="C27">
        <v>5.4999999999999997E-3</v>
      </c>
      <c r="D27">
        <v>0</v>
      </c>
      <c r="E27">
        <v>0</v>
      </c>
      <c r="F27">
        <v>7.6E-3</v>
      </c>
      <c r="G27">
        <v>3.8E-3</v>
      </c>
      <c r="H27">
        <v>1.9099999999999999E-2</v>
      </c>
      <c r="I27">
        <v>0.94920000000000004</v>
      </c>
      <c r="J27">
        <v>0</v>
      </c>
      <c r="K27">
        <v>1</v>
      </c>
      <c r="L27">
        <v>3.73E-2</v>
      </c>
      <c r="M27">
        <v>0.97199999999999998</v>
      </c>
    </row>
    <row r="28" spans="1:13">
      <c r="B28">
        <v>2.58E-2</v>
      </c>
      <c r="C28">
        <v>0.91810000000000003</v>
      </c>
      <c r="D28">
        <v>0</v>
      </c>
      <c r="E28">
        <v>1</v>
      </c>
      <c r="F28">
        <v>0.93020000000000003</v>
      </c>
      <c r="G28">
        <v>6.0100000000000001E-2</v>
      </c>
      <c r="H28">
        <v>3.7699999999999997E-2</v>
      </c>
      <c r="I28">
        <v>8.0999999999999996E-3</v>
      </c>
      <c r="J28">
        <v>0</v>
      </c>
      <c r="K28">
        <v>0</v>
      </c>
      <c r="L28">
        <v>1.9099999999999999E-2</v>
      </c>
      <c r="M28">
        <v>5.5999999999999999E-3</v>
      </c>
    </row>
    <row r="29" spans="1:13">
      <c r="B29">
        <v>6.4999999999999997E-3</v>
      </c>
      <c r="C29">
        <v>1.89E-2</v>
      </c>
      <c r="D29">
        <v>0</v>
      </c>
      <c r="E29">
        <v>0</v>
      </c>
      <c r="F29">
        <v>3.6799999999999999E-2</v>
      </c>
      <c r="G29">
        <v>9.5999999999999992E-3</v>
      </c>
      <c r="H29">
        <v>0.93389999999999995</v>
      </c>
      <c r="I29">
        <v>3.9E-2</v>
      </c>
      <c r="J29">
        <v>1</v>
      </c>
      <c r="K29">
        <v>0</v>
      </c>
      <c r="L29">
        <v>0.93720000000000003</v>
      </c>
      <c r="M29">
        <v>1.95E-2</v>
      </c>
    </row>
    <row r="30" spans="1:13">
      <c r="B30">
        <v>0.96489999999999998</v>
      </c>
      <c r="C30">
        <v>5.7500000000000002E-2</v>
      </c>
      <c r="D30">
        <v>1</v>
      </c>
      <c r="E30">
        <v>0</v>
      </c>
      <c r="F30">
        <v>2.5399999999999999E-2</v>
      </c>
      <c r="G30">
        <v>0.92649999999999999</v>
      </c>
      <c r="H30">
        <v>9.4000000000000004E-3</v>
      </c>
      <c r="I30">
        <v>3.8E-3</v>
      </c>
      <c r="J30">
        <v>0</v>
      </c>
      <c r="K30">
        <v>0</v>
      </c>
      <c r="L30">
        <v>6.4999999999999997E-3</v>
      </c>
      <c r="M30">
        <v>2.8999999999999998E-3</v>
      </c>
    </row>
    <row r="32" spans="1:13">
      <c r="A32" s="22" t="s">
        <v>36</v>
      </c>
      <c r="B32" s="21">
        <v>1000</v>
      </c>
    </row>
    <row r="34" spans="1:13">
      <c r="B34">
        <v>5.2400000000000002E-2</v>
      </c>
      <c r="C34">
        <v>3.0700000000000002E-2</v>
      </c>
      <c r="D34">
        <v>0.05</v>
      </c>
      <c r="E34">
        <v>2.9899999999999999E-2</v>
      </c>
    </row>
    <row r="35" spans="1:13">
      <c r="B35">
        <v>2.8012000000000001</v>
      </c>
      <c r="C35">
        <v>1.6005</v>
      </c>
      <c r="D35">
        <v>2.2002000000000002</v>
      </c>
      <c r="E35">
        <v>1.0981000000000001</v>
      </c>
    </row>
    <row r="39" spans="1:13">
      <c r="A39" t="s">
        <v>37</v>
      </c>
    </row>
    <row r="42" spans="1:13">
      <c r="A42" s="22" t="s">
        <v>67</v>
      </c>
    </row>
    <row r="43" spans="1:13">
      <c r="B43">
        <v>2.58E-2</v>
      </c>
      <c r="C43">
        <v>0.91800000000000004</v>
      </c>
      <c r="D43">
        <v>0</v>
      </c>
      <c r="E43">
        <v>1</v>
      </c>
      <c r="F43">
        <v>0.93030000000000002</v>
      </c>
      <c r="G43">
        <v>6.0100000000000001E-2</v>
      </c>
      <c r="H43">
        <v>3.7499999999999999E-2</v>
      </c>
      <c r="I43">
        <v>8.0999999999999996E-3</v>
      </c>
      <c r="J43">
        <v>1E-4</v>
      </c>
      <c r="K43">
        <v>0</v>
      </c>
      <c r="L43">
        <v>1.9199999999999998E-2</v>
      </c>
      <c r="M43">
        <v>5.5999999999999999E-3</v>
      </c>
    </row>
    <row r="44" spans="1:13">
      <c r="B44">
        <v>2.8999999999999998E-3</v>
      </c>
      <c r="C44">
        <v>5.4999999999999997E-3</v>
      </c>
      <c r="D44">
        <v>0</v>
      </c>
      <c r="E44">
        <v>0</v>
      </c>
      <c r="F44">
        <v>7.6E-3</v>
      </c>
      <c r="G44">
        <v>3.8E-3</v>
      </c>
      <c r="H44">
        <v>1.9099999999999999E-2</v>
      </c>
      <c r="I44">
        <v>0.94920000000000004</v>
      </c>
      <c r="J44">
        <v>1E-4</v>
      </c>
      <c r="K44">
        <v>1</v>
      </c>
      <c r="L44">
        <v>3.7400000000000003E-2</v>
      </c>
      <c r="M44">
        <v>0.97199999999999998</v>
      </c>
    </row>
    <row r="45" spans="1:13">
      <c r="B45">
        <v>0.96489999999999998</v>
      </c>
      <c r="C45">
        <v>5.7500000000000002E-2</v>
      </c>
      <c r="D45">
        <v>1</v>
      </c>
      <c r="E45">
        <v>0</v>
      </c>
      <c r="F45">
        <v>2.5399999999999999E-2</v>
      </c>
      <c r="G45">
        <v>0.9264</v>
      </c>
      <c r="H45">
        <v>9.4000000000000004E-3</v>
      </c>
      <c r="I45">
        <v>3.8E-3</v>
      </c>
      <c r="J45">
        <v>0</v>
      </c>
      <c r="K45">
        <v>0</v>
      </c>
      <c r="L45">
        <v>6.4999999999999997E-3</v>
      </c>
      <c r="M45">
        <v>2.8999999999999998E-3</v>
      </c>
    </row>
    <row r="46" spans="1:13">
      <c r="B46">
        <v>6.4999999999999997E-3</v>
      </c>
      <c r="C46">
        <v>1.9E-2</v>
      </c>
      <c r="D46">
        <v>0</v>
      </c>
      <c r="E46">
        <v>0</v>
      </c>
      <c r="F46">
        <v>3.6700000000000003E-2</v>
      </c>
      <c r="G46">
        <v>9.7000000000000003E-3</v>
      </c>
      <c r="H46">
        <v>0.93410000000000004</v>
      </c>
      <c r="I46">
        <v>3.8899999999999997E-2</v>
      </c>
      <c r="J46">
        <v>0.99970000000000003</v>
      </c>
      <c r="K46">
        <v>0</v>
      </c>
      <c r="L46">
        <v>0.93679999999999997</v>
      </c>
      <c r="M46">
        <v>1.9400000000000001E-2</v>
      </c>
    </row>
    <row r="48" spans="1:13">
      <c r="A48" s="22" t="s">
        <v>36</v>
      </c>
      <c r="B48" s="21">
        <v>1000</v>
      </c>
    </row>
    <row r="50" spans="1:11">
      <c r="B50">
        <v>3.0700000000000002E-2</v>
      </c>
      <c r="C50">
        <v>5.2400000000000002E-2</v>
      </c>
      <c r="D50">
        <v>2.9899999999999999E-2</v>
      </c>
      <c r="E50">
        <v>0.05</v>
      </c>
    </row>
    <row r="51" spans="1:11">
      <c r="B51">
        <v>0.06</v>
      </c>
      <c r="C51">
        <v>6.0699999999999997E-2</v>
      </c>
      <c r="D51">
        <v>3.49E-2</v>
      </c>
      <c r="E51">
        <v>3.1E-2</v>
      </c>
    </row>
    <row r="52" spans="1:11">
      <c r="B52">
        <v>1.6006</v>
      </c>
      <c r="C52">
        <v>2.8012000000000001</v>
      </c>
      <c r="D52">
        <v>1.0981000000000001</v>
      </c>
      <c r="E52">
        <v>2.2002000000000002</v>
      </c>
    </row>
    <row r="54" spans="1:11">
      <c r="A54" s="28" t="s">
        <v>10</v>
      </c>
    </row>
    <row r="57" spans="1:11">
      <c r="A57" t="s">
        <v>11</v>
      </c>
    </row>
    <row r="59" spans="1:11">
      <c r="A59" t="s">
        <v>14</v>
      </c>
    </row>
    <row r="61" spans="1:11">
      <c r="A61" s="22" t="s">
        <v>67</v>
      </c>
    </row>
    <row r="62" spans="1:11">
      <c r="B62">
        <v>7.9000000000000001E-2</v>
      </c>
      <c r="C62">
        <v>2.93E-2</v>
      </c>
      <c r="D62">
        <v>1E-4</v>
      </c>
      <c r="E62">
        <v>5.0000000000000001E-4</v>
      </c>
      <c r="F62">
        <v>2.3800000000000002E-2</v>
      </c>
      <c r="G62">
        <v>0.12690000000000001</v>
      </c>
      <c r="H62">
        <v>0.92200000000000004</v>
      </c>
      <c r="I62">
        <v>4.48E-2</v>
      </c>
      <c r="J62">
        <v>0.87450000000000006</v>
      </c>
      <c r="K62">
        <v>5.0000000000000001E-4</v>
      </c>
    </row>
    <row r="63" spans="1:11">
      <c r="B63">
        <v>4.9099999999999998E-2</v>
      </c>
      <c r="C63">
        <v>0.84660000000000002</v>
      </c>
      <c r="D63">
        <v>0</v>
      </c>
      <c r="E63">
        <v>0.99729999999999996</v>
      </c>
      <c r="F63">
        <v>0.84530000000000005</v>
      </c>
      <c r="G63">
        <v>9.0999999999999998E-2</v>
      </c>
      <c r="H63">
        <v>1.2500000000000001E-2</v>
      </c>
      <c r="I63">
        <v>0.12620000000000001</v>
      </c>
      <c r="J63">
        <v>2.3800000000000002E-2</v>
      </c>
      <c r="K63">
        <v>1E-3</v>
      </c>
    </row>
    <row r="64" spans="1:11">
      <c r="B64">
        <v>0.84560000000000002</v>
      </c>
      <c r="C64">
        <v>7.7299999999999994E-2</v>
      </c>
      <c r="D64">
        <v>0.99990000000000001</v>
      </c>
      <c r="E64">
        <v>8.9999999999999998E-4</v>
      </c>
      <c r="F64">
        <v>3.6900000000000002E-2</v>
      </c>
      <c r="G64">
        <v>0.73329999999999995</v>
      </c>
      <c r="H64">
        <v>5.1999999999999998E-2</v>
      </c>
      <c r="I64">
        <v>4.1500000000000002E-2</v>
      </c>
      <c r="J64">
        <v>7.3300000000000004E-2</v>
      </c>
      <c r="K64">
        <v>4.0000000000000002E-4</v>
      </c>
    </row>
    <row r="65" spans="1:11">
      <c r="B65">
        <v>2.63E-2</v>
      </c>
      <c r="C65">
        <v>4.6800000000000001E-2</v>
      </c>
      <c r="D65">
        <v>0</v>
      </c>
      <c r="E65">
        <v>1.2999999999999999E-3</v>
      </c>
      <c r="F65">
        <v>9.4E-2</v>
      </c>
      <c r="G65">
        <v>4.8899999999999999E-2</v>
      </c>
      <c r="H65">
        <v>1.34E-2</v>
      </c>
      <c r="I65">
        <v>0.78749999999999998</v>
      </c>
      <c r="J65">
        <v>2.8500000000000001E-2</v>
      </c>
      <c r="K65">
        <v>0.99819999999999998</v>
      </c>
    </row>
    <row r="67" spans="1:11">
      <c r="B67" t="s">
        <v>34</v>
      </c>
      <c r="C67">
        <v>11</v>
      </c>
      <c r="D67" t="s">
        <v>35</v>
      </c>
      <c r="E67">
        <v>13</v>
      </c>
    </row>
    <row r="69" spans="1:11">
      <c r="B69">
        <v>0.64890000000000003</v>
      </c>
      <c r="C69">
        <v>3.2800000000000003E-2</v>
      </c>
      <c r="D69">
        <v>0.17929999999999999</v>
      </c>
    </row>
    <row r="70" spans="1:11">
      <c r="B70">
        <v>7.5999999999999998E-2</v>
      </c>
      <c r="C70">
        <v>5.4199999999999998E-2</v>
      </c>
      <c r="D70">
        <v>0.33760000000000001</v>
      </c>
    </row>
    <row r="71" spans="1:11">
      <c r="B71">
        <v>0.1167</v>
      </c>
      <c r="C71">
        <v>2.47E-2</v>
      </c>
      <c r="D71">
        <v>0.2596</v>
      </c>
    </row>
    <row r="72" spans="1:11">
      <c r="B72">
        <v>0.15840000000000001</v>
      </c>
      <c r="C72">
        <v>0.88839999999999997</v>
      </c>
      <c r="D72">
        <v>0.22359999999999999</v>
      </c>
    </row>
    <row r="74" spans="1:11">
      <c r="A74" t="s">
        <v>2</v>
      </c>
    </row>
    <row r="76" spans="1:11">
      <c r="A76" t="s">
        <v>4</v>
      </c>
    </row>
    <row r="78" spans="1:11">
      <c r="A78" t="s">
        <v>3</v>
      </c>
    </row>
    <row r="79" spans="1:11">
      <c r="A79" t="s">
        <v>0</v>
      </c>
    </row>
    <row r="80" spans="1:11">
      <c r="A80" t="s">
        <v>1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Hong-Lee Clusterng</vt:lpstr>
      <vt:lpstr>Fuzzy Regression</vt:lpstr>
      <vt:lpstr>Fuzzy C-Mean</vt:lpstr>
    </vt:vector>
  </TitlesOfParts>
  <Company>UNC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2010-02-08T17:10:05Z</dcterms:created>
  <dcterms:modified xsi:type="dcterms:W3CDTF">2010-02-11T06:52:08Z</dcterms:modified>
</cp:coreProperties>
</file>