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quynh-laptop\source\repos\ICMSsolution\"/>
    </mc:Choice>
  </mc:AlternateContent>
  <xr:revisionPtr revIDLastSave="0" documentId="13_ncr:1_{D9983F70-4632-4DE8-B4B2-DF8FA9DAD5E3}" xr6:coauthVersionLast="47" xr6:coauthVersionMax="47" xr10:uidLastSave="{00000000-0000-0000-0000-000000000000}"/>
  <bookViews>
    <workbookView xWindow="-120" yWindow="-120" windowWidth="29040" windowHeight="15990" tabRatio="748" activeTab="9" xr2:uid="{919F9413-3E8B-4FC3-9CC5-F2E101C40464}"/>
  </bookViews>
  <sheets>
    <sheet name="City" sheetId="1" r:id="rId1"/>
    <sheet name="Unit" sheetId="2" r:id="rId2"/>
    <sheet name="SensorType" sheetId="3" r:id="rId3"/>
    <sheet name="MachineType" sheetId="4" r:id="rId4"/>
    <sheet name="MachineName" sheetId="19" r:id="rId5"/>
    <sheet name="Role" sheetId="6" r:id="rId6"/>
    <sheet name="RadQuantity" sheetId="7" r:id="rId7"/>
    <sheet name="TM" sheetId="8" r:id="rId8"/>
    <sheet name="DoseQuantity" sheetId="9" r:id="rId9"/>
    <sheet name="User" sheetId="12" r:id="rId10"/>
    <sheet name="UserDefault" sheetId="20" r:id="rId11"/>
    <sheet name="PermissionFunc" sheetId="21" r:id="rId12"/>
    <sheet name="RolePermission" sheetId="22" r:id="rId13"/>
    <sheet name="Customer" sheetId="13" r:id="rId14"/>
    <sheet name="Machine" sheetId="15" r:id="rId15"/>
    <sheet name="Sensor" sheetId="16" r:id="rId16"/>
    <sheet name="Certificate" sheetId="18" r:id="rId17"/>
    <sheet name="CalibData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6" l="1"/>
  <c r="H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C10" i="6"/>
  <c r="O16" i="6"/>
  <c r="O2" i="6" s="1"/>
  <c r="N16" i="6"/>
  <c r="N2" i="6" s="1"/>
  <c r="M16" i="6"/>
  <c r="M2" i="6" s="1"/>
  <c r="L16" i="6"/>
  <c r="L2" i="6" s="1"/>
  <c r="K16" i="6"/>
  <c r="K2" i="6" s="1"/>
  <c r="J16" i="6"/>
  <c r="J2" i="6" s="1"/>
  <c r="I16" i="6"/>
  <c r="I2" i="6" s="1"/>
  <c r="H16" i="6"/>
  <c r="H2" i="6" s="1"/>
  <c r="G16" i="6"/>
  <c r="G2" i="6" s="1"/>
  <c r="F16" i="6"/>
  <c r="F2" i="6" s="1"/>
  <c r="E16" i="6"/>
  <c r="E2" i="6" s="1"/>
  <c r="D16" i="6"/>
  <c r="D2" i="6" s="1"/>
  <c r="C16" i="6"/>
  <c r="C2" i="6" s="1"/>
  <c r="B16" i="6"/>
  <c r="B2" i="6" s="1"/>
  <c r="O24" i="6"/>
  <c r="O3" i="6" s="1"/>
  <c r="N24" i="6"/>
  <c r="N3" i="6" s="1"/>
  <c r="M24" i="6"/>
  <c r="M3" i="6" s="1"/>
  <c r="L24" i="6"/>
  <c r="L3" i="6" s="1"/>
  <c r="K24" i="6"/>
  <c r="K3" i="6" s="1"/>
  <c r="J24" i="6"/>
  <c r="J3" i="6" s="1"/>
  <c r="I24" i="6"/>
  <c r="I3" i="6" s="1"/>
  <c r="H24" i="6"/>
  <c r="G24" i="6"/>
  <c r="G3" i="6" s="1"/>
  <c r="F24" i="6"/>
  <c r="F3" i="6" s="1"/>
  <c r="E24" i="6"/>
  <c r="E3" i="6" s="1"/>
  <c r="D24" i="6"/>
  <c r="D3" i="6" s="1"/>
  <c r="C24" i="6"/>
  <c r="C3" i="6" s="1"/>
  <c r="B24" i="6"/>
  <c r="B3" i="6" s="1"/>
  <c r="O32" i="6"/>
  <c r="O4" i="6" s="1"/>
  <c r="N32" i="6"/>
  <c r="N4" i="6" s="1"/>
  <c r="M32" i="6"/>
  <c r="M4" i="6" s="1"/>
  <c r="L32" i="6"/>
  <c r="L4" i="6" s="1"/>
  <c r="K32" i="6"/>
  <c r="K4" i="6" s="1"/>
  <c r="J32" i="6"/>
  <c r="J4" i="6" s="1"/>
  <c r="I32" i="6"/>
  <c r="I4" i="6" s="1"/>
  <c r="H32" i="6"/>
  <c r="H4" i="6" s="1"/>
  <c r="G32" i="6"/>
  <c r="G4" i="6" s="1"/>
  <c r="F32" i="6"/>
  <c r="F4" i="6" s="1"/>
  <c r="E32" i="6"/>
  <c r="E4" i="6" s="1"/>
  <c r="D32" i="6"/>
  <c r="D4" i="6" s="1"/>
  <c r="Q4" i="6" s="1"/>
  <c r="C32" i="6"/>
  <c r="C4" i="6" s="1"/>
  <c r="B32" i="6"/>
  <c r="B4" i="6" s="1"/>
  <c r="O40" i="6"/>
  <c r="O5" i="6" s="1"/>
  <c r="N40" i="6"/>
  <c r="N5" i="6" s="1"/>
  <c r="M40" i="6"/>
  <c r="M5" i="6" s="1"/>
  <c r="L40" i="6"/>
  <c r="L5" i="6" s="1"/>
  <c r="K40" i="6"/>
  <c r="K5" i="6" s="1"/>
  <c r="J40" i="6"/>
  <c r="J5" i="6" s="1"/>
  <c r="I40" i="6"/>
  <c r="I5" i="6" s="1"/>
  <c r="H40" i="6"/>
  <c r="G40" i="6"/>
  <c r="G5" i="6" s="1"/>
  <c r="F40" i="6"/>
  <c r="F5" i="6" s="1"/>
  <c r="E40" i="6"/>
  <c r="E5" i="6" s="1"/>
  <c r="D40" i="6"/>
  <c r="D5" i="6" s="1"/>
  <c r="C40" i="6"/>
  <c r="C5" i="6" s="1"/>
  <c r="B40" i="6"/>
  <c r="B5" i="6" s="1"/>
  <c r="C48" i="6"/>
  <c r="C6" i="6" s="1"/>
  <c r="D48" i="6"/>
  <c r="D6" i="6" s="1"/>
  <c r="E48" i="6"/>
  <c r="E6" i="6" s="1"/>
  <c r="F48" i="6"/>
  <c r="F6" i="6" s="1"/>
  <c r="G48" i="6"/>
  <c r="G6" i="6" s="1"/>
  <c r="H48" i="6"/>
  <c r="H6" i="6" s="1"/>
  <c r="I48" i="6"/>
  <c r="I6" i="6" s="1"/>
  <c r="J48" i="6"/>
  <c r="J6" i="6" s="1"/>
  <c r="K48" i="6"/>
  <c r="K6" i="6" s="1"/>
  <c r="L48" i="6"/>
  <c r="L6" i="6" s="1"/>
  <c r="M48" i="6"/>
  <c r="M6" i="6" s="1"/>
  <c r="N48" i="6"/>
  <c r="N6" i="6" s="1"/>
  <c r="O48" i="6"/>
  <c r="O6" i="6" s="1"/>
  <c r="B48" i="6"/>
  <c r="B6" i="6" s="1"/>
  <c r="Q6" i="6" s="1"/>
  <c r="G3" i="20"/>
  <c r="G4" i="20"/>
  <c r="G5" i="20"/>
  <c r="G6" i="20"/>
  <c r="G2" i="20"/>
  <c r="F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G10" i="12"/>
  <c r="G8" i="12"/>
  <c r="G2" i="12"/>
  <c r="G3" i="12"/>
  <c r="G4" i="12"/>
  <c r="G5" i="1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" i="7"/>
  <c r="K3" i="17"/>
  <c r="K4" i="17"/>
  <c r="K5" i="17"/>
  <c r="K2" i="17"/>
  <c r="M3" i="18"/>
  <c r="M4" i="18"/>
  <c r="M5" i="18"/>
  <c r="M2" i="18"/>
  <c r="H3" i="15"/>
  <c r="H4" i="15"/>
  <c r="H5" i="15"/>
  <c r="H2" i="15"/>
  <c r="E3" i="4"/>
  <c r="E4" i="4"/>
  <c r="E2" i="4"/>
  <c r="E3" i="3"/>
  <c r="E4" i="3"/>
  <c r="E5" i="3"/>
  <c r="E6" i="3"/>
  <c r="E7" i="3"/>
  <c r="E8" i="3"/>
  <c r="E9" i="3"/>
  <c r="E10" i="3"/>
  <c r="E11" i="3"/>
  <c r="E2" i="3"/>
  <c r="G7" i="12"/>
  <c r="G9" i="12"/>
  <c r="G11" i="12"/>
  <c r="G6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G3" i="9"/>
  <c r="G4" i="9"/>
  <c r="G5" i="9"/>
  <c r="G6" i="9"/>
  <c r="G7" i="9"/>
  <c r="G2" i="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3" i="19"/>
  <c r="D4" i="19"/>
  <c r="D2" i="19"/>
  <c r="F2" i="2"/>
  <c r="G3" i="16"/>
  <c r="G4" i="16"/>
  <c r="G5" i="16"/>
  <c r="G2" i="16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2" i="13"/>
  <c r="D3" i="8"/>
  <c r="D4" i="8"/>
  <c r="D2" i="8"/>
  <c r="Q5" i="6" l="1"/>
  <c r="Q3" i="6"/>
  <c r="Q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nnquynh-laptop</author>
  </authors>
  <commentList>
    <comment ref="D1" authorId="0" shapeId="0" xr:uid="{A9CD2CCD-D21B-4E0B-ABEE-DEF9181C93C0}">
      <text>
        <r>
          <rPr>
            <b/>
            <sz val="9"/>
            <color indexed="81"/>
            <rFont val="Tahoma"/>
            <family val="2"/>
          </rPr>
          <t>nnquynh-laptop:</t>
        </r>
        <r>
          <rPr>
            <sz val="9"/>
            <color indexed="81"/>
            <rFont val="Tahoma"/>
            <family val="2"/>
          </rPr>
          <t xml:space="preserve">
Relative Uncertinaty (%)
1 sigma</t>
        </r>
      </text>
    </comment>
  </commentList>
</comments>
</file>

<file path=xl/sharedStrings.xml><?xml version="1.0" encoding="utf-8"?>
<sst xmlns="http://schemas.openxmlformats.org/spreadsheetml/2006/main" count="666" uniqueCount="553">
  <si>
    <t>An Giang</t>
  </si>
  <si>
    <t>Bà Rịa - Vũng Tàu</t>
  </si>
  <si>
    <t>Bắc Giang</t>
  </si>
  <si>
    <t>Bạc Liêu</t>
  </si>
  <si>
    <t>Bắc Ninh</t>
  </si>
  <si>
    <t>Bến Tre</t>
  </si>
  <si>
    <t>Bình Định</t>
  </si>
  <si>
    <t>Bình Dương</t>
  </si>
  <si>
    <t>Bình Phước</t>
  </si>
  <si>
    <t>Bình Thuận</t>
  </si>
  <si>
    <t>Cà Mau</t>
  </si>
  <si>
    <t>Cần Thơ</t>
  </si>
  <si>
    <t>Cao Bằng</t>
  </si>
  <si>
    <t>Đà Nẵng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</si>
  <si>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</si>
  <si>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</si>
  <si>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</si>
  <si>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</si>
  <si>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</si>
  <si>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</si>
  <si>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</si>
  <si>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</si>
  <si>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</si>
  <si>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</si>
  <si>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</si>
  <si>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</si>
  <si>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</si>
  <si>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</si>
  <si>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</si>
  <si>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</si>
  <si>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</si>
  <si>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</si>
  <si>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</si>
  <si>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</si>
  <si>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</si>
  <si>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</si>
  <si>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</si>
  <si>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</si>
  <si>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</si>
  <si>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</si>
  <si>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</si>
  <si>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</si>
  <si>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</si>
  <si>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</si>
  <si>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</si>
  <si>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</si>
  <si>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</si>
  <si>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</si>
  <si>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</si>
  <si>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</si>
  <si>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</si>
  <si>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</si>
  <si>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Tiền Giang</t>
  </si>
  <si>
    <t>Trà Vinh</t>
  </si>
  <si>
    <t>Tuyên Quang</t>
  </si>
  <si>
    <t>Vĩnh Long</t>
  </si>
  <si>
    <t>Vĩnh Phúc</t>
  </si>
  <si>
    <t>Yên Bái</t>
  </si>
  <si>
    <t>Id</t>
  </si>
  <si>
    <t>Name</t>
  </si>
  <si>
    <t>µSv/h</t>
  </si>
  <si>
    <t>mSv/h</t>
  </si>
  <si>
    <t>mR/h</t>
  </si>
  <si>
    <t>(µSv/h)/cps</t>
  </si>
  <si>
    <t>(µSv/h)/cpm</t>
  </si>
  <si>
    <t>µSv</t>
  </si>
  <si>
    <t>mSv</t>
  </si>
  <si>
    <t>mR</t>
  </si>
  <si>
    <t>Bq</t>
  </si>
  <si>
    <t>Ống đếm GM</t>
  </si>
  <si>
    <t>Đầu dò nhấp nháy</t>
  </si>
  <si>
    <t>Buồng ion hóa</t>
  </si>
  <si>
    <t>Diode bán dẫn</t>
  </si>
  <si>
    <t>Ống đếm tỷ lệ</t>
  </si>
  <si>
    <t>Đo suất liều</t>
  </si>
  <si>
    <t>Đo liều</t>
  </si>
  <si>
    <t>Đo nhiễm bẩn bề mặt</t>
  </si>
  <si>
    <t>cps</t>
  </si>
  <si>
    <t>cpm</t>
  </si>
  <si>
    <t>kBq</t>
  </si>
  <si>
    <t>Bq/s</t>
  </si>
  <si>
    <t>kBq/s</t>
  </si>
  <si>
    <t>Tinh thể NaI</t>
  </si>
  <si>
    <t>Tinh thể HPGe</t>
  </si>
  <si>
    <t>Ống đếm chứa khí He-3</t>
  </si>
  <si>
    <t>Tinh thể LiI(Eu)</t>
  </si>
  <si>
    <t>Admin</t>
  </si>
  <si>
    <t>Technical</t>
  </si>
  <si>
    <t>TM</t>
  </si>
  <si>
    <t>QM</t>
  </si>
  <si>
    <t>isActive</t>
  </si>
  <si>
    <t>Hồ Quang Tuấn</t>
  </si>
  <si>
    <t>Lê Ngọc Thiệm</t>
  </si>
  <si>
    <t>Bùi Đức Kỳ</t>
  </si>
  <si>
    <t>Air-Kerma</t>
  </si>
  <si>
    <t>H*(10)</t>
  </si>
  <si>
    <t>Hp(10)</t>
  </si>
  <si>
    <t>Liều hấp thụ</t>
  </si>
  <si>
    <t>TP. Hồ Chí Minh</t>
  </si>
  <si>
    <t>Bắc Cạn</t>
  </si>
  <si>
    <t>PhoneCode</t>
  </si>
  <si>
    <t>NameVN</t>
  </si>
  <si>
    <t>NameEN</t>
  </si>
  <si>
    <t>IsActive</t>
  </si>
  <si>
    <t>Energy</t>
  </si>
  <si>
    <t>Notation</t>
  </si>
  <si>
    <t>D</t>
  </si>
  <si>
    <t>Tương đương liều môi trường</t>
  </si>
  <si>
    <t>Tương đương liều cá nhân</t>
  </si>
  <si>
    <t>Ambient Dose Equivalent</t>
  </si>
  <si>
    <t>Personal Dose Equivalent</t>
  </si>
  <si>
    <t>Absorbed Dose</t>
  </si>
  <si>
    <t>Ka</t>
  </si>
  <si>
    <t>N/A</t>
  </si>
  <si>
    <t>LoginName</t>
  </si>
  <si>
    <t>FullName</t>
  </si>
  <si>
    <t>Password</t>
  </si>
  <si>
    <t>RoleId</t>
  </si>
  <si>
    <t>nnQuynh</t>
  </si>
  <si>
    <t>Nguyễn Ngọc Quỳnh</t>
  </si>
  <si>
    <t>ShortName</t>
  </si>
  <si>
    <t>CityId</t>
  </si>
  <si>
    <t>Address</t>
  </si>
  <si>
    <t>NULL</t>
  </si>
  <si>
    <t>B49EC2B6-7AD7-4434-868E-08CC99CCC13E</t>
  </si>
  <si>
    <t>Bình Dương TTUD</t>
  </si>
  <si>
    <t>Trung tâm ứng dụng tiến bộ khoa học &amp; công nghệ Bình Dương</t>
  </si>
  <si>
    <t>26 Huỳnh Văn Nghệ, Phú Lợi, Thủ Dầu Một, Bình Dương</t>
  </si>
  <si>
    <t>CTTNHHDSVN</t>
  </si>
  <si>
    <t>Công ty TNHH Công nghiệp nặng DOOSAN Hải Phòng Việt Nam</t>
  </si>
  <si>
    <t>Km 92, Quốc lộ 5, Sở Dầu, Q. Hồng Bàng,Tp. Hải Phòng</t>
  </si>
  <si>
    <t>Ống thép dầu khí</t>
  </si>
  <si>
    <t>Công ty cổ phần sản xuất ống thép dầu khí Việt Nam</t>
  </si>
  <si>
    <t>KCN dịch vụ dầu khí Soài Rạp, Kiểng Phước, Gò Công Đông, Tiền Giang</t>
  </si>
  <si>
    <t>Bệnh viện bãi cháy</t>
  </si>
  <si>
    <t>Bệnh Viện Bãi Cháy - Quảng Ninh</t>
  </si>
  <si>
    <t xml:space="preserve"> Giếng Đáy, Thành phố Hạ Long, Quảng Ninh</t>
  </si>
  <si>
    <t>Shiseido</t>
  </si>
  <si>
    <t>Công ty trách nhiệm hữu hạn Shiseido Việt Nam</t>
  </si>
  <si>
    <t>Lô 231-233-235-237, đường Amata, KCN Amata, P. Long Bình, TP Biên Hòa</t>
  </si>
  <si>
    <t>CATPHN</t>
  </si>
  <si>
    <t>Công an Thành phố Hà Nội</t>
  </si>
  <si>
    <t>87 Trần Hưng Đạo, Hoàn Kiếm, Hà Nội</t>
  </si>
  <si>
    <t>SKHCNST</t>
  </si>
  <si>
    <t>Sở Khoa học và Công nghệ Sóc Trăng</t>
  </si>
  <si>
    <t xml:space="preserve"> 217 Trần Bình Trọng, Phường 2, TP Sóc Trăng, Tỉnh Sóc Trăng</t>
  </si>
  <si>
    <t>BVDKHT</t>
  </si>
  <si>
    <t>Bệnh viện đa khoa tỉnh Hà Tĩnh</t>
  </si>
  <si>
    <t>Đường Hải Thượng Lãn Ông, Bắc Hà, TP Hà Tĩnh, tỉnh Hà Tĩnh</t>
  </si>
  <si>
    <t>Thép Kyoei</t>
  </si>
  <si>
    <t>Công Ty TNHH Thép Vina Kyoei</t>
  </si>
  <si>
    <t>KCN Phú Mỹ I, trị trấn Phú Mỹ, huyện Tân Thành, tỉnh Bà Rịa - Vũng Tàu</t>
  </si>
  <si>
    <t>TNHH Posco</t>
  </si>
  <si>
    <t>Công ty TNHH Posco - Việt Nam</t>
  </si>
  <si>
    <t>Lô số 1, KCN Phú Mỹ II, thị trấn Phú Mỹ, huyện Tân Thành, tỉnh Bà Rịa - Vũng Tàu</t>
  </si>
  <si>
    <t>CNBX</t>
  </si>
  <si>
    <t>Trung tâm nghiên cứu triển khai công nghệ bức xạ</t>
  </si>
  <si>
    <t>202A, đường 11, phường Nghi Xuân, quận Thủ Đức, tp Hồ Chí Minh</t>
  </si>
  <si>
    <t>Vinmec</t>
  </si>
  <si>
    <t>Bệnh viện đa khoa quốc tế Vinmec</t>
  </si>
  <si>
    <t>458 Minh Khai, Vĩnh Tuy, Hai Bà Trưng, Hà Nội</t>
  </si>
  <si>
    <t>Kỹ thuật Việt</t>
  </si>
  <si>
    <t>Công Ty TNHH Thương Mại - Dịch Vụ Kỹ Thuật Việt</t>
  </si>
  <si>
    <t>213 Khánh Hội, Phường 3, Quận 4, Thành phố Hồ Chí Minh</t>
  </si>
  <si>
    <t>TTKTTCĐLHP</t>
  </si>
  <si>
    <t>Trung tâm kỹ thuật tiêu chuẩn đo lường chất lượng Hải Phòng</t>
  </si>
  <si>
    <t>240 Văn Cao, phường Đằng Giang, quận Ngô Quyền, thành phố Hải Phòng</t>
  </si>
  <si>
    <t>TĐC VL</t>
  </si>
  <si>
    <t>Trung tâm Kỹ thuật Tiêu chuẩn Đo lường Chất lượng Vĩnh Long</t>
  </si>
  <si>
    <t>339A, Ấp Tân Xuân, Xã Tân Ngãi, TP Vĩnh Long , Tỉnh Vĩnh Long</t>
  </si>
  <si>
    <t>Tôn Hoa Sen</t>
  </si>
  <si>
    <t>Công ty TNHH một thành viên Tôn Hoa Sen</t>
  </si>
  <si>
    <t>Khu Công Nghiệp Sóng Thần 2, Đại Lộ H., Đường số 9, Dĩ An, Bình Dương</t>
  </si>
  <si>
    <t>Hải quan HN</t>
  </si>
  <si>
    <t>Cục Hải Quan Thành Phố Hà Nội</t>
  </si>
  <si>
    <t>129 Nguyễn Phong Sắc, Dịch Vọng Hậu, quận Cầu Giấy, Hà Nội</t>
  </si>
  <si>
    <t>Uông Bí</t>
  </si>
  <si>
    <t>Bệnh viện Việt Nam - Thụy Điển Uông Bí</t>
  </si>
  <si>
    <t>Đường Tuệ Tĩnh, Phường Thanh Sơn, Thành phố Uông Bí, Tỉnh Quảng Ninh</t>
  </si>
  <si>
    <t>TTTN</t>
  </si>
  <si>
    <t>Trung tâm thông tin ứng dụng tiến bộ khoa học và công nghệ Tây Ninh</t>
  </si>
  <si>
    <t>211 đường 30/4, KP3, Phường 2, Thành phố Tây Ninh, Tỉnh Tây Ninh</t>
  </si>
  <si>
    <t>EMRSON</t>
  </si>
  <si>
    <t>Công ty TNHH Emerson Process Management - Việt Nam</t>
  </si>
  <si>
    <t>151 Nguyễn Đình Chiểu, Phường 6, Quận 3, Thành phố Hồ Chí Minh</t>
  </si>
  <si>
    <t>Emin</t>
  </si>
  <si>
    <t>Công ty cổ phần Emin Việt Nam - Chi nhánh miền nam</t>
  </si>
  <si>
    <t>218 Cộng Hòa, Phường 12, Quận Tân Bình, TP Hồ Chí Minh</t>
  </si>
  <si>
    <t>China Steel sumikiu VN</t>
  </si>
  <si>
    <t>Công ty cổ phần China Steel Sumikin Việt Nam</t>
  </si>
  <si>
    <t>KCN Mỹ Xuân A2, xã Mỹ Xuân, huyện Tân Thành, Bà Rịa - Vũng Tàu</t>
  </si>
  <si>
    <t>Samsung SDI</t>
  </si>
  <si>
    <t>Công ty TNHH Samsung SDI Việt Nam</t>
  </si>
  <si>
    <t>Khu công nghiệp Yên Phong I, Xã Yên Trung, Huyện Yên Phong, Bắc Ninh</t>
  </si>
  <si>
    <t>bv Nghệ An</t>
  </si>
  <si>
    <t>Bệnh viện Ung bướu Nghệ An</t>
  </si>
  <si>
    <t xml:space="preserve">60 Tôn Thất Tùng, Hưng Dũng, Thành phố Vinh, Nghệ An </t>
  </si>
  <si>
    <t>Nam Hưng</t>
  </si>
  <si>
    <t>Công ty cổ phần kim khí Nam Hưng</t>
  </si>
  <si>
    <t>Lô D2-4 Vĩnh Lộc 2, KCN Vĩnh Lộc 2, Ấp Voi Lá, Xã Long Hiệp, Huyện Bến Lức, Tỉnh Long An</t>
  </si>
  <si>
    <t>SIAM</t>
  </si>
  <si>
    <t>Công ty TNHH xi măng SIAM city Nhơn Trạch - Việt Nam</t>
  </si>
  <si>
    <t>KCN Ông Kèo, xã Phước Khánh, Nhơn Trạch, Đồng Nai</t>
  </si>
  <si>
    <t>Dongyang</t>
  </si>
  <si>
    <t>Công ty TNHH Dongyang electronics Việt Nam</t>
  </si>
  <si>
    <t>Lô số CN4, khu số 1, KCN Bá Thiện, Xã Bá Hiến, Huyện Bình Xuyên, Vĩnh Phúc</t>
  </si>
  <si>
    <t>Bình Sơn</t>
  </si>
  <si>
    <t>Công ty TNHH một thành viên lọc hóa dầu Bình Sơn</t>
  </si>
  <si>
    <t>208 Đại Lộ Hùng Vương, P. Trần Phú, TP. Quảng Ngãi, tỉnh Quảng Ngãi</t>
  </si>
  <si>
    <t>TTUD Gia Lai</t>
  </si>
  <si>
    <t>Trung tâm ứng dụng và chuyển giao công nghệ Gia Lai</t>
  </si>
  <si>
    <t>98B Phạm Văn Đồng, TP Pleiku, Gia Lai</t>
  </si>
  <si>
    <t>Vinacontrol HP</t>
  </si>
  <si>
    <t>Công ty cổ phần giám định khử trùng Vinacontrol - Chi nhánh Hải Phòng</t>
  </si>
  <si>
    <t>546A Lê Thánh Tông, quận Hải An, Hải Phòng</t>
  </si>
  <si>
    <t>Tam Đức</t>
  </si>
  <si>
    <t>Phòng khám đa khoa Tam Đức</t>
  </si>
  <si>
    <t>528/15 Xa lộ Hà Nội, KP4, Phường Tân Hiệp, Tp. Biên Hòa, Đồng Nai</t>
  </si>
  <si>
    <t>AGC VN</t>
  </si>
  <si>
    <t>Công ty TNHH hóa chất AGC Việt Nam</t>
  </si>
  <si>
    <t>Khu công nghiệp Cái Mép, Phường Tân Phước, thị xã Phú Mỹ, Bà Rịa - Vũng Tàu</t>
  </si>
  <si>
    <t>AKTECH VN</t>
  </si>
  <si>
    <t>Công ty TNHH thương mại dịch vụ công nghệ AKTECH Việt NAm</t>
  </si>
  <si>
    <t xml:space="preserve">127 Nguyễn Phúc Nguyên, Phường 10, Quận 3, TP.HCM </t>
  </si>
  <si>
    <t>liên Á ÂU</t>
  </si>
  <si>
    <t>Công ty TNHH Liên Á Âu</t>
  </si>
  <si>
    <t>Lô C2-08, đường TC 3, làng chuyên gia Ruby Land, KCN Mỹ Phước II, phường Mỹ Phước, thị xã Bến Cát, tỉnh Bình Dương</t>
  </si>
  <si>
    <t>BV BM</t>
  </si>
  <si>
    <t>Bệnh viện Bạch Mai</t>
  </si>
  <si>
    <t>78 Giải Phóng, phường Phương Mai, quận Đống Đa, Hà Nội</t>
  </si>
  <si>
    <t>Haosheng vina</t>
  </si>
  <si>
    <t>Công ty TNHH Haosheng Vina</t>
  </si>
  <si>
    <t>KCN Mỹ Xuân A2, phường Mỹ Xuân, Thị xã Phú Mỹ, tỉnh Bà Rịa - Vũng Tàu</t>
  </si>
  <si>
    <t>Ratoc</t>
  </si>
  <si>
    <t>Công ty TNHH Ratoc</t>
  </si>
  <si>
    <t>124 đường Phúc Diễn, Phường Phúc Diễn, Quận Bắc Từ Liêm, Thành phố Hà Nội.</t>
  </si>
  <si>
    <t>Toàn Cầu</t>
  </si>
  <si>
    <t>Công ty hữu hạn cơ khí động lực Toàn Cầu</t>
  </si>
  <si>
    <t>Lô số 7, Khu công nghiệp Giang Điền, Huyện Trảng Bom, Tỉnh Đồng Nai</t>
  </si>
  <si>
    <t>CN Wilmar agro</t>
  </si>
  <si>
    <t>Chi nhánh công ty TNHH Wilmar Agro Việt Nam tại Thốt Nốt</t>
  </si>
  <si>
    <t>KCN Thốt Nốt, P. Thới Bình, Q. Thốt Nốt. Tp Cần Thơ</t>
  </si>
  <si>
    <t>Y Cần Thơ</t>
  </si>
  <si>
    <t>Bệnh Viện trường đại học y dược Cần Thơ</t>
  </si>
  <si>
    <t>179 Nguyễn Văn Cừ, P. An Khánh, TP. Cần Thơ</t>
  </si>
  <si>
    <t>Bệnh viện Quân y 175</t>
  </si>
  <si>
    <t>786 Nguyễn Kiệm, Phường 3, Gò Vấp, Hồ Chí Minh</t>
  </si>
  <si>
    <t>FUJI CAC</t>
  </si>
  <si>
    <t>Công ty cổ phần FUJI CAC</t>
  </si>
  <si>
    <t>939A9 đường A, KCN Cát Lái, P. Thạnh Mỹ Lợi, Q.2, Tp. Hồ Chí Minh</t>
  </si>
  <si>
    <t>Nutech</t>
  </si>
  <si>
    <t>Trung tâm quan trắc phóng xạ và đánh giá tác động môi trường/ Viện khoa học và Kỹ thuật hạt nhân</t>
  </si>
  <si>
    <t>179 Hoàng Quốc việt, Cầu Giấy, Hà Nội</t>
  </si>
  <si>
    <t>Bách Việt ĐN</t>
  </si>
  <si>
    <t>Công ty TNHH Bách Việt Đồng Nai</t>
  </si>
  <si>
    <t>Lầu 1 -Số 27 - Tổ 6 - P.Tam Hiệp, Biên Hòa, Đồng Nai</t>
  </si>
  <si>
    <t>GT NGhi Sơn</t>
  </si>
  <si>
    <t>Công ty cổ phần gang thép Nghi Sơn</t>
  </si>
  <si>
    <t>Khu liên hợp gang thép Nghi Sơn, khu kinh tế Nghi Sơn, xã Hải Thượng, huyện Tĩnh Gia, tỉnh Thanh Hóa</t>
  </si>
  <si>
    <t>TTUDLS</t>
  </si>
  <si>
    <t>Trung tâm ứng dụng phát triển khoa học công nghệ và đo lường, chất lượng sản phẩm</t>
  </si>
  <si>
    <t>428 đường Hùng Vương, Tp Lạng Sơn, Tỉnh Lạng Sơn</t>
  </si>
  <si>
    <t>BVĐKNT</t>
  </si>
  <si>
    <t>Bệnh viện đa khoa tỉnh Ninh Thuận</t>
  </si>
  <si>
    <t>guyễn Văn Cừ, Văn Hải, Phan Rang-Tháp Chàm, Ninh Thuận</t>
  </si>
  <si>
    <t>VPĐD AMERICAN TEC COMPANY LIMITED TẠI TP. HCM</t>
  </si>
  <si>
    <t>Lầu 3, số 156C Lý Tự Trọng - Phương Bến Thành - Quận 1 - Tp. Hồ Chí Minh</t>
  </si>
  <si>
    <t>MachineTypeId</t>
  </si>
  <si>
    <t>Model</t>
  </si>
  <si>
    <t>Serial</t>
  </si>
  <si>
    <t>Manufacturer</t>
  </si>
  <si>
    <t>Dose rate meter</t>
  </si>
  <si>
    <t>Fluke</t>
  </si>
  <si>
    <t>Digiagem</t>
  </si>
  <si>
    <t>Rad</t>
  </si>
  <si>
    <t>radiagem</t>
  </si>
  <si>
    <t>RadPro</t>
  </si>
  <si>
    <t>Iden</t>
  </si>
  <si>
    <t>IndentiFinder</t>
  </si>
  <si>
    <t>MachineId</t>
  </si>
  <si>
    <t>SensorTypeId</t>
  </si>
  <si>
    <t>RadQuantityId</t>
  </si>
  <si>
    <t>RefValue</t>
  </si>
  <si>
    <t>RefUnit</t>
  </si>
  <si>
    <t>CF</t>
  </si>
  <si>
    <t>Cf_reUnc</t>
  </si>
  <si>
    <t>DoseQuantityId</t>
  </si>
  <si>
    <t>12,45;12,47;12,46</t>
  </si>
  <si>
    <t>CertificateId</t>
  </si>
  <si>
    <t>CalibDate</t>
  </si>
  <si>
    <t>Temp.</t>
  </si>
  <si>
    <t>Humidity</t>
  </si>
  <si>
    <t>Pressure</t>
  </si>
  <si>
    <t>PerformedBy</t>
  </si>
  <si>
    <t>Note</t>
  </si>
  <si>
    <t>Bdky</t>
  </si>
  <si>
    <t>abc</t>
  </si>
  <si>
    <t>user1</t>
  </si>
  <si>
    <t>TM1</t>
  </si>
  <si>
    <t>TM2</t>
  </si>
  <si>
    <t>Màn hình bị mờ</t>
  </si>
  <si>
    <t>2/2/2021</t>
  </si>
  <si>
    <t>5/12/2021</t>
  </si>
  <si>
    <t>11/25/2021</t>
  </si>
  <si>
    <t>12/22/2021</t>
  </si>
  <si>
    <t>uSv/h</t>
  </si>
  <si>
    <t>CustomerId</t>
  </si>
  <si>
    <t>ReUnc</t>
  </si>
  <si>
    <t>Order</t>
  </si>
  <si>
    <t>Aloka</t>
  </si>
  <si>
    <t>Inspector</t>
  </si>
  <si>
    <t>Ludlum 375 digital area monitor</t>
  </si>
  <si>
    <t>Thermo Scientific EPD</t>
  </si>
  <si>
    <t>Aloka Mydose mini</t>
  </si>
  <si>
    <t>Apvl</t>
  </si>
  <si>
    <t>ARROW</t>
  </si>
  <si>
    <t>AT6101C</t>
  </si>
  <si>
    <t>ATOMTEX</t>
  </si>
  <si>
    <t>Berthold</t>
  </si>
  <si>
    <t>Bleeper Sv</t>
  </si>
  <si>
    <t>CANARY</t>
  </si>
  <si>
    <t>CAPINTEC</t>
  </si>
  <si>
    <t>CLOVER</t>
  </si>
  <si>
    <t>CRM 100</t>
  </si>
  <si>
    <t>Digilert 100</t>
  </si>
  <si>
    <t>DKS-96</t>
  </si>
  <si>
    <t>DMC 3000</t>
  </si>
  <si>
    <t>Dose rate meter YF-9200</t>
  </si>
  <si>
    <t>Dosemeter</t>
  </si>
  <si>
    <t>ĐP5 - CT</t>
  </si>
  <si>
    <t>Eberline</t>
  </si>
  <si>
    <t>ECOTEST</t>
  </si>
  <si>
    <t>Exploranium</t>
  </si>
  <si>
    <t>FAG</t>
  </si>
  <si>
    <t>FH40F2</t>
  </si>
  <si>
    <t>FLUKE</t>
  </si>
  <si>
    <t>Fuji Electric</t>
  </si>
  <si>
    <t>Gamma - Scout</t>
  </si>
  <si>
    <t>Gamma Alarm System</t>
  </si>
  <si>
    <t>Gamma Area Monitor</t>
  </si>
  <si>
    <t>Gamma RAE II R</t>
  </si>
  <si>
    <t>GammaRAE II R</t>
  </si>
  <si>
    <t>GammaTwin</t>
  </si>
  <si>
    <t>Hand-held Neutron Monitor</t>
  </si>
  <si>
    <t>IDENTIFINDER</t>
  </si>
  <si>
    <t>IDENTIFINDER 2</t>
  </si>
  <si>
    <t>Identify PAM 945</t>
  </si>
  <si>
    <t xml:space="preserve">IJRAD </t>
  </si>
  <si>
    <t>INSPECTOR 1000</t>
  </si>
  <si>
    <t>INSPECTOR ALERT</t>
  </si>
  <si>
    <t>Inspector EXP</t>
  </si>
  <si>
    <t>Isotra</t>
  </si>
  <si>
    <t>Isotrak</t>
  </si>
  <si>
    <t>JB4020</t>
  </si>
  <si>
    <t>LUDLUM</t>
  </si>
  <si>
    <t>Ludlum 3</t>
  </si>
  <si>
    <t>Máy Đo Phóng Xạ 4 Kênh</t>
  </si>
  <si>
    <t>MAZUR</t>
  </si>
  <si>
    <t>MicroSievert</t>
  </si>
  <si>
    <t>Mini 900 Ratemeter</t>
  </si>
  <si>
    <t>Mini Telerad</t>
  </si>
  <si>
    <t>MIRION</t>
  </si>
  <si>
    <t>Model 375 digital area monitor</t>
  </si>
  <si>
    <t>Monitor 1000</t>
  </si>
  <si>
    <t>Monitor 4</t>
  </si>
  <si>
    <t>Monitor 4EC</t>
  </si>
  <si>
    <t>ND 2000</t>
  </si>
  <si>
    <t>NDS</t>
  </si>
  <si>
    <t>NovelDetector</t>
  </si>
  <si>
    <t>OHMART</t>
  </si>
  <si>
    <t>Packeye</t>
  </si>
  <si>
    <t>Pico catch 100</t>
  </si>
  <si>
    <t>Picoray</t>
  </si>
  <si>
    <t>POLIMASTER</t>
  </si>
  <si>
    <t>PRIMALERT DIGITAL AREA MONITOR</t>
  </si>
  <si>
    <t>Pudibei</t>
  </si>
  <si>
    <t>RAD 100</t>
  </si>
  <si>
    <t>RAD IQ</t>
  </si>
  <si>
    <t>Radalert 100</t>
  </si>
  <si>
    <t>Radalert 50</t>
  </si>
  <si>
    <t>Radex</t>
  </si>
  <si>
    <t>RadEye</t>
  </si>
  <si>
    <t>Radi Horiba</t>
  </si>
  <si>
    <t>RADIAGEM</t>
  </si>
  <si>
    <t>RADIATION ALERT</t>
  </si>
  <si>
    <t>Radiation Monitor</t>
  </si>
  <si>
    <t>Radiation Monitoring Controller - CGN</t>
  </si>
  <si>
    <t>Radiation Monitoring Station</t>
  </si>
  <si>
    <t>Radiation Testing Machine</t>
  </si>
  <si>
    <t>RADICO</t>
  </si>
  <si>
    <t>Radiometer Dosimeter</t>
  </si>
  <si>
    <t>RADOS</t>
  </si>
  <si>
    <t>RADSOL</t>
  </si>
  <si>
    <t>RANGER</t>
  </si>
  <si>
    <t>RAPISCAN</t>
  </si>
  <si>
    <t>Raysafe 452</t>
  </si>
  <si>
    <t>REN 200</t>
  </si>
  <si>
    <t>RI-02</t>
  </si>
  <si>
    <t>RIIDEye X</t>
  </si>
  <si>
    <t>RTI Survey meter</t>
  </si>
  <si>
    <t xml:space="preserve">SAM 945 </t>
  </si>
  <si>
    <t>SARA Base Unit Fix Station (LAN)</t>
  </si>
  <si>
    <t>smart Rad</t>
  </si>
  <si>
    <t>SPECTRA</t>
  </si>
  <si>
    <t>Spectrometer</t>
  </si>
  <si>
    <t>Station Radiation Dosimeter</t>
  </si>
  <si>
    <t>STEP</t>
  </si>
  <si>
    <t>STORA-TU</t>
  </si>
  <si>
    <t>SVG - 2M</t>
  </si>
  <si>
    <t>Technidata</t>
  </si>
  <si>
    <t>TENMARS</t>
  </si>
  <si>
    <t>TERRA</t>
  </si>
  <si>
    <t>TERRA P</t>
  </si>
  <si>
    <t>Thermo</t>
  </si>
  <si>
    <t>Thiết bị đo phóng xạ</t>
  </si>
  <si>
    <t>Tracerco</t>
  </si>
  <si>
    <t>TROXLER</t>
  </si>
  <si>
    <t>VICTOREEN</t>
  </si>
  <si>
    <t>X5CEx</t>
  </si>
  <si>
    <t>Kerma không khí</t>
  </si>
  <si>
    <t>Liều môi trường</t>
  </si>
  <si>
    <t>Liều cá nhân</t>
  </si>
  <si>
    <t>Ambient Dose</t>
  </si>
  <si>
    <t>Personal Dose</t>
  </si>
  <si>
    <t>H*</t>
  </si>
  <si>
    <t>Hp</t>
  </si>
  <si>
    <t>MadeIn</t>
  </si>
  <si>
    <t>Đức</t>
  </si>
  <si>
    <t>Hoa Kỳ</t>
  </si>
  <si>
    <t>Việt Nam</t>
  </si>
  <si>
    <t>MachineReading</t>
  </si>
  <si>
    <t>MachineUint</t>
  </si>
  <si>
    <t>Certificate Number</t>
  </si>
  <si>
    <t>CalibDataId</t>
  </si>
  <si>
    <t>Cs-137</t>
  </si>
  <si>
    <t>Co-60</t>
  </si>
  <si>
    <t>Am-241</t>
  </si>
  <si>
    <t>Tia X ISO N40</t>
  </si>
  <si>
    <t>Tia X ISO N60</t>
  </si>
  <si>
    <t>Tia X ISO N80</t>
  </si>
  <si>
    <t>Tia X ISO L55</t>
  </si>
  <si>
    <t>Tia X ISO L70</t>
  </si>
  <si>
    <t>Tia X ISO L100</t>
  </si>
  <si>
    <t>Sr-90/Y-90</t>
  </si>
  <si>
    <t>Tia X ISO N120</t>
  </si>
  <si>
    <t>Tia X ISO N150</t>
  </si>
  <si>
    <t>Tia X ISO L125</t>
  </si>
  <si>
    <t>Tia X ISO H40</t>
  </si>
  <si>
    <t>Tia X ISO H60</t>
  </si>
  <si>
    <t>Tia X ISO H100</t>
  </si>
  <si>
    <t>Tia X ISO H150</t>
  </si>
  <si>
    <t>Tia X ISO W40</t>
  </si>
  <si>
    <t>Tia X ISO W60</t>
  </si>
  <si>
    <t>Tia X ISO W80</t>
  </si>
  <si>
    <t>Tia X ISO W110</t>
  </si>
  <si>
    <t>Tia X ISO W150</t>
  </si>
  <si>
    <t>X-ray ISO N40</t>
  </si>
  <si>
    <t>X-ray ISO N60</t>
  </si>
  <si>
    <t>X-ray ISO N80</t>
  </si>
  <si>
    <t>X-ray ISO N120</t>
  </si>
  <si>
    <t>X-ray ISO N150</t>
  </si>
  <si>
    <t>X-ray ISO L55</t>
  </si>
  <si>
    <t>X-ray ISO L70</t>
  </si>
  <si>
    <t>X-ray ISO L100</t>
  </si>
  <si>
    <t>X-ray ISO L125</t>
  </si>
  <si>
    <t>X-ray ISO H40</t>
  </si>
  <si>
    <t>X-ray ISO H60</t>
  </si>
  <si>
    <t>X-ray ISO H100</t>
  </si>
  <si>
    <t>X-ray ISO H150</t>
  </si>
  <si>
    <t>X-ray ISO W40</t>
  </si>
  <si>
    <t>X-ray ISO W60</t>
  </si>
  <si>
    <t>X-ray ISO W80</t>
  </si>
  <si>
    <t>X-ray ISO W110</t>
  </si>
  <si>
    <t>X-ray ISO W150</t>
  </si>
  <si>
    <t>Tia X ISO H80</t>
  </si>
  <si>
    <t>X-ray ISO H80</t>
  </si>
  <si>
    <t xml:space="preserve"> </t>
  </si>
  <si>
    <t>lnThiem</t>
  </si>
  <si>
    <t>hqTuan</t>
  </si>
  <si>
    <t>bdKy</t>
  </si>
  <si>
    <t>Viewer</t>
  </si>
  <si>
    <t>dtmLinh</t>
  </si>
  <si>
    <t>Đặng Thị Mỹ Linh</t>
  </si>
  <si>
    <t>tvTrung</t>
  </si>
  <si>
    <t>Trần Văn Trung</t>
  </si>
  <si>
    <t>ndNguyen</t>
  </si>
  <si>
    <t>Nguyễn Đăng Nguyên</t>
  </si>
  <si>
    <t>btaDuong</t>
  </si>
  <si>
    <t>Bùi Thị Ánh Dương</t>
  </si>
  <si>
    <t>dtNhung</t>
  </si>
  <si>
    <t>Dương Thị Nhung</t>
  </si>
  <si>
    <t>tMCtNNh0nlmHOpv06uidQd1FS0ckiRDKU09ytmppu0u0dqyZowqjgt8bqItNCwz3RuKNYJYDp5Klqka552nlNQ==</t>
  </si>
  <si>
    <t>Tia X ISO N100</t>
  </si>
  <si>
    <t>X-ray ISO N100</t>
  </si>
  <si>
    <t>Đăk Lăk</t>
  </si>
  <si>
    <t>Đăk Nông</t>
  </si>
  <si>
    <t>Hà Tây</t>
  </si>
  <si>
    <t>Thừa Thiên - Huế</t>
  </si>
  <si>
    <t>QMUser</t>
  </si>
  <si>
    <t>TMUser</t>
  </si>
  <si>
    <t>TechnicalUser</t>
  </si>
  <si>
    <t>ViewerUser</t>
  </si>
  <si>
    <t>WVgZZJlK4DiBSMOfTVUXTQy+IdL6U0848zWYE83qp6TvPgIRCfn/x9vjecqzP08HQcnMihHCdw8qujAORNx9Yg==</t>
  </si>
  <si>
    <t>/b34hjwbowrYt0PYDxmySU/rHd4eTPO89ADlxxGFZDhryi/xcAe1VEB9PovL4o0evuMJKmqwj2hYQnmt2CqU0w==</t>
  </si>
  <si>
    <t>dyIaSbysQgbWiaClXRFf4U26ArDaQUiNRtJpKZdzDAY9ok3w+pyOBa5hTkC7HsQL9qDt13e60i3byXf8iJznTg==</t>
  </si>
  <si>
    <t>6E3C+VKtXBH4oiKZxnP1r5UrXmVIrgV0I/lgyCsVCvkYCJnwx5UXkx0i13ULd+cy2v7XYOV1yYSvvX0/UYEQAQ==</t>
  </si>
  <si>
    <t>gh1L3AT7o0glM3DiTIjL+/aFhueNgQ0qMLW8+kCYpGmwTY9Lm7tEGZ3Kot6GnUhSlcHTEIXkZgwB8LzdpXIIRQ==</t>
  </si>
  <si>
    <t>Function</t>
  </si>
  <si>
    <t>BackupDatabase</t>
  </si>
  <si>
    <t>RestoreDatabase</t>
  </si>
  <si>
    <t>RadQuantity</t>
  </si>
  <si>
    <t>DoseQuantity</t>
  </si>
  <si>
    <t>Unit</t>
  </si>
  <si>
    <t>User</t>
  </si>
  <si>
    <t>Role</t>
  </si>
  <si>
    <t>Certificate</t>
  </si>
  <si>
    <t>Customer</t>
  </si>
  <si>
    <t>City</t>
  </si>
  <si>
    <t>MachineName</t>
  </si>
  <si>
    <t>MachineType</t>
  </si>
  <si>
    <t>SensorType</t>
  </si>
  <si>
    <t>Tài khoản</t>
  </si>
  <si>
    <t>Nhóm</t>
  </si>
  <si>
    <t>Phục hồi dữ liệu</t>
  </si>
  <si>
    <t>Sao lưu dữ liệu</t>
  </si>
  <si>
    <t>Phẩm chất bức xạ</t>
  </si>
  <si>
    <t>Liều bức xạ</t>
  </si>
  <si>
    <t>Đơn vị đo</t>
  </si>
  <si>
    <t>Danh sách TM</t>
  </si>
  <si>
    <t>Chứng chỉ</t>
  </si>
  <si>
    <t>Khách hàng</t>
  </si>
  <si>
    <t>Thành phố</t>
  </si>
  <si>
    <t>Tên máy</t>
  </si>
  <si>
    <t>Loại máy</t>
  </si>
  <si>
    <t>Loại đầu dò</t>
  </si>
  <si>
    <t>PermissionFuncId</t>
  </si>
  <si>
    <t>Permission</t>
  </si>
  <si>
    <t>BackupDB</t>
  </si>
  <si>
    <t>RestoreDB</t>
  </si>
  <si>
    <t>View</t>
  </si>
  <si>
    <t>Add</t>
  </si>
  <si>
    <t>Edit</t>
  </si>
  <si>
    <t>Delete</t>
  </si>
  <si>
    <t>Print</t>
  </si>
  <si>
    <t>AccessCode</t>
  </si>
  <si>
    <t>q+tmTNslobCit/b76f1S2oPDVW5BKYwsExTklgzqKap98+GPTuxZnTCtHfWQwCNfRmuAyicp09LvHolelYJhuw==</t>
  </si>
  <si>
    <t>Qpg33dheP8YId/V227rSwJBGsaFBiCiS+gSmH7v3UGe/srMWJLKxaXixYtGn8bVjDTAZUTLkUWd2gozVxGdL4Q==</t>
  </si>
  <si>
    <t>mrPKbRbcgI3Y7GyXhTJ1YGYtYmDPiyLMTBcVQr44EKNCqt7iQv6QJj8syq5r5E2Kz+E99I8XDod1fMb+QgOWQA==</t>
  </si>
  <si>
    <t>BeNMFjHskO3r+12WlQA19WT8do+abIFeOcpjNfZJb7dJ45BaLOuI3u0fuoYMEwnTNUX6JRmhkxGcR8I/8iLhQA==</t>
  </si>
  <si>
    <t>P2tpNrpjnDjmn09SUfEYS+B7guWs2dYTDqEk2EwKgubblvNXSsFTshkdPR1ooop1EZl6q/qazCZR7pTjDmIgSw==</t>
  </si>
  <si>
    <t>BQ+sFebCIVZkcxHJ3Yf+KgfHov0d1LAkuffI043niSoS8Q+vR5uEfcF/TUSPONsVOUWVx/Gowz+7nVmdkC6xiw==</t>
  </si>
  <si>
    <t>79smKIES14OHozxHO7CdtyeYMIBz7tX/C+7Zz0osYsz/WmGoUg9vriHKaBPDyIr6dywcVTwUI+Ub/D5ut/i+GQ==</t>
  </si>
  <si>
    <t>YU8M7uEnGPjxcgFRhsIYY0zmZ2R27HhKSOPhctSc1Xo6DN7uCucjctayrOFEychlsVjWevlpywZAubG41J8Wyw==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</si>
</sst>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7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0" fillId="4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DE95-1EA0-4B64-BB81-B301A9F32C1C}">
  <dimension ref="A1:L70"/>
  <sheetViews>
    <sheetView topLeftCell="A36" workbookViewId="0">
      <selection activeCell="F2" sqref="F2:F65"/>
    </sheetView>
  </sheetViews>
  <sheetFormatPr defaultRowHeight="15" x14ac:dyDescent="0.25"/>
  <cols>
    <col min="1" max="1" width="7.42578125" style="3" customWidth="1"/>
    <col min="2" max="2" width="19.42578125" style="3" customWidth="1"/>
    <col min="3" max="3" width="11.85546875" style="3" customWidth="1"/>
    <col min="4" max="5" width="12.85546875" style="3" customWidth="1"/>
  </cols>
  <sheetData>
    <row r="1" spans="1:6" s="1" customFormat="1" x14ac:dyDescent="0.25">
      <c r="A1" s="2" t="s">
        <v>58</v>
      </c>
      <c r="B1" s="2" t="s">
        <v>59</v>
      </c>
      <c r="C1" s="2" t="s">
        <v>100</v>
      </c>
      <c r="D1" s="2" t="s">
        <v>103</v>
      </c>
      <c r="E1" s="2"/>
    </row>
    <row r="2" spans="1:6" x14ac:dyDescent="0.25">
      <c r="A2" s="3">
        <v>1</v>
      </c>
      <c r="B2" s="3" t="s">
        <v>0</v>
      </c>
      <c r="C2" s="3">
        <v>296</v>
      </c>
      <c r="D2" s="3">
        <v>1</v>
      </c>
      <c r="F2" t="str">
        <f>_xlfn.CONCAT("if not exists (SELECT * FROM  dbo.City where [Name] = N'",B2,"') BEGIN INSERT INTO dbo.City ([Name],[PhoneCode], [IsActive]) VALUES (N'",B2,"', ",C2,",",D2,"); END")</f>
        <v>if not exists (SELECT * FROM  dbo.City where [Name] = N'An Giang') BEGIN INSERT INTO dbo.City ([Name],[PhoneCode], [IsActive]) VALUES (N'An Giang', 296,1); END</v>
      </c>
    </row>
    <row r="3" spans="1:6" x14ac:dyDescent="0.25">
      <c r="A3" s="3">
        <v>2</v>
      </c>
      <c r="B3" s="3" t="s">
        <v>1</v>
      </c>
      <c r="C3" s="3">
        <v>254</v>
      </c>
      <c r="D3" s="3">
        <v>1</v>
      </c>
      <c r="F3" t="str">
        <f t="shared" ref="F3:F65" si="0">_xlfn.CONCAT("if not exists (SELECT * FROM  dbo.City where [Name] = N'",B3,"') BEGIN INSERT INTO dbo.City ([Name],[PhoneCode], [IsActive]) VALUES (N'",B3,"', ",C3,",",D3,"); END")</f>
        <v>if not exists (SELECT * FROM  dbo.City where [Name] = N'Bà Rịa - Vũng Tàu') BEGIN INSERT INTO dbo.City ([Name],[PhoneCode], [IsActive]) VALUES (N'Bà Rịa - Vũng Tàu', 254,1); END</v>
      </c>
    </row>
    <row r="4" spans="1:6" x14ac:dyDescent="0.25">
      <c r="A4" s="3">
        <v>3</v>
      </c>
      <c r="B4" s="3" t="s">
        <v>2</v>
      </c>
      <c r="C4" s="3">
        <v>209</v>
      </c>
      <c r="D4" s="3">
        <v>1</v>
      </c>
      <c r="F4" t="str">
        <f t="shared" si="0"/>
        <v>if not exists (SELECT * FROM  dbo.City where [Name] = N'Bắc Giang') BEGIN INSERT INTO dbo.City ([Name],[PhoneCode], [IsActive]) VALUES (N'Bắc Giang', 209,1); END</v>
      </c>
    </row>
    <row r="5" spans="1:6" x14ac:dyDescent="0.25">
      <c r="A5" s="3">
        <v>4</v>
      </c>
      <c r="B5" s="3" t="s">
        <v>99</v>
      </c>
      <c r="C5" s="3">
        <v>209</v>
      </c>
      <c r="D5" s="3">
        <v>1</v>
      </c>
      <c r="F5" t="str">
        <f t="shared" si="0"/>
        <v>if not exists (SELECT * FROM  dbo.City where [Name] = N'Bắc Cạn') BEGIN INSERT INTO dbo.City ([Name],[PhoneCode], [IsActive]) VALUES (N'Bắc Cạn', 209,1); END</v>
      </c>
    </row>
    <row r="6" spans="1:6" x14ac:dyDescent="0.25">
      <c r="A6" s="3">
        <v>5</v>
      </c>
      <c r="B6" s="3" t="s">
        <v>3</v>
      </c>
      <c r="C6" s="3">
        <v>291</v>
      </c>
      <c r="D6" s="3">
        <v>1</v>
      </c>
      <c r="F6" t="str">
        <f t="shared" si="0"/>
        <v>if not exists (SELECT * FROM  dbo.City where [Name] = N'Bạc Liêu') BEGIN INSERT INTO dbo.City ([Name],[PhoneCode], [IsActive]) VALUES (N'Bạc Liêu', 291,1); END</v>
      </c>
    </row>
    <row r="7" spans="1:6" x14ac:dyDescent="0.25">
      <c r="A7" s="3">
        <v>6</v>
      </c>
      <c r="B7" s="3" t="s">
        <v>4</v>
      </c>
      <c r="C7" s="3">
        <v>222</v>
      </c>
      <c r="D7" s="3">
        <v>1</v>
      </c>
      <c r="F7" t="str">
        <f t="shared" si="0"/>
        <v>if not exists (SELECT * FROM  dbo.City where [Name] = N'Bắc Ninh') BEGIN INSERT INTO dbo.City ([Name],[PhoneCode], [IsActive]) VALUES (N'Bắc Ninh', 222,1); END</v>
      </c>
    </row>
    <row r="8" spans="1:6" x14ac:dyDescent="0.25">
      <c r="A8" s="3">
        <v>7</v>
      </c>
      <c r="B8" s="3" t="s">
        <v>5</v>
      </c>
      <c r="C8" s="3">
        <v>275</v>
      </c>
      <c r="D8" s="3">
        <v>1</v>
      </c>
      <c r="F8" t="str">
        <f t="shared" si="0"/>
        <v>if not exists (SELECT * FROM  dbo.City where [Name] = N'Bến Tre') BEGIN INSERT INTO dbo.City ([Name],[PhoneCode], [IsActive]) VALUES (N'Bến Tre', 275,1); END</v>
      </c>
    </row>
    <row r="9" spans="1:6" x14ac:dyDescent="0.25">
      <c r="A9" s="3">
        <v>8</v>
      </c>
      <c r="B9" s="3" t="s">
        <v>6</v>
      </c>
      <c r="C9" s="3">
        <v>256</v>
      </c>
      <c r="D9" s="3">
        <v>1</v>
      </c>
      <c r="F9" t="str">
        <f t="shared" si="0"/>
        <v>if not exists (SELECT * FROM  dbo.City where [Name] = N'Bình Định') BEGIN INSERT INTO dbo.City ([Name],[PhoneCode], [IsActive]) VALUES (N'Bình Định', 256,1); END</v>
      </c>
    </row>
    <row r="10" spans="1:6" x14ac:dyDescent="0.25">
      <c r="A10" s="3">
        <v>9</v>
      </c>
      <c r="B10" s="3" t="s">
        <v>7</v>
      </c>
      <c r="C10" s="3">
        <v>274</v>
      </c>
      <c r="D10" s="3">
        <v>1</v>
      </c>
      <c r="F10" t="str">
        <f t="shared" si="0"/>
        <v>if not exists (SELECT * FROM  dbo.City where [Name] = N'Bình Dương') BEGIN INSERT INTO dbo.City ([Name],[PhoneCode], [IsActive]) VALUES (N'Bình Dương', 274,1); END</v>
      </c>
    </row>
    <row r="11" spans="1:6" x14ac:dyDescent="0.25">
      <c r="A11" s="3">
        <v>10</v>
      </c>
      <c r="B11" s="3" t="s">
        <v>8</v>
      </c>
      <c r="C11" s="3">
        <v>271</v>
      </c>
      <c r="D11" s="3">
        <v>1</v>
      </c>
      <c r="F11" t="str">
        <f t="shared" si="0"/>
        <v>if not exists (SELECT * FROM  dbo.City where [Name] = N'Bình Phước') BEGIN INSERT INTO dbo.City ([Name],[PhoneCode], [IsActive]) VALUES (N'Bình Phước', 271,1); END</v>
      </c>
    </row>
    <row r="12" spans="1:6" x14ac:dyDescent="0.25">
      <c r="A12" s="3">
        <v>11</v>
      </c>
      <c r="B12" s="3" t="s">
        <v>9</v>
      </c>
      <c r="C12" s="3">
        <v>252</v>
      </c>
      <c r="D12" s="3">
        <v>1</v>
      </c>
      <c r="F12" t="str">
        <f t="shared" si="0"/>
        <v>if not exists (SELECT * FROM  dbo.City where [Name] = N'Bình Thuận') BEGIN INSERT INTO dbo.City ([Name],[PhoneCode], [IsActive]) VALUES (N'Bình Thuận', 252,1); END</v>
      </c>
    </row>
    <row r="13" spans="1:6" x14ac:dyDescent="0.25">
      <c r="A13" s="3">
        <v>12</v>
      </c>
      <c r="B13" s="3" t="s">
        <v>10</v>
      </c>
      <c r="C13" s="3">
        <v>290</v>
      </c>
      <c r="D13" s="3">
        <v>1</v>
      </c>
      <c r="F13" t="str">
        <f t="shared" si="0"/>
        <v>if not exists (SELECT * FROM  dbo.City where [Name] = N'Cà Mau') BEGIN INSERT INTO dbo.City ([Name],[PhoneCode], [IsActive]) VALUES (N'Cà Mau', 290,1); END</v>
      </c>
    </row>
    <row r="14" spans="1:6" x14ac:dyDescent="0.25">
      <c r="A14" s="3">
        <v>13</v>
      </c>
      <c r="B14" s="3" t="s">
        <v>11</v>
      </c>
      <c r="C14" s="3">
        <v>292</v>
      </c>
      <c r="D14" s="3">
        <v>1</v>
      </c>
      <c r="F14" t="str">
        <f t="shared" si="0"/>
        <v>if not exists (SELECT * FROM  dbo.City where [Name] = N'Cần Thơ') BEGIN INSERT INTO dbo.City ([Name],[PhoneCode], [IsActive]) VALUES (N'Cần Thơ', 292,1); END</v>
      </c>
    </row>
    <row r="15" spans="1:6" x14ac:dyDescent="0.25">
      <c r="A15" s="3">
        <v>14</v>
      </c>
      <c r="B15" s="3" t="s">
        <v>12</v>
      </c>
      <c r="C15" s="3">
        <v>206</v>
      </c>
      <c r="D15" s="3">
        <v>1</v>
      </c>
      <c r="F15" t="str">
        <f t="shared" si="0"/>
        <v>if not exists (SELECT * FROM  dbo.City where [Name] = N'Cao Bằng') BEGIN INSERT INTO dbo.City ([Name],[PhoneCode], [IsActive]) VALUES (N'Cao Bằng', 206,1); END</v>
      </c>
    </row>
    <row r="16" spans="1:6" x14ac:dyDescent="0.25">
      <c r="A16" s="3">
        <v>15</v>
      </c>
      <c r="B16" s="3" t="s">
        <v>13</v>
      </c>
      <c r="C16" s="3">
        <v>236</v>
      </c>
      <c r="D16" s="3">
        <v>1</v>
      </c>
      <c r="F16" t="str">
        <f t="shared" si="0"/>
        <v>if not exists (SELECT * FROM  dbo.City where [Name] = N'Đà Nẵng') BEGIN INSERT INTO dbo.City ([Name],[PhoneCode], [IsActive]) VALUES (N'Đà Nẵng', 236,1); END</v>
      </c>
    </row>
    <row r="17" spans="1:6" x14ac:dyDescent="0.25">
      <c r="A17" s="3">
        <v>16</v>
      </c>
      <c r="B17" s="3" t="s">
        <v>494</v>
      </c>
      <c r="C17" s="3">
        <v>262</v>
      </c>
      <c r="D17" s="3">
        <v>1</v>
      </c>
      <c r="F17" t="str">
        <f t="shared" si="0"/>
        <v>if not exists (SELECT * FROM  dbo.City where [Name] = N'Đăk Lăk') BEGIN INSERT INTO dbo.City ([Name],[PhoneCode], [IsActive]) VALUES (N'Đăk Lăk', 262,1); END</v>
      </c>
    </row>
    <row r="18" spans="1:6" x14ac:dyDescent="0.25">
      <c r="A18" s="3">
        <v>17</v>
      </c>
      <c r="B18" s="3" t="s">
        <v>495</v>
      </c>
      <c r="C18" s="3">
        <v>261</v>
      </c>
      <c r="D18" s="3">
        <v>1</v>
      </c>
      <c r="F18" t="str">
        <f t="shared" si="0"/>
        <v>if not exists (SELECT * FROM  dbo.City where [Name] = N'Đăk Nông') BEGIN INSERT INTO dbo.City ([Name],[PhoneCode], [IsActive]) VALUES (N'Đăk Nông', 261,1); END</v>
      </c>
    </row>
    <row r="19" spans="1:6" x14ac:dyDescent="0.25">
      <c r="A19" s="3">
        <v>18</v>
      </c>
      <c r="B19" s="3" t="s">
        <v>14</v>
      </c>
      <c r="C19" s="3">
        <v>215</v>
      </c>
      <c r="D19" s="3">
        <v>1</v>
      </c>
      <c r="F19" t="str">
        <f t="shared" si="0"/>
        <v>if not exists (SELECT * FROM  dbo.City where [Name] = N'Điện Biên') BEGIN INSERT INTO dbo.City ([Name],[PhoneCode], [IsActive]) VALUES (N'Điện Biên', 215,1); END</v>
      </c>
    </row>
    <row r="20" spans="1:6" x14ac:dyDescent="0.25">
      <c r="A20" s="3">
        <v>19</v>
      </c>
      <c r="B20" s="3" t="s">
        <v>15</v>
      </c>
      <c r="C20" s="3">
        <v>251</v>
      </c>
      <c r="D20" s="3">
        <v>1</v>
      </c>
      <c r="F20" t="str">
        <f t="shared" si="0"/>
        <v>if not exists (SELECT * FROM  dbo.City where [Name] = N'Đồng Nai') BEGIN INSERT INTO dbo.City ([Name],[PhoneCode], [IsActive]) VALUES (N'Đồng Nai', 251,1); END</v>
      </c>
    </row>
    <row r="21" spans="1:6" x14ac:dyDescent="0.25">
      <c r="A21" s="3">
        <v>20</v>
      </c>
      <c r="B21" s="3" t="s">
        <v>16</v>
      </c>
      <c r="C21" s="3">
        <v>277</v>
      </c>
      <c r="D21" s="3">
        <v>1</v>
      </c>
      <c r="F21" t="str">
        <f t="shared" si="0"/>
        <v>if not exists (SELECT * FROM  dbo.City where [Name] = N'Đồng Tháp') BEGIN INSERT INTO dbo.City ([Name],[PhoneCode], [IsActive]) VALUES (N'Đồng Tháp', 277,1); END</v>
      </c>
    </row>
    <row r="22" spans="1:6" x14ac:dyDescent="0.25">
      <c r="A22" s="3">
        <v>21</v>
      </c>
      <c r="B22" s="3" t="s">
        <v>17</v>
      </c>
      <c r="C22" s="3">
        <v>269</v>
      </c>
      <c r="D22" s="3">
        <v>1</v>
      </c>
      <c r="F22" t="str">
        <f t="shared" si="0"/>
        <v>if not exists (SELECT * FROM  dbo.City where [Name] = N'Gia Lai') BEGIN INSERT INTO dbo.City ([Name],[PhoneCode], [IsActive]) VALUES (N'Gia Lai', 269,1); END</v>
      </c>
    </row>
    <row r="23" spans="1:6" x14ac:dyDescent="0.25">
      <c r="A23" s="3">
        <v>22</v>
      </c>
      <c r="B23" s="3" t="s">
        <v>18</v>
      </c>
      <c r="C23" s="3">
        <v>219</v>
      </c>
      <c r="D23" s="3">
        <v>1</v>
      </c>
      <c r="F23" t="str">
        <f t="shared" si="0"/>
        <v>if not exists (SELECT * FROM  dbo.City where [Name] = N'Hà Giang') BEGIN INSERT INTO dbo.City ([Name],[PhoneCode], [IsActive]) VALUES (N'Hà Giang', 219,1); END</v>
      </c>
    </row>
    <row r="24" spans="1:6" x14ac:dyDescent="0.25">
      <c r="A24" s="3">
        <v>23</v>
      </c>
      <c r="B24" s="3" t="s">
        <v>19</v>
      </c>
      <c r="C24" s="3">
        <v>226</v>
      </c>
      <c r="D24" s="3">
        <v>1</v>
      </c>
      <c r="F24" t="str">
        <f t="shared" si="0"/>
        <v>if not exists (SELECT * FROM  dbo.City where [Name] = N'Hà Nam') BEGIN INSERT INTO dbo.City ([Name],[PhoneCode], [IsActive]) VALUES (N'Hà Nam', 226,1); END</v>
      </c>
    </row>
    <row r="25" spans="1:6" x14ac:dyDescent="0.25">
      <c r="A25" s="3">
        <v>24</v>
      </c>
      <c r="B25" s="3" t="s">
        <v>20</v>
      </c>
      <c r="C25" s="3">
        <v>24</v>
      </c>
      <c r="D25" s="3">
        <v>1</v>
      </c>
      <c r="F25" t="str">
        <f t="shared" si="0"/>
        <v>if not exists (SELECT * FROM  dbo.City where [Name] = N'Hà Nội') BEGIN INSERT INTO dbo.City ([Name],[PhoneCode], [IsActive]) VALUES (N'Hà Nội', 24,1); END</v>
      </c>
    </row>
    <row r="26" spans="1:6" x14ac:dyDescent="0.25">
      <c r="A26" s="3">
        <v>25</v>
      </c>
      <c r="B26" s="3" t="s">
        <v>496</v>
      </c>
      <c r="C26" s="3">
        <v>24</v>
      </c>
      <c r="D26" s="3">
        <v>0</v>
      </c>
      <c r="F26" t="str">
        <f t="shared" si="0"/>
        <v>if not exists (SELECT * FROM  dbo.City where [Name] = N'Hà Tây') BEGIN INSERT INTO dbo.City ([Name],[PhoneCode], [IsActive]) VALUES (N'Hà Tây', 24,0); END</v>
      </c>
    </row>
    <row r="27" spans="1:6" x14ac:dyDescent="0.25">
      <c r="A27" s="3">
        <v>26</v>
      </c>
      <c r="B27" s="3" t="s">
        <v>21</v>
      </c>
      <c r="C27" s="3">
        <v>239</v>
      </c>
      <c r="D27" s="3">
        <v>1</v>
      </c>
      <c r="F27" t="str">
        <f t="shared" si="0"/>
        <v>if not exists (SELECT * FROM  dbo.City where [Name] = N'Hà Tĩnh') BEGIN INSERT INTO dbo.City ([Name],[PhoneCode], [IsActive]) VALUES (N'Hà Tĩnh', 239,1); END</v>
      </c>
    </row>
    <row r="28" spans="1:6" x14ac:dyDescent="0.25">
      <c r="A28" s="3">
        <v>27</v>
      </c>
      <c r="B28" s="3" t="s">
        <v>22</v>
      </c>
      <c r="C28" s="3">
        <v>220</v>
      </c>
      <c r="D28" s="3">
        <v>1</v>
      </c>
      <c r="F28" t="str">
        <f t="shared" si="0"/>
        <v>if not exists (SELECT * FROM  dbo.City where [Name] = N'Hải Dương') BEGIN INSERT INTO dbo.City ([Name],[PhoneCode], [IsActive]) VALUES (N'Hải Dương', 220,1); END</v>
      </c>
    </row>
    <row r="29" spans="1:6" x14ac:dyDescent="0.25">
      <c r="A29" s="3">
        <v>28</v>
      </c>
      <c r="B29" s="3" t="s">
        <v>23</v>
      </c>
      <c r="C29" s="3">
        <v>225</v>
      </c>
      <c r="D29" s="3">
        <v>1</v>
      </c>
      <c r="F29" t="str">
        <f t="shared" si="0"/>
        <v>if not exists (SELECT * FROM  dbo.City where [Name] = N'Hải Phòng') BEGIN INSERT INTO dbo.City ([Name],[PhoneCode], [IsActive]) VALUES (N'Hải Phòng', 225,1); END</v>
      </c>
    </row>
    <row r="30" spans="1:6" x14ac:dyDescent="0.25">
      <c r="A30" s="3">
        <v>29</v>
      </c>
      <c r="B30" s="3" t="s">
        <v>24</v>
      </c>
      <c r="C30" s="3">
        <v>293</v>
      </c>
      <c r="D30" s="3">
        <v>1</v>
      </c>
      <c r="F30" t="str">
        <f t="shared" si="0"/>
        <v>if not exists (SELECT * FROM  dbo.City where [Name] = N'Hậu Giang') BEGIN INSERT INTO dbo.City ([Name],[PhoneCode], [IsActive]) VALUES (N'Hậu Giang', 293,1); END</v>
      </c>
    </row>
    <row r="31" spans="1:6" x14ac:dyDescent="0.25">
      <c r="A31" s="3">
        <v>30</v>
      </c>
      <c r="B31" s="3" t="s">
        <v>98</v>
      </c>
      <c r="C31" s="3">
        <v>28</v>
      </c>
      <c r="D31" s="3">
        <v>1</v>
      </c>
      <c r="F31" t="str">
        <f t="shared" si="0"/>
        <v>if not exists (SELECT * FROM  dbo.City where [Name] = N'TP. Hồ Chí Minh') BEGIN INSERT INTO dbo.City ([Name],[PhoneCode], [IsActive]) VALUES (N'TP. Hồ Chí Minh', 28,1); END</v>
      </c>
    </row>
    <row r="32" spans="1:6" x14ac:dyDescent="0.25">
      <c r="A32" s="3">
        <v>31</v>
      </c>
      <c r="B32" s="3" t="s">
        <v>25</v>
      </c>
      <c r="C32" s="3">
        <v>218</v>
      </c>
      <c r="D32" s="3">
        <v>1</v>
      </c>
      <c r="F32" t="str">
        <f t="shared" si="0"/>
        <v>if not exists (SELECT * FROM  dbo.City where [Name] = N'Hòa Bình') BEGIN INSERT INTO dbo.City ([Name],[PhoneCode], [IsActive]) VALUES (N'Hòa Bình', 218,1); END</v>
      </c>
    </row>
    <row r="33" spans="1:6" x14ac:dyDescent="0.25">
      <c r="A33" s="3">
        <v>32</v>
      </c>
      <c r="B33" s="3" t="s">
        <v>26</v>
      </c>
      <c r="C33" s="3">
        <v>221</v>
      </c>
      <c r="D33" s="3">
        <v>1</v>
      </c>
      <c r="F33" t="str">
        <f t="shared" si="0"/>
        <v>if not exists (SELECT * FROM  dbo.City where [Name] = N'Hưng Yên') BEGIN INSERT INTO dbo.City ([Name],[PhoneCode], [IsActive]) VALUES (N'Hưng Yên', 221,1); END</v>
      </c>
    </row>
    <row r="34" spans="1:6" x14ac:dyDescent="0.25">
      <c r="A34" s="3">
        <v>33</v>
      </c>
      <c r="B34" s="3" t="s">
        <v>27</v>
      </c>
      <c r="C34" s="3">
        <v>258</v>
      </c>
      <c r="D34" s="3">
        <v>1</v>
      </c>
      <c r="F34" t="str">
        <f t="shared" si="0"/>
        <v>if not exists (SELECT * FROM  dbo.City where [Name] = N'Khánh Hòa') BEGIN INSERT INTO dbo.City ([Name],[PhoneCode], [IsActive]) VALUES (N'Khánh Hòa', 258,1); END</v>
      </c>
    </row>
    <row r="35" spans="1:6" x14ac:dyDescent="0.25">
      <c r="A35" s="3">
        <v>34</v>
      </c>
      <c r="B35" s="3" t="s">
        <v>28</v>
      </c>
      <c r="C35" s="3">
        <v>297</v>
      </c>
      <c r="D35" s="3">
        <v>1</v>
      </c>
      <c r="F35" t="str">
        <f t="shared" si="0"/>
        <v>if not exists (SELECT * FROM  dbo.City where [Name] = N'Kiên Giang') BEGIN INSERT INTO dbo.City ([Name],[PhoneCode], [IsActive]) VALUES (N'Kiên Giang', 297,1); END</v>
      </c>
    </row>
    <row r="36" spans="1:6" x14ac:dyDescent="0.25">
      <c r="A36" s="3">
        <v>35</v>
      </c>
      <c r="B36" s="3" t="s">
        <v>29</v>
      </c>
      <c r="C36" s="3">
        <v>260</v>
      </c>
      <c r="D36" s="3">
        <v>1</v>
      </c>
      <c r="F36" t="str">
        <f t="shared" si="0"/>
        <v>if not exists (SELECT * FROM  dbo.City where [Name] = N'Kon Tum') BEGIN INSERT INTO dbo.City ([Name],[PhoneCode], [IsActive]) VALUES (N'Kon Tum', 260,1); END</v>
      </c>
    </row>
    <row r="37" spans="1:6" x14ac:dyDescent="0.25">
      <c r="A37" s="3">
        <v>36</v>
      </c>
      <c r="B37" s="3" t="s">
        <v>30</v>
      </c>
      <c r="C37" s="3">
        <v>213</v>
      </c>
      <c r="D37" s="3">
        <v>1</v>
      </c>
      <c r="F37" t="str">
        <f t="shared" si="0"/>
        <v>if not exists (SELECT * FROM  dbo.City where [Name] = N'Lai Châu') BEGIN INSERT INTO dbo.City ([Name],[PhoneCode], [IsActive]) VALUES (N'Lai Châu', 213,1); END</v>
      </c>
    </row>
    <row r="38" spans="1:6" x14ac:dyDescent="0.25">
      <c r="A38" s="3">
        <v>37</v>
      </c>
      <c r="B38" s="3" t="s">
        <v>31</v>
      </c>
      <c r="C38" s="3">
        <v>263</v>
      </c>
      <c r="D38" s="3">
        <v>1</v>
      </c>
      <c r="F38" t="str">
        <f t="shared" si="0"/>
        <v>if not exists (SELECT * FROM  dbo.City where [Name] = N'Lâm Đồng') BEGIN INSERT INTO dbo.City ([Name],[PhoneCode], [IsActive]) VALUES (N'Lâm Đồng', 263,1); END</v>
      </c>
    </row>
    <row r="39" spans="1:6" x14ac:dyDescent="0.25">
      <c r="A39" s="3">
        <v>38</v>
      </c>
      <c r="B39" s="3" t="s">
        <v>32</v>
      </c>
      <c r="C39" s="3">
        <v>205</v>
      </c>
      <c r="D39" s="3">
        <v>1</v>
      </c>
      <c r="F39" t="str">
        <f t="shared" si="0"/>
        <v>if not exists (SELECT * FROM  dbo.City where [Name] = N'Lạng Sơn') BEGIN INSERT INTO dbo.City ([Name],[PhoneCode], [IsActive]) VALUES (N'Lạng Sơn', 205,1); END</v>
      </c>
    </row>
    <row r="40" spans="1:6" x14ac:dyDescent="0.25">
      <c r="A40" s="3">
        <v>39</v>
      </c>
      <c r="B40" s="3" t="s">
        <v>33</v>
      </c>
      <c r="C40" s="3">
        <v>214</v>
      </c>
      <c r="D40" s="3">
        <v>1</v>
      </c>
      <c r="F40" t="str">
        <f t="shared" si="0"/>
        <v>if not exists (SELECT * FROM  dbo.City where [Name] = N'Lào Cai') BEGIN INSERT INTO dbo.City ([Name],[PhoneCode], [IsActive]) VALUES (N'Lào Cai', 214,1); END</v>
      </c>
    </row>
    <row r="41" spans="1:6" x14ac:dyDescent="0.25">
      <c r="A41" s="3">
        <v>40</v>
      </c>
      <c r="B41" s="3" t="s">
        <v>34</v>
      </c>
      <c r="C41" s="3">
        <v>272</v>
      </c>
      <c r="D41" s="3">
        <v>1</v>
      </c>
      <c r="F41" t="str">
        <f t="shared" si="0"/>
        <v>if not exists (SELECT * FROM  dbo.City where [Name] = N'Long An') BEGIN INSERT INTO dbo.City ([Name],[PhoneCode], [IsActive]) VALUES (N'Long An', 272,1); END</v>
      </c>
    </row>
    <row r="42" spans="1:6" x14ac:dyDescent="0.25">
      <c r="A42" s="3">
        <v>41</v>
      </c>
      <c r="B42" s="3" t="s">
        <v>35</v>
      </c>
      <c r="C42" s="3">
        <v>228</v>
      </c>
      <c r="D42" s="3">
        <v>1</v>
      </c>
      <c r="F42" t="str">
        <f t="shared" si="0"/>
        <v>if not exists (SELECT * FROM  dbo.City where [Name] = N'Nam Định') BEGIN INSERT INTO dbo.City ([Name],[PhoneCode], [IsActive]) VALUES (N'Nam Định', 228,1); END</v>
      </c>
    </row>
    <row r="43" spans="1:6" x14ac:dyDescent="0.25">
      <c r="A43" s="3">
        <v>42</v>
      </c>
      <c r="B43" s="3" t="s">
        <v>36</v>
      </c>
      <c r="C43" s="3">
        <v>238</v>
      </c>
      <c r="D43" s="3">
        <v>1</v>
      </c>
      <c r="F43" t="str">
        <f t="shared" si="0"/>
        <v>if not exists (SELECT * FROM  dbo.City where [Name] = N'Nghệ An') BEGIN INSERT INTO dbo.City ([Name],[PhoneCode], [IsActive]) VALUES (N'Nghệ An', 238,1); END</v>
      </c>
    </row>
    <row r="44" spans="1:6" x14ac:dyDescent="0.25">
      <c r="A44" s="3">
        <v>43</v>
      </c>
      <c r="B44" s="3" t="s">
        <v>37</v>
      </c>
      <c r="C44" s="3">
        <v>229</v>
      </c>
      <c r="D44" s="3">
        <v>1</v>
      </c>
      <c r="F44" t="str">
        <f t="shared" si="0"/>
        <v>if not exists (SELECT * FROM  dbo.City where [Name] = N'Ninh Bình') BEGIN INSERT INTO dbo.City ([Name],[PhoneCode], [IsActive]) VALUES (N'Ninh Bình', 229,1); END</v>
      </c>
    </row>
    <row r="45" spans="1:6" x14ac:dyDescent="0.25">
      <c r="A45" s="3">
        <v>44</v>
      </c>
      <c r="B45" s="3" t="s">
        <v>38</v>
      </c>
      <c r="C45" s="3">
        <v>259</v>
      </c>
      <c r="D45" s="3">
        <v>1</v>
      </c>
      <c r="F45" t="str">
        <f t="shared" si="0"/>
        <v>if not exists (SELECT * FROM  dbo.City where [Name] = N'Ninh Thuận') BEGIN INSERT INTO dbo.City ([Name],[PhoneCode], [IsActive]) VALUES (N'Ninh Thuận', 259,1); END</v>
      </c>
    </row>
    <row r="46" spans="1:6" x14ac:dyDescent="0.25">
      <c r="A46" s="3">
        <v>45</v>
      </c>
      <c r="B46" s="3" t="s">
        <v>39</v>
      </c>
      <c r="C46" s="3">
        <v>210</v>
      </c>
      <c r="D46" s="3">
        <v>1</v>
      </c>
      <c r="F46" t="str">
        <f t="shared" si="0"/>
        <v>if not exists (SELECT * FROM  dbo.City where [Name] = N'Phú Thọ') BEGIN INSERT INTO dbo.City ([Name],[PhoneCode], [IsActive]) VALUES (N'Phú Thọ', 210,1); END</v>
      </c>
    </row>
    <row r="47" spans="1:6" x14ac:dyDescent="0.25">
      <c r="A47" s="3">
        <v>46</v>
      </c>
      <c r="B47" s="3" t="s">
        <v>40</v>
      </c>
      <c r="C47" s="3">
        <v>257</v>
      </c>
      <c r="D47" s="3">
        <v>1</v>
      </c>
      <c r="F47" t="str">
        <f t="shared" si="0"/>
        <v>if not exists (SELECT * FROM  dbo.City where [Name] = N'Phú Yên') BEGIN INSERT INTO dbo.City ([Name],[PhoneCode], [IsActive]) VALUES (N'Phú Yên', 257,1); END</v>
      </c>
    </row>
    <row r="48" spans="1:6" x14ac:dyDescent="0.25">
      <c r="A48" s="3">
        <v>47</v>
      </c>
      <c r="B48" s="3" t="s">
        <v>41</v>
      </c>
      <c r="C48" s="3">
        <v>232</v>
      </c>
      <c r="D48" s="3">
        <v>1</v>
      </c>
      <c r="F48" t="str">
        <f t="shared" si="0"/>
        <v>if not exists (SELECT * FROM  dbo.City where [Name] = N'Quảng Bình') BEGIN INSERT INTO dbo.City ([Name],[PhoneCode], [IsActive]) VALUES (N'Quảng Bình', 232,1); END</v>
      </c>
    </row>
    <row r="49" spans="1:6" x14ac:dyDescent="0.25">
      <c r="A49" s="3">
        <v>48</v>
      </c>
      <c r="B49" s="3" t="s">
        <v>42</v>
      </c>
      <c r="C49" s="3">
        <v>235</v>
      </c>
      <c r="D49" s="3">
        <v>1</v>
      </c>
      <c r="F49" t="str">
        <f t="shared" si="0"/>
        <v>if not exists (SELECT * FROM  dbo.City where [Name] = N'Quảng Nam') BEGIN INSERT INTO dbo.City ([Name],[PhoneCode], [IsActive]) VALUES (N'Quảng Nam', 235,1); END</v>
      </c>
    </row>
    <row r="50" spans="1:6" x14ac:dyDescent="0.25">
      <c r="A50" s="3">
        <v>49</v>
      </c>
      <c r="B50" s="3" t="s">
        <v>43</v>
      </c>
      <c r="C50" s="3">
        <v>255</v>
      </c>
      <c r="D50" s="3">
        <v>1</v>
      </c>
      <c r="F50" t="str">
        <f t="shared" si="0"/>
        <v>if not exists (SELECT * FROM  dbo.City where [Name] = N'Quảng Ngãi') BEGIN INSERT INTO dbo.City ([Name],[PhoneCode], [IsActive]) VALUES (N'Quảng Ngãi', 255,1); END</v>
      </c>
    </row>
    <row r="51" spans="1:6" x14ac:dyDescent="0.25">
      <c r="A51" s="3">
        <v>50</v>
      </c>
      <c r="B51" s="3" t="s">
        <v>44</v>
      </c>
      <c r="C51" s="3">
        <v>203</v>
      </c>
      <c r="D51" s="3">
        <v>1</v>
      </c>
      <c r="F51" t="str">
        <f t="shared" si="0"/>
        <v>if not exists (SELECT * FROM  dbo.City where [Name] = N'Quảng Ninh') BEGIN INSERT INTO dbo.City ([Name],[PhoneCode], [IsActive]) VALUES (N'Quảng Ninh', 203,1); END</v>
      </c>
    </row>
    <row r="52" spans="1:6" x14ac:dyDescent="0.25">
      <c r="A52" s="3">
        <v>51</v>
      </c>
      <c r="B52" s="3" t="s">
        <v>45</v>
      </c>
      <c r="C52" s="3">
        <v>233</v>
      </c>
      <c r="D52" s="3">
        <v>1</v>
      </c>
      <c r="F52" t="str">
        <f t="shared" si="0"/>
        <v>if not exists (SELECT * FROM  dbo.City where [Name] = N'Quảng Trị') BEGIN INSERT INTO dbo.City ([Name],[PhoneCode], [IsActive]) VALUES (N'Quảng Trị', 233,1); END</v>
      </c>
    </row>
    <row r="53" spans="1:6" x14ac:dyDescent="0.25">
      <c r="A53" s="3">
        <v>52</v>
      </c>
      <c r="B53" s="3" t="s">
        <v>46</v>
      </c>
      <c r="C53" s="3">
        <v>299</v>
      </c>
      <c r="D53" s="3">
        <v>1</v>
      </c>
      <c r="F53" t="str">
        <f t="shared" si="0"/>
        <v>if not exists (SELECT * FROM  dbo.City where [Name] = N'Sóc Trăng') BEGIN INSERT INTO dbo.City ([Name],[PhoneCode], [IsActive]) VALUES (N'Sóc Trăng', 299,1); END</v>
      </c>
    </row>
    <row r="54" spans="1:6" x14ac:dyDescent="0.25">
      <c r="A54" s="3">
        <v>53</v>
      </c>
      <c r="B54" s="3" t="s">
        <v>47</v>
      </c>
      <c r="C54" s="3">
        <v>212</v>
      </c>
      <c r="D54" s="3">
        <v>1</v>
      </c>
      <c r="F54" t="str">
        <f t="shared" si="0"/>
        <v>if not exists (SELECT * FROM  dbo.City where [Name] = N'Sơn La') BEGIN INSERT INTO dbo.City ([Name],[PhoneCode], [IsActive]) VALUES (N'Sơn La', 212,1); END</v>
      </c>
    </row>
    <row r="55" spans="1:6" x14ac:dyDescent="0.25">
      <c r="A55" s="3">
        <v>54</v>
      </c>
      <c r="B55" s="3" t="s">
        <v>48</v>
      </c>
      <c r="C55" s="3">
        <v>276</v>
      </c>
      <c r="D55" s="3">
        <v>1</v>
      </c>
      <c r="F55" t="str">
        <f t="shared" si="0"/>
        <v>if not exists (SELECT * FROM  dbo.City where [Name] = N'Tây Ninh') BEGIN INSERT INTO dbo.City ([Name],[PhoneCode], [IsActive]) VALUES (N'Tây Ninh', 276,1); END</v>
      </c>
    </row>
    <row r="56" spans="1:6" x14ac:dyDescent="0.25">
      <c r="A56" s="3">
        <v>55</v>
      </c>
      <c r="B56" s="3" t="s">
        <v>49</v>
      </c>
      <c r="C56" s="3">
        <v>227</v>
      </c>
      <c r="D56" s="3">
        <v>1</v>
      </c>
      <c r="F56" t="str">
        <f t="shared" si="0"/>
        <v>if not exists (SELECT * FROM  dbo.City where [Name] = N'Thái Bình') BEGIN INSERT INTO dbo.City ([Name],[PhoneCode], [IsActive]) VALUES (N'Thái Bình', 227,1); END</v>
      </c>
    </row>
    <row r="57" spans="1:6" x14ac:dyDescent="0.25">
      <c r="A57" s="3">
        <v>56</v>
      </c>
      <c r="B57" s="3" t="s">
        <v>50</v>
      </c>
      <c r="C57" s="3">
        <v>208</v>
      </c>
      <c r="D57" s="3">
        <v>1</v>
      </c>
      <c r="F57" t="str">
        <f t="shared" si="0"/>
        <v>if not exists (SELECT * FROM  dbo.City where [Name] = N'Thái Nguyên') BEGIN INSERT INTO dbo.City ([Name],[PhoneCode], [IsActive]) VALUES (N'Thái Nguyên', 208,1); END</v>
      </c>
    </row>
    <row r="58" spans="1:6" x14ac:dyDescent="0.25">
      <c r="A58" s="3">
        <v>57</v>
      </c>
      <c r="B58" s="3" t="s">
        <v>51</v>
      </c>
      <c r="C58" s="3">
        <v>237</v>
      </c>
      <c r="D58" s="3">
        <v>1</v>
      </c>
      <c r="F58" t="str">
        <f t="shared" si="0"/>
        <v>if not exists (SELECT * FROM  dbo.City where [Name] = N'Thanh Hóa') BEGIN INSERT INTO dbo.City ([Name],[PhoneCode], [IsActive]) VALUES (N'Thanh Hóa', 237,1); END</v>
      </c>
    </row>
    <row r="59" spans="1:6" x14ac:dyDescent="0.25">
      <c r="A59" s="3">
        <v>58</v>
      </c>
      <c r="B59" s="3" t="s">
        <v>497</v>
      </c>
      <c r="C59" s="3">
        <v>234</v>
      </c>
      <c r="D59" s="3">
        <v>1</v>
      </c>
      <c r="F59" t="str">
        <f t="shared" si="0"/>
        <v>if not exists (SELECT * FROM  dbo.City where [Name] = N'Thừa Thiên - Huế') BEGIN INSERT INTO dbo.City ([Name],[PhoneCode], [IsActive]) VALUES (N'Thừa Thiên - Huế', 234,1); END</v>
      </c>
    </row>
    <row r="60" spans="1:6" x14ac:dyDescent="0.25">
      <c r="A60" s="3">
        <v>59</v>
      </c>
      <c r="B60" s="3" t="s">
        <v>52</v>
      </c>
      <c r="C60" s="3">
        <v>273</v>
      </c>
      <c r="D60" s="3">
        <v>1</v>
      </c>
      <c r="F60" t="str">
        <f t="shared" si="0"/>
        <v>if not exists (SELECT * FROM  dbo.City where [Name] = N'Tiền Giang') BEGIN INSERT INTO dbo.City ([Name],[PhoneCode], [IsActive]) VALUES (N'Tiền Giang', 273,1); END</v>
      </c>
    </row>
    <row r="61" spans="1:6" x14ac:dyDescent="0.25">
      <c r="A61" s="3">
        <v>60</v>
      </c>
      <c r="B61" s="3" t="s">
        <v>53</v>
      </c>
      <c r="C61" s="3">
        <v>294</v>
      </c>
      <c r="D61" s="3">
        <v>1</v>
      </c>
      <c r="F61" t="str">
        <f t="shared" si="0"/>
        <v>if not exists (SELECT * FROM  dbo.City where [Name] = N'Trà Vinh') BEGIN INSERT INTO dbo.City ([Name],[PhoneCode], [IsActive]) VALUES (N'Trà Vinh', 294,1); END</v>
      </c>
    </row>
    <row r="62" spans="1:6" x14ac:dyDescent="0.25">
      <c r="A62" s="3">
        <v>61</v>
      </c>
      <c r="B62" s="3" t="s">
        <v>54</v>
      </c>
      <c r="C62" s="3">
        <v>207</v>
      </c>
      <c r="D62" s="3">
        <v>1</v>
      </c>
      <c r="F62" t="str">
        <f t="shared" si="0"/>
        <v>if not exists (SELECT * FROM  dbo.City where [Name] = N'Tuyên Quang') BEGIN INSERT INTO dbo.City ([Name],[PhoneCode], [IsActive]) VALUES (N'Tuyên Quang', 207,1); END</v>
      </c>
    </row>
    <row r="63" spans="1:6" x14ac:dyDescent="0.25">
      <c r="A63" s="3">
        <v>62</v>
      </c>
      <c r="B63" s="3" t="s">
        <v>55</v>
      </c>
      <c r="C63" s="3">
        <v>270</v>
      </c>
      <c r="D63" s="3">
        <v>1</v>
      </c>
      <c r="F63" t="str">
        <f t="shared" si="0"/>
        <v>if not exists (SELECT * FROM  dbo.City where [Name] = N'Vĩnh Long') BEGIN INSERT INTO dbo.City ([Name],[PhoneCode], [IsActive]) VALUES (N'Vĩnh Long', 270,1); END</v>
      </c>
    </row>
    <row r="64" spans="1:6" x14ac:dyDescent="0.25">
      <c r="A64" s="3">
        <v>63</v>
      </c>
      <c r="B64" s="3" t="s">
        <v>56</v>
      </c>
      <c r="C64" s="3">
        <v>211</v>
      </c>
      <c r="D64" s="3">
        <v>1</v>
      </c>
      <c r="F64" t="str">
        <f t="shared" si="0"/>
        <v>if not exists (SELECT * FROM  dbo.City where [Name] = N'Vĩnh Phúc') BEGIN INSERT INTO dbo.City ([Name],[PhoneCode], [IsActive]) VALUES (N'Vĩnh Phúc', 211,1); END</v>
      </c>
    </row>
    <row r="65" spans="1:12" x14ac:dyDescent="0.25">
      <c r="A65" s="3">
        <v>64</v>
      </c>
      <c r="B65" s="3" t="s">
        <v>57</v>
      </c>
      <c r="C65" s="3">
        <v>216</v>
      </c>
      <c r="D65" s="3">
        <v>1</v>
      </c>
      <c r="F65" t="str">
        <f t="shared" si="0"/>
        <v>if not exists (SELECT * FROM  dbo.City where [Name] = N'Yên Bái') BEGIN INSERT INTO dbo.City ([Name],[PhoneCode], [IsActive]) VALUES (N'Yên Bái', 216,1); END</v>
      </c>
    </row>
    <row r="70" spans="1:12" x14ac:dyDescent="0.25">
      <c r="L70" t="s">
        <v>476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3219-7505-435D-893C-049CC5135536}">
  <dimension ref="A1:V11"/>
  <sheetViews>
    <sheetView tabSelected="1" zoomScale="85" zoomScaleNormal="85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2.8554687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:G5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54" customHeight="1" x14ac:dyDescent="0.25">
      <c r="A3" s="26" t="s">
        <v>477</v>
      </c>
      <c r="B3" s="26" t="s">
        <v>92</v>
      </c>
      <c r="C3" s="27" t="s">
        <v>545</v>
      </c>
      <c r="D3" s="26">
        <v>4</v>
      </c>
      <c r="E3" s="26">
        <v>1</v>
      </c>
      <c r="G3" s="45" t="str">
        <f t="shared" si="0"/>
        <v>if not exists (SELECT * FROM  dbo.[User] WHERE [LoginName] = 'lnThiem') BEGIN INSERT INTO dbo.[User]  ([LoginName],[FullName],[Password],[RoleId],[IsActive]) VALUES ('lnThiem' , N'Lê Ngọc Thiệm ' ,'q+tmTNslobCit/b76f1S2oPDVW5BKYwsExTklgzqKap98+GPTuxZnTCtHfWQwCNfRmuAyicp09LvHolelYJhuw==',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478</v>
      </c>
      <c r="B4" s="26" t="s">
        <v>91</v>
      </c>
      <c r="C4" s="27" t="s">
        <v>546</v>
      </c>
      <c r="D4" s="26">
        <v>3</v>
      </c>
      <c r="E4" s="26">
        <v>1</v>
      </c>
      <c r="G4" s="45" t="str">
        <f t="shared" si="0"/>
        <v>if not exists (SELECT * FROM  dbo.[User] WHERE [LoginName] = 'hqTuan') BEGIN INSERT INTO dbo.[User]  ([LoginName],[FullName],[Password],[RoleId],[IsActive]) VALUES ('hqTuan' , N'Hồ Quang Tuấn ' ,'Qpg33dheP8YId/V227rSwJBGsaFBiCiS+gSmH7v3UGe/srMWJLKxaXixYtGn8bVjDTAZUTLkUWd2gozVxGdL4Q==',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479</v>
      </c>
      <c r="B5" s="26" t="s">
        <v>93</v>
      </c>
      <c r="C5" s="27" t="s">
        <v>547</v>
      </c>
      <c r="D5" s="26">
        <v>3</v>
      </c>
      <c r="E5" s="26">
        <v>1</v>
      </c>
      <c r="G5" s="45" t="str">
        <f t="shared" si="0"/>
        <v>if not exists (SELECT * FROM  dbo.[User] WHERE [LoginName] = 'bdKy') BEGIN INSERT INTO dbo.[User]  ([LoginName],[FullName],[Password],[RoleId],[IsActive]) VALUES ('bdKy' , N'Bùi Đức Kỳ ' ,'mrPKbRbcgI3Y7GyXhTJ1YGYtYmDPiyLMTBcVQr44EKNCqt7iQv6QJj8syq5r5E2Kz+E99I8XDod1fMb+QgOWQA==', 3,1);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t="s">
        <v>118</v>
      </c>
      <c r="B6" s="8" t="s">
        <v>119</v>
      </c>
      <c r="C6" s="8" t="s">
        <v>491</v>
      </c>
      <c r="D6">
        <v>2</v>
      </c>
      <c r="E6">
        <v>1</v>
      </c>
      <c r="G6" s="45" t="str">
        <f>_xlfn.CONCAT("if not exists (SELECT * FROM  dbo.[User] WHERE [LoginName] = '",A6,"') BEGIN INSERT INTO dbo.[User]  ([LoginName],[FullName],[Password],[RoleId],[IsActive]) VALUES ('",A6,"' , N'",B6, " ' ", ",'", C6,  "', ", D6, ",",E6,"); END")</f>
        <v>if not exists (SELECT * FROM  dbo.[User] WHERE [LoginName] = 'nnQuynh') BEGIN INSERT INTO dbo.[User]  ([LoginName],[FullName],[Password],[RoleId],[IsActive]) VALUES ('nnQuynh' , N'Nguyễn Ngọc Quỳnh ' ,'tMCtNNh0nlmHOpv06uidQd1FS0ckiRDKU09ytmppu0u0dqyZowqjgt8bqItNCwz3RuKNYJYDp5Klqka552nlNQ==', 2,1);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A7" t="s">
        <v>481</v>
      </c>
      <c r="B7" s="8" t="s">
        <v>482</v>
      </c>
      <c r="C7" s="8" t="s">
        <v>548</v>
      </c>
      <c r="D7">
        <v>2</v>
      </c>
      <c r="E7">
        <v>1</v>
      </c>
      <c r="G7" s="45" t="str">
        <f t="shared" ref="G7:G11" si="1">_xlfn.CONCAT("if not exists (SELECT * FROM  dbo.[User] WHERE [LoginName] = '",A7,"') BEGIN INSERT INTO dbo.[User]  ([LoginName],[FullName],[Password],[RoleId],[IsActive]) VALUES ('",A7,"' , N'",B7, " ' ", ",'", C7,  "', ", D7, ",",E7,"); END")</f>
        <v>if not exists (SELECT * FROM  dbo.[User] WHERE [LoginName] = 'dtmLinh') BEGIN INSERT INTO dbo.[User]  ([LoginName],[FullName],[Password],[RoleId],[IsActive]) VALUES ('dtmLinh' , N'Đặng Thị Mỹ Linh ' ,'BeNMFjHskO3r+12WlQA19WT8do+abIFeOcpjNfZJb7dJ45BaLOuI3u0fuoYMEwnTNUX6JRmhkxGcR8I/8iLhQA==', 2,1);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A8" t="s">
        <v>489</v>
      </c>
      <c r="B8" s="8" t="s">
        <v>490</v>
      </c>
      <c r="C8" s="8" t="s">
        <v>549</v>
      </c>
      <c r="D8">
        <v>2</v>
      </c>
      <c r="E8">
        <v>1</v>
      </c>
      <c r="G8" s="45" t="str">
        <f t="shared" ref="G8" si="2">_xlfn.CONCAT("if not exists (SELECT * FROM  dbo.[User] WHERE [LoginName] = '",A8,"') BEGIN INSERT INTO dbo.[User]  ([LoginName],[FullName],[Password],[RoleId],[IsActive]) VALUES ('",A8,"' , N'",B8, " ' ", ",'", C8,  "', ", D8, ",",E8,"); END")</f>
        <v>if not exists (SELECT * FROM  dbo.[User] WHERE [LoginName] = 'dtNhung') BEGIN INSERT INTO dbo.[User]  ([LoginName],[FullName],[Password],[RoleId],[IsActive]) VALUES ('dtNhung' , N'Dương Thị Nhung ' ,'P2tpNrpjnDjmn09SUfEYS+B7guWs2dYTDqEk2EwKgubblvNXSsFTshkdPR1ooop1EZl6q/qazCZR7pTjDmIgSw==', 2,1); END</v>
      </c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A9" t="s">
        <v>483</v>
      </c>
      <c r="B9" s="8" t="s">
        <v>484</v>
      </c>
      <c r="C9" s="8" t="s">
        <v>550</v>
      </c>
      <c r="D9">
        <v>2</v>
      </c>
      <c r="E9">
        <v>1</v>
      </c>
      <c r="G9" s="45" t="str">
        <f t="shared" si="1"/>
        <v>if not exists (SELECT * FROM  dbo.[User] WHERE [LoginName] = 'tvTrung') BEGIN INSERT INTO dbo.[User]  ([LoginName],[FullName],[Password],[RoleId],[IsActive]) VALUES ('tvTrung' , N'Trần Văn Trung ' ,'BQ+sFebCIVZkcxHJ3Yf+KgfHov0d1LAkuffI043niSoS8Q+vR5uEfcF/TUSPONsVOUWVx/Gowz+7nVmdkC6xiw==', 2,1); END</v>
      </c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A10" t="s">
        <v>485</v>
      </c>
      <c r="B10" s="8" t="s">
        <v>486</v>
      </c>
      <c r="C10" s="8" t="s">
        <v>551</v>
      </c>
      <c r="D10">
        <v>2</v>
      </c>
      <c r="E10">
        <v>1</v>
      </c>
      <c r="G10" s="45" t="str">
        <f t="shared" ref="G10" si="3">_xlfn.CONCAT("if not exists (SELECT * FROM  dbo.[User] WHERE [LoginName] = '",A10,"') BEGIN INSERT INTO dbo.[User]  ([LoginName],[FullName],[Password],[RoleId],[IsActive]) VALUES ('",A10,"' , N'",B10, " ' ", ",'", C10,  "', ", D10, ",",E10,"); END")</f>
        <v>if not exists (SELECT * FROM  dbo.[User] WHERE [LoginName] = 'ndNguyen') BEGIN INSERT INTO dbo.[User]  ([LoginName],[FullName],[Password],[RoleId],[IsActive]) VALUES ('ndNguyen' , N'Nguyễn Đăng Nguyên ' ,'79smKIES14OHozxHO7CdtyeYMIBz7tX/C+7Zz0osYsz/WmGoUg9vriHKaBPDyIr6dywcVTwUI+Ub/D5ut/i+GQ==', 2,1); END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A11" t="s">
        <v>487</v>
      </c>
      <c r="B11" s="8" t="s">
        <v>488</v>
      </c>
      <c r="C11" s="8" t="s">
        <v>552</v>
      </c>
      <c r="D11">
        <v>1</v>
      </c>
      <c r="E11">
        <v>1</v>
      </c>
      <c r="G11" s="45" t="str">
        <f t="shared" si="1"/>
        <v>if not exists (SELECT * FROM  dbo.[User] WHERE [LoginName] = 'btaDuong') BEGIN INSERT INTO dbo.[User]  ([LoginName],[FullName],[Password],[RoleId],[IsActive]) VALUES ('btaDuong' , N'Bùi Thị Ánh Dương ' ,'YU8M7uEnGPjxcgFRhsIYY0zmZ2R27HhKSOPhctSc1Xo6DN7uCucjctayrOFEychlsVjWevlpywZAubG41J8Wyw==', 1,1); END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9:V9"/>
    <mergeCell ref="G11:V11"/>
    <mergeCell ref="G6:V6"/>
    <mergeCell ref="G10:V10"/>
    <mergeCell ref="G2:V2"/>
    <mergeCell ref="G3:V3"/>
    <mergeCell ref="G4:V4"/>
    <mergeCell ref="G5:V5"/>
    <mergeCell ref="G8:V8"/>
    <mergeCell ref="G7:V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6AD6-86B9-4BE6-8CBD-7A6CCE252BBD}">
  <dimension ref="A1:V11"/>
  <sheetViews>
    <sheetView zoomScale="85" zoomScaleNormal="85"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1" max="1" width="16.42578125" customWidth="1"/>
    <col min="2" max="2" width="16.7109375" customWidth="1"/>
    <col min="3" max="3" width="45.7109375" customWidth="1"/>
  </cols>
  <sheetData>
    <row r="1" spans="1:22" s="1" customFormat="1" x14ac:dyDescent="0.2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103</v>
      </c>
    </row>
    <row r="2" spans="1:22" s="26" customFormat="1" ht="45" x14ac:dyDescent="0.25">
      <c r="A2" s="26" t="s">
        <v>86</v>
      </c>
      <c r="B2" s="26" t="s">
        <v>86</v>
      </c>
      <c r="C2" s="27" t="s">
        <v>502</v>
      </c>
      <c r="D2" s="26">
        <v>5</v>
      </c>
      <c r="E2" s="26">
        <v>1</v>
      </c>
      <c r="G2" s="45" t="str">
        <f t="shared" ref="G2" si="0">_xlfn.CONCAT("if not exists (SELECT * FROM  dbo.[User] WHERE [LoginName] = '",A2,"') BEGIN INSERT INTO dbo.[User]  ([LoginName],[FullName],[Password],[RoleId],[IsActive]) VALUES ('",A2,"' , N'",B2, " ' ", ",'", C2,  "', ", D2, ",",E2,"); END")</f>
        <v>if not exists (SELECT * FROM  dbo.[User] WHERE [LoginName] = 'Admin') BEGIN INSERT INTO dbo.[User]  ([LoginName],[FullName],[Password],[RoleId],[IsActive]) VALUES ('Admin' , N'Admin ' ,'WVgZZJlK4DiBSMOfTVUXTQy+IdL6U0848zWYE83qp6TvPgIRCfn/x9vjecqzP08HQcnMihHCdw8qujAORNx9Yg==', 5,1);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26" customFormat="1" ht="45" x14ac:dyDescent="0.25">
      <c r="A3" s="26" t="s">
        <v>498</v>
      </c>
      <c r="B3" s="26" t="s">
        <v>498</v>
      </c>
      <c r="C3" s="27" t="s">
        <v>503</v>
      </c>
      <c r="D3" s="26">
        <v>4</v>
      </c>
      <c r="E3" s="26">
        <v>1</v>
      </c>
      <c r="G3" s="45" t="str">
        <f t="shared" ref="G3:G6" si="1">_xlfn.CONCAT("if not exists (SELECT * FROM  dbo.[User] WHERE [LoginName] = '",A3,"') BEGIN INSERT INTO dbo.[User]  ([LoginName],[FullName],[Password],[RoleId],[IsActive]) VALUES ('",A3,"' , N'",B3, " ' ", ",'", C3,  "', ", D3, ",",E3,"); END")</f>
        <v>if not exists (SELECT * FROM  dbo.[User] WHERE [LoginName] = 'QMUser') BEGIN INSERT INTO dbo.[User]  ([LoginName],[FullName],[Password],[RoleId],[IsActive]) VALUES ('QMUser' , N'QMUser ' ,'/b34hjwbowrYt0PYDxmySU/rHd4eTPO89ADlxxGFZDhryi/xcAe1VEB9PovL4o0evuMJKmqwj2hYQnmt2CqU0w==', 4,1);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26" customFormat="1" ht="45" x14ac:dyDescent="0.25">
      <c r="A4" s="26" t="s">
        <v>499</v>
      </c>
      <c r="B4" s="26" t="s">
        <v>499</v>
      </c>
      <c r="C4" s="27" t="s">
        <v>504</v>
      </c>
      <c r="D4" s="26">
        <v>3</v>
      </c>
      <c r="E4" s="26">
        <v>1</v>
      </c>
      <c r="G4" s="45" t="str">
        <f t="shared" si="1"/>
        <v>if not exists (SELECT * FROM  dbo.[User] WHERE [LoginName] = 'TMUser') BEGIN INSERT INTO dbo.[User]  ([LoginName],[FullName],[Password],[RoleId],[IsActive]) VALUES ('TMUser' , N'TMUser ' ,'dyIaSbysQgbWiaClXRFf4U26ArDaQUiNRtJpKZdzDAY9ok3w+pyOBa5hTkC7HsQL9qDt13e60i3byXf8iJznTg==', 3,1);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26" customFormat="1" ht="45" x14ac:dyDescent="0.25">
      <c r="A5" s="26" t="s">
        <v>500</v>
      </c>
      <c r="B5" s="26" t="s">
        <v>500</v>
      </c>
      <c r="C5" s="27" t="s">
        <v>505</v>
      </c>
      <c r="D5" s="26">
        <v>2</v>
      </c>
      <c r="E5" s="26">
        <v>1</v>
      </c>
      <c r="G5" s="45" t="str">
        <f t="shared" si="1"/>
        <v>if not exists (SELECT * FROM  dbo.[User] WHERE [LoginName] = 'TechnicalUser') BEGIN INSERT INTO dbo.[User]  ([LoginName],[FullName],[Password],[RoleId],[IsActive]) VALUES ('TechnicalUser' , N'TechnicalUser ' ,'6E3C+VKtXBH4oiKZxnP1r5UrXmVIrgV0I/lgyCsVCvkYCJnwx5UXkx0i13ULd+cy2v7XYOV1yYSvvX0/UYEQAQ==', 2,1);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9.75" customHeight="1" x14ac:dyDescent="0.25">
      <c r="A6" s="26" t="s">
        <v>501</v>
      </c>
      <c r="B6" s="8" t="s">
        <v>501</v>
      </c>
      <c r="C6" s="8" t="s">
        <v>506</v>
      </c>
      <c r="D6" s="26">
        <v>1</v>
      </c>
      <c r="E6" s="26">
        <v>1</v>
      </c>
      <c r="G6" s="45" t="str">
        <f t="shared" si="1"/>
        <v>if not exists (SELECT * FROM  dbo.[User] WHERE [LoginName] = 'ViewerUser') BEGIN INSERT INTO dbo.[User]  ([LoginName],[FullName],[Password],[RoleId],[IsActive]) VALUES ('ViewerUser' , N'ViewerUser ' ,'gh1L3AT7o0glM3DiTIjL+/aFhueNgQ0qMLW8+kCYpGmwTY9Lm7tEGZ3Kot6GnUhSlcHTEIXkZgwB8LzdpXIIRQ==', 1,1);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9.75" customHeight="1" x14ac:dyDescent="0.25">
      <c r="B7" s="8"/>
      <c r="C7" s="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  <row r="8" spans="1:22" ht="39.75" customHeight="1" x14ac:dyDescent="0.25">
      <c r="B8" s="8"/>
      <c r="C8" s="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</row>
    <row r="9" spans="1:22" ht="39.75" customHeight="1" x14ac:dyDescent="0.25">
      <c r="B9" s="8"/>
      <c r="C9" s="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</row>
    <row r="10" spans="1:22" ht="39.75" customHeight="1" x14ac:dyDescent="0.25">
      <c r="B10" s="8"/>
      <c r="C10" s="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1:22" ht="39.75" customHeight="1" x14ac:dyDescent="0.25">
      <c r="B11" s="8"/>
      <c r="C11" s="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</row>
  </sheetData>
  <mergeCells count="10">
    <mergeCell ref="G8:V8"/>
    <mergeCell ref="G9:V9"/>
    <mergeCell ref="G10:V10"/>
    <mergeCell ref="G11:V11"/>
    <mergeCell ref="G2:V2"/>
    <mergeCell ref="G3:V3"/>
    <mergeCell ref="G4:V4"/>
    <mergeCell ref="G5:V5"/>
    <mergeCell ref="G6:V6"/>
    <mergeCell ref="G7:V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9114A-79D8-4491-B371-F5EC17DD9EF7}">
  <dimension ref="A1:B15"/>
  <sheetViews>
    <sheetView workbookViewId="0">
      <selection activeCell="A2" sqref="A2:A15"/>
    </sheetView>
  </sheetViews>
  <sheetFormatPr defaultRowHeight="15" x14ac:dyDescent="0.25"/>
  <cols>
    <col min="1" max="1" width="23.85546875" customWidth="1"/>
    <col min="2" max="2" width="23" customWidth="1"/>
    <col min="3" max="3" width="20.42578125" customWidth="1"/>
  </cols>
  <sheetData>
    <row r="1" spans="1:2" s="1" customFormat="1" x14ac:dyDescent="0.25">
      <c r="A1" s="1" t="s">
        <v>507</v>
      </c>
      <c r="B1" s="1" t="s">
        <v>101</v>
      </c>
    </row>
    <row r="2" spans="1:2" x14ac:dyDescent="0.25">
      <c r="A2" t="s">
        <v>513</v>
      </c>
      <c r="B2" t="s">
        <v>521</v>
      </c>
    </row>
    <row r="3" spans="1:2" x14ac:dyDescent="0.25">
      <c r="A3" t="s">
        <v>514</v>
      </c>
      <c r="B3" t="s">
        <v>522</v>
      </c>
    </row>
    <row r="4" spans="1:2" x14ac:dyDescent="0.25">
      <c r="A4" t="s">
        <v>508</v>
      </c>
      <c r="B4" t="s">
        <v>523</v>
      </c>
    </row>
    <row r="5" spans="1:2" x14ac:dyDescent="0.25">
      <c r="A5" t="s">
        <v>509</v>
      </c>
      <c r="B5" t="s">
        <v>524</v>
      </c>
    </row>
    <row r="6" spans="1:2" x14ac:dyDescent="0.25">
      <c r="A6" t="s">
        <v>510</v>
      </c>
      <c r="B6" t="s">
        <v>525</v>
      </c>
    </row>
    <row r="7" spans="1:2" x14ac:dyDescent="0.25">
      <c r="A7" t="s">
        <v>511</v>
      </c>
      <c r="B7" t="s">
        <v>526</v>
      </c>
    </row>
    <row r="8" spans="1:2" x14ac:dyDescent="0.25">
      <c r="A8" t="s">
        <v>512</v>
      </c>
      <c r="B8" t="s">
        <v>527</v>
      </c>
    </row>
    <row r="9" spans="1:2" x14ac:dyDescent="0.25">
      <c r="A9" t="s">
        <v>88</v>
      </c>
      <c r="B9" t="s">
        <v>528</v>
      </c>
    </row>
    <row r="10" spans="1:2" x14ac:dyDescent="0.25">
      <c r="A10" t="s">
        <v>515</v>
      </c>
      <c r="B10" t="s">
        <v>529</v>
      </c>
    </row>
    <row r="11" spans="1:2" x14ac:dyDescent="0.25">
      <c r="A11" t="s">
        <v>516</v>
      </c>
      <c r="B11" t="s">
        <v>530</v>
      </c>
    </row>
    <row r="12" spans="1:2" x14ac:dyDescent="0.25">
      <c r="A12" t="s">
        <v>517</v>
      </c>
      <c r="B12" t="s">
        <v>531</v>
      </c>
    </row>
    <row r="13" spans="1:2" x14ac:dyDescent="0.25">
      <c r="A13" t="s">
        <v>518</v>
      </c>
      <c r="B13" t="s">
        <v>532</v>
      </c>
    </row>
    <row r="14" spans="1:2" x14ac:dyDescent="0.25">
      <c r="A14" t="s">
        <v>519</v>
      </c>
      <c r="B14" t="s">
        <v>533</v>
      </c>
    </row>
    <row r="15" spans="1:2" x14ac:dyDescent="0.25">
      <c r="A15" t="s">
        <v>520</v>
      </c>
      <c r="B15" t="s">
        <v>534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BF16-DBF4-444F-81E6-F2FB48FC2F6B}">
  <dimension ref="B1:D1"/>
  <sheetViews>
    <sheetView workbookViewId="0">
      <selection activeCell="I27" sqref="I27"/>
    </sheetView>
  </sheetViews>
  <sheetFormatPr defaultRowHeight="15" x14ac:dyDescent="0.25"/>
  <cols>
    <col min="3" max="3" width="17.140625" customWidth="1"/>
    <col min="4" max="4" width="12.140625" customWidth="1"/>
  </cols>
  <sheetData>
    <row r="1" spans="2:4" x14ac:dyDescent="0.25">
      <c r="B1" t="s">
        <v>117</v>
      </c>
      <c r="C1" t="s">
        <v>535</v>
      </c>
      <c r="D1" t="s">
        <v>536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40C8-9A74-45B1-90FD-1832E1F5DC3C}">
  <dimension ref="A1:W545"/>
  <sheetViews>
    <sheetView topLeftCell="A4" workbookViewId="0">
      <selection activeCell="F2" sqref="F2:W13"/>
    </sheetView>
  </sheetViews>
  <sheetFormatPr defaultRowHeight="15" x14ac:dyDescent="0.25"/>
  <cols>
    <col min="1" max="1" width="26.28515625" customWidth="1"/>
    <col min="2" max="2" width="32.85546875" customWidth="1"/>
  </cols>
  <sheetData>
    <row r="1" spans="1:23" s="1" customFormat="1" ht="30" x14ac:dyDescent="0.25">
      <c r="A1" s="10" t="s">
        <v>120</v>
      </c>
      <c r="B1" s="10" t="s">
        <v>115</v>
      </c>
      <c r="C1" s="10" t="s">
        <v>121</v>
      </c>
      <c r="D1" s="10" t="s">
        <v>122</v>
      </c>
    </row>
    <row r="2" spans="1:23" s="8" customFormat="1" ht="34.5" customHeight="1" x14ac:dyDescent="0.25">
      <c r="A2" s="8" t="s">
        <v>143</v>
      </c>
      <c r="B2" s="8" t="s">
        <v>144</v>
      </c>
      <c r="C2" s="8">
        <v>52</v>
      </c>
      <c r="D2" s="8" t="s">
        <v>145</v>
      </c>
      <c r="F2" s="45" t="str">
        <f>_xlfn.CONCAT("if not exists (SELECT * FROM  dbo.Customer where [FullName] = N'",B2,"') BEGIN INSERT INTO dbo.Customer  ([ShortName],[FullName],[CityId],[Address]) VALUES (N'",A2, " ' ", ",N'",B2,  "', ",C2, ", N'",D2,"'); END")</f>
        <v>if not exists (SELECT * FROM  dbo.Customer where [FullName] = N'Sở Khoa học và Công nghệ Sóc Trăng') BEGIN INSERT INTO dbo.Customer  ([ShortName],[FullName],[CityId],[Address]) VALUES (N'SKHCNST ' ,N'Sở Khoa học và Công nghệ Sóc Trăng', 52, N' 217 Trần Bình Trọng, Phường 2, TP Sóc Trăng, Tỉnh Sóc Trăng'); END</v>
      </c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s="8" customFormat="1" ht="34.5" customHeight="1" x14ac:dyDescent="0.25">
      <c r="A3" s="8" t="s">
        <v>134</v>
      </c>
      <c r="B3" s="8" t="s">
        <v>135</v>
      </c>
      <c r="C3" s="8">
        <v>50</v>
      </c>
      <c r="D3" s="8" t="s">
        <v>136</v>
      </c>
      <c r="F3" s="45" t="str">
        <f t="shared" ref="F3:F49" si="0">_xlfn.CONCAT("if not exists (SELECT * FROM  dbo.Customer where [FullName] = N'",B3,"') BEGIN INSERT INTO dbo.Customer  ([ShortName],[FullName],[CityId],[Address]) VALUES (N'",A3, " ' ", ",N'",B3,  "', ",C3, ", N'",D3,"'); END")</f>
        <v>if not exists (SELECT * FROM  dbo.Customer where [FullName] = N'Bệnh Viện Bãi Cháy - Quảng Ninh') BEGIN INSERT INTO dbo.Customer  ([ShortName],[FullName],[CityId],[Address]) VALUES (N'Bệnh viện bãi cháy ' ,N'Bệnh Viện Bãi Cháy - Quảng Ninh', 50, N' Giếng Đáy, Thành phố Hạ Long, Quảng Ninh'); END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s="8" customFormat="1" ht="34.5" customHeight="1" x14ac:dyDescent="0.25">
      <c r="A4" s="8" t="s">
        <v>233</v>
      </c>
      <c r="B4" s="8" t="s">
        <v>234</v>
      </c>
      <c r="C4" s="8">
        <v>24</v>
      </c>
      <c r="D4" s="8" t="s">
        <v>235</v>
      </c>
      <c r="F4" s="45" t="str">
        <f t="shared" si="0"/>
        <v>if not exists (SELECT * FROM  dbo.Customer where [FullName] = N'Công ty TNHH Ratoc') BEGIN INSERT INTO dbo.Customer  ([ShortName],[FullName],[CityId],[Address]) VALUES (N'Ratoc ' ,N'Công ty TNHH Ratoc', 24, N'124 đường Phúc Diễn, Phường Phúc Diễn, Quận Bắc Từ Liêm, Thành phố Hà Nội.'); END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s="8" customFormat="1" ht="34.5" customHeight="1" x14ac:dyDescent="0.25">
      <c r="A5" s="8" t="s">
        <v>221</v>
      </c>
      <c r="B5" s="8" t="s">
        <v>222</v>
      </c>
      <c r="C5" s="8">
        <v>66</v>
      </c>
      <c r="D5" s="8" t="s">
        <v>223</v>
      </c>
      <c r="F5" s="45" t="str">
        <f t="shared" si="0"/>
        <v>if not exists (SELECT * FROM  dbo.Customer where [FullName] = N'Công ty TNHH thương mại dịch vụ công nghệ AKTECH Việt NAm') BEGIN INSERT INTO dbo.Customer  ([ShortName],[FullName],[CityId],[Address]) VALUES (N'AKTECH VN ' ,N'Công ty TNHH thương mại dịch vụ công nghệ AKTECH Việt NAm', 66, N'127 Nguyễn Phúc Nguyên, Phường 10, Quận 3, TP.HCM '); END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  <row r="6" spans="1:23" s="8" customFormat="1" ht="34.5" customHeight="1" x14ac:dyDescent="0.25">
      <c r="A6" s="8" t="s">
        <v>173</v>
      </c>
      <c r="B6" s="8" t="s">
        <v>174</v>
      </c>
      <c r="C6" s="8">
        <v>24</v>
      </c>
      <c r="D6" s="8" t="s">
        <v>175</v>
      </c>
      <c r="F6" s="45" t="str">
        <f t="shared" si="0"/>
        <v>if not exists (SELECT * FROM  dbo.Customer where [FullName] = N'Cục Hải Quan Thành Phố Hà Nội') BEGIN INSERT INTO dbo.Customer  ([ShortName],[FullName],[CityId],[Address]) VALUES (N'Hải quan HN ' ,N'Cục Hải Quan Thành Phố Hà Nội', 24, N'129 Nguyễn Phong Sắc, Dịch Vọng Hậu, quận Cầu Giấy, Hà Nội'); END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</row>
    <row r="7" spans="1:23" s="8" customFormat="1" ht="34.5" customHeight="1" x14ac:dyDescent="0.25">
      <c r="A7" s="8" t="s">
        <v>182</v>
      </c>
      <c r="B7" s="8" t="s">
        <v>183</v>
      </c>
      <c r="C7" s="8">
        <v>66</v>
      </c>
      <c r="D7" s="8" t="s">
        <v>184</v>
      </c>
      <c r="F7" s="45" t="str">
        <f t="shared" si="0"/>
        <v>if not exists (SELECT * FROM  dbo.Customer where [FullName] = N'Công ty TNHH Emerson Process Management - Việt Nam') BEGIN INSERT INTO dbo.Customer  ([ShortName],[FullName],[CityId],[Address]) VALUES (N'EMRSON ' ,N'Công ty TNHH Emerson Process Management - Việt Nam', 66, N'151 Nguyễn Đình Chiểu, Phường 6, Quận 3, Thành phố Hồ Chí Minh'); END</v>
      </c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3" s="8" customFormat="1" ht="34.5" customHeight="1" x14ac:dyDescent="0.25">
      <c r="A8" s="8" t="s">
        <v>250</v>
      </c>
      <c r="B8" s="8" t="s">
        <v>251</v>
      </c>
      <c r="C8" s="8">
        <v>24</v>
      </c>
      <c r="D8" s="8" t="s">
        <v>252</v>
      </c>
      <c r="F8" s="45" t="str">
        <f t="shared" si="0"/>
        <v>if not exists (SELECT * FROM  dbo.Customer where [FullName] = N'Trung tâm quan trắc phóng xạ và đánh giá tác động môi trường/ Viện khoa học và Kỹ thuật hạt nhân') BEGIN INSERT INTO dbo.Customer  ([ShortName],[FullName],[CityId],[Address]) VALUES (N'Nutech ' ,N'Trung tâm quan trắc phóng xạ và đánh giá tác động môi trường/ Viện khoa học và Kỹ thuật hạt nhân', 24, N'179 Hoàng Quốc việt, Cầu Giấy, Hà Nội'); END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</row>
    <row r="9" spans="1:23" s="8" customFormat="1" ht="34.5" customHeight="1" x14ac:dyDescent="0.25">
      <c r="A9" s="8" t="s">
        <v>242</v>
      </c>
      <c r="B9" s="8" t="s">
        <v>243</v>
      </c>
      <c r="C9" s="8">
        <v>13</v>
      </c>
      <c r="D9" s="8" t="s">
        <v>244</v>
      </c>
      <c r="F9" s="45" t="str">
        <f t="shared" si="0"/>
        <v>if not exists (SELECT * FROM  dbo.Customer where [FullName] = N'Bệnh Viện trường đại học y dược Cần Thơ') BEGIN INSERT INTO dbo.Customer  ([ShortName],[FullName],[CityId],[Address]) VALUES (N'Y Cần Thơ ' ,N'Bệnh Viện trường đại học y dược Cần Thơ', 13, N'179 Nguyễn Văn Cừ, P. An Khánh, TP. Cần Thơ'); END</v>
      </c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</row>
    <row r="10" spans="1:23" s="8" customFormat="1" ht="34.5" customHeight="1" x14ac:dyDescent="0.25">
      <c r="A10" s="8" t="s">
        <v>155</v>
      </c>
      <c r="B10" s="8" t="s">
        <v>156</v>
      </c>
      <c r="C10" s="8">
        <v>54</v>
      </c>
      <c r="D10" s="8" t="s">
        <v>157</v>
      </c>
      <c r="F10" s="45" t="str">
        <f t="shared" si="0"/>
        <v>if not exists (SELECT * FROM  dbo.Customer where [FullName] = N'Trung tâm nghiên cứu triển khai công nghệ bức xạ') BEGIN INSERT INTO dbo.Customer  ([ShortName],[FullName],[CityId],[Address]) VALUES (N'CNBX ' ,N'Trung tâm nghiên cứu triển khai công nghệ bức xạ', 54, N'202A, đường 11, phường Nghi Xuân, quận Thủ Đức, tp Hồ Chí Minh'); END</v>
      </c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s="8" customFormat="1" ht="34.5" customHeight="1" x14ac:dyDescent="0.25">
      <c r="A11" s="8" t="s">
        <v>206</v>
      </c>
      <c r="B11" s="8" t="s">
        <v>207</v>
      </c>
      <c r="C11" s="8">
        <v>49</v>
      </c>
      <c r="D11" s="8" t="s">
        <v>208</v>
      </c>
      <c r="F11" s="45" t="str">
        <f t="shared" si="0"/>
        <v>if not exists (SELECT * FROM  dbo.Customer where [FullName] = N'Công ty TNHH một thành viên lọc hóa dầu Bình Sơn') BEGIN INSERT INTO dbo.Customer  ([ShortName],[FullName],[CityId],[Address]) VALUES (N'Bình Sơn ' ,N'Công ty TNHH một thành viên lọc hóa dầu Bình Sơn', 49, N'208 Đại Lộ Hùng Vương, P. Trần Phú, TP. Quảng Ngãi, tỉnh Quảng Ngãi'); END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s="8" customFormat="1" ht="34.5" customHeight="1" x14ac:dyDescent="0.25">
      <c r="A12" s="8" t="s">
        <v>179</v>
      </c>
      <c r="B12" s="8" t="s">
        <v>180</v>
      </c>
      <c r="C12" s="8">
        <v>54</v>
      </c>
      <c r="D12" s="8" t="s">
        <v>181</v>
      </c>
      <c r="F12" s="45" t="str">
        <f t="shared" si="0"/>
        <v>if not exists (SELECT * FROM  dbo.Customer where [FullName] = N'Trung tâm thông tin ứng dụng tiến bộ khoa học và công nghệ Tây Ninh') BEGIN INSERT INTO dbo.Customer  ([ShortName],[FullName],[CityId],[Address]) VALUES (N'TTTN ' ,N'Trung tâm thông tin ứng dụng tiến bộ khoa học và công nghệ Tây Ninh', 54, N'211 đường 30/4, KP3, Phường 2, Thành phố Tây Ninh, Tỉnh Tây Ninh'); END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s="8" customFormat="1" ht="34.5" customHeight="1" x14ac:dyDescent="0.25">
      <c r="A13" s="8" t="s">
        <v>161</v>
      </c>
      <c r="B13" s="8" t="s">
        <v>162</v>
      </c>
      <c r="C13" s="8">
        <v>66</v>
      </c>
      <c r="D13" s="8" t="s">
        <v>163</v>
      </c>
      <c r="F13" s="45" t="str">
        <f t="shared" si="0"/>
        <v>if not exists (SELECT * FROM  dbo.Customer where [FullName] = N'Công Ty TNHH Thương Mại - Dịch Vụ Kỹ Thuật Việt') BEGIN INSERT INTO dbo.Customer  ([ShortName],[FullName],[CityId],[Address]) VALUES (N'Kỹ thuật Việt ' ,N'Công Ty TNHH Thương Mại - Dịch Vụ Kỹ Thuật Việt', 66, N'213 Khánh Hội, Phường 3, Quận 4, Thành phố Hồ Chí Minh'); END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s="8" customFormat="1" ht="34.5" customHeight="1" x14ac:dyDescent="0.25">
      <c r="A14" s="8" t="s">
        <v>185</v>
      </c>
      <c r="B14" s="8" t="s">
        <v>186</v>
      </c>
      <c r="C14" s="8">
        <v>66</v>
      </c>
      <c r="D14" s="8" t="s">
        <v>187</v>
      </c>
      <c r="F14" s="45" t="str">
        <f t="shared" si="0"/>
        <v>if not exists (SELECT * FROM  dbo.Customer where [FullName] = N'Công ty cổ phần Emin Việt Nam - Chi nhánh miền nam') BEGIN INSERT INTO dbo.Customer  ([ShortName],[FullName],[CityId],[Address]) VALUES (N'Emin ' ,N'Công ty cổ phần Emin Việt Nam - Chi nhánh miền nam', 66, N'218 Cộng Hòa, Phường 12, Quận Tân Bình, TP Hồ Chí Minh'); END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s="8" customFormat="1" ht="34.5" customHeight="1" x14ac:dyDescent="0.25">
      <c r="A15" s="8" t="s">
        <v>164</v>
      </c>
      <c r="B15" s="8" t="s">
        <v>165</v>
      </c>
      <c r="C15" s="8">
        <v>28</v>
      </c>
      <c r="D15" s="8" t="s">
        <v>166</v>
      </c>
      <c r="F15" s="45" t="str">
        <f t="shared" si="0"/>
        <v>if not exists (SELECT * FROM  dbo.Customer where [FullName] = N'Trung tâm kỹ thuật tiêu chuẩn đo lường chất lượng Hải Phòng') BEGIN INSERT INTO dbo.Customer  ([ShortName],[FullName],[CityId],[Address]) VALUES (N'TTKTTCĐLHP ' ,N'Trung tâm kỹ thuật tiêu chuẩn đo lường chất lượng Hải Phòng', 28, N'240 Văn Cao, phường Đằng Giang, quận Ngô Quyền, thành phố Hải Phòng'); END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</row>
    <row r="16" spans="1:23" s="8" customFormat="1" ht="34.5" customHeight="1" x14ac:dyDescent="0.25">
      <c r="A16" s="8" t="s">
        <v>125</v>
      </c>
      <c r="B16" s="8" t="s">
        <v>126</v>
      </c>
      <c r="C16" s="8">
        <v>9</v>
      </c>
      <c r="D16" s="8" t="s">
        <v>127</v>
      </c>
      <c r="F16" s="45" t="str">
        <f t="shared" si="0"/>
        <v>if not exists (SELECT * FROM  dbo.Customer where [FullName] = N'Trung tâm ứng dụng tiến bộ khoa học &amp; công nghệ Bình Dương') BEGIN INSERT INTO dbo.Customer  ([ShortName],[FullName],[CityId],[Address]) VALUES (N'Bình Dương TTUD ' ,N'Trung tâm ứng dụng tiến bộ khoa học &amp; công nghệ Bình Dương', 9, N'26 Huỳnh Văn Nghệ, Phú Lợi, Thủ Dầu Một, Bình Dương'); END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</row>
    <row r="17" spans="1:23" s="8" customFormat="1" ht="34.5" customHeight="1" x14ac:dyDescent="0.25">
      <c r="A17" s="8" t="s">
        <v>167</v>
      </c>
      <c r="B17" s="8" t="s">
        <v>168</v>
      </c>
      <c r="C17" s="8">
        <v>62</v>
      </c>
      <c r="D17" s="8" t="s">
        <v>169</v>
      </c>
      <c r="F17" s="45" t="str">
        <f t="shared" si="0"/>
        <v>if not exists (SELECT * FROM  dbo.Customer where [FullName] = N'Trung tâm Kỹ thuật Tiêu chuẩn Đo lường Chất lượng Vĩnh Long') BEGIN INSERT INTO dbo.Customer  ([ShortName],[FullName],[CityId],[Address]) VALUES (N'TĐC VL ' ,N'Trung tâm Kỹ thuật Tiêu chuẩn Đo lường Chất lượng Vĩnh Long', 62, N'339A, Ấp Tân Xuân, Xã Tân Ngãi, TP Vĩnh Long , Tỉnh Vĩnh Long'); END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</row>
    <row r="18" spans="1:23" s="8" customFormat="1" ht="34.5" customHeight="1" x14ac:dyDescent="0.25">
      <c r="A18" s="8" t="s">
        <v>259</v>
      </c>
      <c r="B18" s="8" t="s">
        <v>260</v>
      </c>
      <c r="C18" s="8">
        <v>38</v>
      </c>
      <c r="D18" s="8" t="s">
        <v>261</v>
      </c>
      <c r="F18" s="45" t="str">
        <f t="shared" si="0"/>
        <v>if not exists (SELECT * FROM  dbo.Customer where [FullName] = N'Trung tâm ứng dụng phát triển khoa học công nghệ và đo lường, chất lượng sản phẩm') BEGIN INSERT INTO dbo.Customer  ([ShortName],[FullName],[CityId],[Address]) VALUES (N'TTUDLS ' ,N'Trung tâm ứng dụng phát triển khoa học công nghệ và đo lường, chất lượng sản phẩm', 38, N'428 đường Hùng Vương, Tp Lạng Sơn, Tỉnh Lạng Sơn'); END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s="8" customFormat="1" ht="34.5" customHeight="1" x14ac:dyDescent="0.25">
      <c r="A19" s="8" t="s">
        <v>158</v>
      </c>
      <c r="B19" s="8" t="s">
        <v>159</v>
      </c>
      <c r="C19" s="8">
        <v>24</v>
      </c>
      <c r="D19" s="8" t="s">
        <v>160</v>
      </c>
      <c r="F19" s="45" t="str">
        <f t="shared" si="0"/>
        <v>if not exists (SELECT * FROM  dbo.Customer where [FullName] = N'Bệnh viện đa khoa quốc tế Vinmec') BEGIN INSERT INTO dbo.Customer  ([ShortName],[FullName],[CityId],[Address]) VALUES (N'Vinmec ' ,N'Bệnh viện đa khoa quốc tế Vinmec', 24, N'458 Minh Khai, Vĩnh Tuy, Hai Bà Trưng, Hà Nội'); END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s="8" customFormat="1" ht="34.5" customHeight="1" x14ac:dyDescent="0.25">
      <c r="A20" s="8" t="s">
        <v>215</v>
      </c>
      <c r="B20" s="8" t="s">
        <v>216</v>
      </c>
      <c r="C20" s="8">
        <v>19</v>
      </c>
      <c r="D20" s="8" t="s">
        <v>217</v>
      </c>
      <c r="F20" s="45" t="str">
        <f t="shared" si="0"/>
        <v>if not exists (SELECT * FROM  dbo.Customer where [FullName] = N'Phòng khám đa khoa Tam Đức') BEGIN INSERT INTO dbo.Customer  ([ShortName],[FullName],[CityId],[Address]) VALUES (N'Tam Đức ' ,N'Phòng khám đa khoa Tam Đức', 19, N'528/15 Xa lộ Hà Nội, KP4, Phường Tân Hiệp, Tp. Biên Hòa, Đồng Nai'); END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s="8" customFormat="1" ht="34.5" customHeight="1" x14ac:dyDescent="0.25">
      <c r="A21" s="8" t="s">
        <v>212</v>
      </c>
      <c r="B21" s="8" t="s">
        <v>213</v>
      </c>
      <c r="C21" s="8">
        <v>28</v>
      </c>
      <c r="D21" s="8" t="s">
        <v>214</v>
      </c>
      <c r="F21" s="45" t="str">
        <f t="shared" si="0"/>
        <v>if not exists (SELECT * FROM  dbo.Customer where [FullName] = N'Công ty cổ phần giám định khử trùng Vinacontrol - Chi nhánh Hải Phòng') BEGIN INSERT INTO dbo.Customer  ([ShortName],[FullName],[CityId],[Address]) VALUES (N'Vinacontrol HP ' ,N'Công ty cổ phần giám định khử trùng Vinacontrol - Chi nhánh Hải Phòng', 28, N'546A Lê Thánh Tông, quận Hải An, Hải Phòng'); END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s="8" customFormat="1" ht="34.5" customHeight="1" x14ac:dyDescent="0.25">
      <c r="A22" s="8" t="s">
        <v>194</v>
      </c>
      <c r="B22" s="8" t="s">
        <v>195</v>
      </c>
      <c r="C22" s="8">
        <v>42</v>
      </c>
      <c r="D22" s="8" t="s">
        <v>196</v>
      </c>
      <c r="F22" s="45" t="str">
        <f t="shared" si="0"/>
        <v>if not exists (SELECT * FROM  dbo.Customer where [FullName] = N'Bệnh viện Ung bướu Nghệ An') BEGIN INSERT INTO dbo.Customer  ([ShortName],[FullName],[CityId],[Address]) VALUES (N'bv Nghệ An ' ,N'Bệnh viện Ung bướu Nghệ An', 42, N'60 Tôn Thất Tùng, Hưng Dũng, Thành phố Vinh, Nghệ An '); END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s="8" customFormat="1" ht="34.5" customHeight="1" x14ac:dyDescent="0.25">
      <c r="A23" s="8" t="s">
        <v>227</v>
      </c>
      <c r="B23" s="8" t="s">
        <v>228</v>
      </c>
      <c r="C23" s="8">
        <v>24</v>
      </c>
      <c r="D23" s="8" t="s">
        <v>229</v>
      </c>
      <c r="F23" s="45" t="str">
        <f t="shared" si="0"/>
        <v>if not exists (SELECT * FROM  dbo.Customer where [FullName] = N'Bệnh viện Bạch Mai') BEGIN INSERT INTO dbo.Customer  ([ShortName],[FullName],[CityId],[Address]) VALUES (N'BV BM ' ,N'Bệnh viện Bạch Mai', 24, N'78 Giải Phóng, phường Phương Mai, quận Đống Đa, Hà Nội'); END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s="8" customFormat="1" ht="34.5" customHeight="1" x14ac:dyDescent="0.25">
      <c r="A24" s="8" t="s">
        <v>123</v>
      </c>
      <c r="B24" s="8" t="s">
        <v>245</v>
      </c>
      <c r="C24" s="8">
        <v>66</v>
      </c>
      <c r="D24" s="8" t="s">
        <v>246</v>
      </c>
      <c r="F24" s="45" t="str">
        <f t="shared" si="0"/>
        <v>if not exists (SELECT * FROM  dbo.Customer where [FullName] = N'Bệnh viện Quân y 175') BEGIN INSERT INTO dbo.Customer  ([ShortName],[FullName],[CityId],[Address]) VALUES (N'NULL ' ,N'Bệnh viện Quân y 175', 66, N'786 Nguyễn Kiệm, Phường 3, Gò Vấp, Hồ Chí Minh'); END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s="8" customFormat="1" ht="34.5" customHeight="1" x14ac:dyDescent="0.25">
      <c r="A25" s="8" t="s">
        <v>140</v>
      </c>
      <c r="B25" s="8" t="s">
        <v>141</v>
      </c>
      <c r="C25" s="8">
        <v>24</v>
      </c>
      <c r="D25" s="8" t="s">
        <v>142</v>
      </c>
      <c r="F25" s="45" t="str">
        <f t="shared" si="0"/>
        <v>if not exists (SELECT * FROM  dbo.Customer where [FullName] = N'Công an Thành phố Hà Nội') BEGIN INSERT INTO dbo.Customer  ([ShortName],[FullName],[CityId],[Address]) VALUES (N'CATPHN ' ,N'Công an Thành phố Hà Nội', 24, N'87 Trần Hưng Đạo, Hoàn Kiếm, Hà Nội'); END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s="8" customFormat="1" ht="34.5" customHeight="1" x14ac:dyDescent="0.25">
      <c r="A26" s="8" t="s">
        <v>247</v>
      </c>
      <c r="B26" s="8" t="s">
        <v>248</v>
      </c>
      <c r="C26" s="8">
        <v>66</v>
      </c>
      <c r="D26" s="8" t="s">
        <v>249</v>
      </c>
      <c r="F26" s="45" t="str">
        <f t="shared" si="0"/>
        <v>if not exists (SELECT * FROM  dbo.Customer where [FullName] = N'Công ty cổ phần FUJI CAC') BEGIN INSERT INTO dbo.Customer  ([ShortName],[FullName],[CityId],[Address]) VALUES (N'FUJI CAC ' ,N'Công ty cổ phần FUJI CAC', 66, N'939A9 đường A, KCN Cát Lái, P. Thạnh Mỹ Lợi, Q.2, Tp. Hồ Chí Minh'); END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s="8" customFormat="1" ht="34.5" customHeight="1" x14ac:dyDescent="0.25">
      <c r="A27" s="8" t="s">
        <v>209</v>
      </c>
      <c r="B27" s="8" t="s">
        <v>210</v>
      </c>
      <c r="C27" s="8">
        <v>21</v>
      </c>
      <c r="D27" s="8" t="s">
        <v>211</v>
      </c>
      <c r="F27" s="45" t="str">
        <f t="shared" si="0"/>
        <v>if not exists (SELECT * FROM  dbo.Customer where [FullName] = N'Trung tâm ứng dụng và chuyển giao công nghệ Gia Lai') BEGIN INSERT INTO dbo.Customer  ([ShortName],[FullName],[CityId],[Address]) VALUES (N'TTUD Gia Lai ' ,N'Trung tâm ứng dụng và chuyển giao công nghệ Gia Lai', 21, N'98B Phạm Văn Đồng, TP Pleiku, Gia Lai'); END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s="8" customFormat="1" ht="34.5" customHeight="1" x14ac:dyDescent="0.25">
      <c r="A28" s="8" t="s">
        <v>146</v>
      </c>
      <c r="B28" s="8" t="s">
        <v>147</v>
      </c>
      <c r="C28" s="8">
        <v>26</v>
      </c>
      <c r="D28" s="8" t="s">
        <v>148</v>
      </c>
      <c r="F28" s="45" t="str">
        <f t="shared" si="0"/>
        <v>if not exists (SELECT * FROM  dbo.Customer where [FullName] = N'Bệnh viện đa khoa tỉnh Hà Tĩnh') BEGIN INSERT INTO dbo.Customer  ([ShortName],[FullName],[CityId],[Address]) VALUES (N'BVDKHT ' ,N'Bệnh viện đa khoa tỉnh Hà Tĩnh', 26, N'Đường Hải Thượng Lãn Ông, Bắc Hà, TP Hà Tĩnh, tỉnh Hà Tĩnh'); END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s="8" customFormat="1" ht="34.5" customHeight="1" x14ac:dyDescent="0.25">
      <c r="A29" s="8" t="s">
        <v>176</v>
      </c>
      <c r="B29" s="8" t="s">
        <v>177</v>
      </c>
      <c r="C29" s="8">
        <v>50</v>
      </c>
      <c r="D29" s="8" t="s">
        <v>178</v>
      </c>
      <c r="F29" s="45" t="str">
        <f t="shared" si="0"/>
        <v>if not exists (SELECT * FROM  dbo.Customer where [FullName] = N'Bệnh viện Việt Nam - Thụy Điển Uông Bí') BEGIN INSERT INTO dbo.Customer  ([ShortName],[FullName],[CityId],[Address]) VALUES (N'Uông Bí ' ,N'Bệnh viện Việt Nam - Thụy Điển Uông Bí', 50, N'Đường Tuệ Tĩnh, Phường Thanh Sơn, Thành phố Uông Bí, Tỉnh Quảng Ninh'); END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s="8" customFormat="1" ht="34.5" customHeight="1" x14ac:dyDescent="0.25">
      <c r="A30" s="8" t="s">
        <v>262</v>
      </c>
      <c r="B30" s="8" t="s">
        <v>263</v>
      </c>
      <c r="C30" s="8">
        <v>44</v>
      </c>
      <c r="D30" s="8" t="s">
        <v>264</v>
      </c>
      <c r="F30" s="45" t="str">
        <f t="shared" si="0"/>
        <v>if not exists (SELECT * FROM  dbo.Customer where [FullName] = N'Bệnh viện đa khoa tỉnh Ninh Thuận') BEGIN INSERT INTO dbo.Customer  ([ShortName],[FullName],[CityId],[Address]) VALUES (N'BVĐKNT ' ,N'Bệnh viện đa khoa tỉnh Ninh Thuận', 44, N'guyễn Văn Cừ, Văn Hải, Phan Rang-Tháp Chàm, Ninh Thuận'); END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s="8" customFormat="1" ht="34.5" customHeight="1" x14ac:dyDescent="0.25">
      <c r="A31" s="8" t="s">
        <v>131</v>
      </c>
      <c r="B31" s="8" t="s">
        <v>132</v>
      </c>
      <c r="C31" s="8">
        <v>59</v>
      </c>
      <c r="D31" s="8" t="s">
        <v>133</v>
      </c>
      <c r="F31" s="45" t="str">
        <f t="shared" si="0"/>
        <v>if not exists (SELECT * FROM  dbo.Customer where [FullName] = N'Công ty cổ phần sản xuất ống thép dầu khí Việt Nam') BEGIN INSERT INTO dbo.Customer  ([ShortName],[FullName],[CityId],[Address]) VALUES (N'Ống thép dầu khí ' ,N'Công ty cổ phần sản xuất ống thép dầu khí Việt Nam', 59, N'KCN dịch vụ dầu khí Soài Rạp, Kiểng Phước, Gò Công Đông, Tiền Giang'); END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s="8" customFormat="1" ht="34.5" customHeight="1" x14ac:dyDescent="0.25">
      <c r="A32" s="8" t="s">
        <v>230</v>
      </c>
      <c r="B32" s="8" t="s">
        <v>231</v>
      </c>
      <c r="C32" s="8">
        <v>2</v>
      </c>
      <c r="D32" s="8" t="s">
        <v>232</v>
      </c>
      <c r="F32" s="45" t="str">
        <f t="shared" si="0"/>
        <v>if not exists (SELECT * FROM  dbo.Customer where [FullName] = N'Công ty TNHH Haosheng Vina') BEGIN INSERT INTO dbo.Customer  ([ShortName],[FullName],[CityId],[Address]) VALUES (N'Haosheng vina ' ,N'Công ty TNHH Haosheng Vina', 2, N'KCN Mỹ Xuân A2, phường Mỹ Xuân, Thị xã Phú Mỹ, tỉnh Bà Rịa - Vũng Tàu'); END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s="8" customFormat="1" ht="34.5" customHeight="1" x14ac:dyDescent="0.25">
      <c r="A33" s="8" t="s">
        <v>188</v>
      </c>
      <c r="B33" s="8" t="s">
        <v>189</v>
      </c>
      <c r="C33" s="8">
        <v>2</v>
      </c>
      <c r="D33" s="8" t="s">
        <v>190</v>
      </c>
      <c r="F33" s="45" t="str">
        <f t="shared" si="0"/>
        <v>if not exists (SELECT * FROM  dbo.Customer where [FullName] = N'Công ty cổ phần China Steel Sumikin Việt Nam') BEGIN INSERT INTO dbo.Customer  ([ShortName],[FullName],[CityId],[Address]) VALUES (N'China Steel sumikiu VN ' ,N'Công ty cổ phần China Steel Sumikin Việt Nam', 2, N'KCN Mỹ Xuân A2, xã Mỹ Xuân, huyện Tân Thành, Bà Rịa - Vũng Tàu'); END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s="8" customFormat="1" ht="34.5" customHeight="1" x14ac:dyDescent="0.25">
      <c r="A34" s="8" t="s">
        <v>200</v>
      </c>
      <c r="B34" s="8" t="s">
        <v>201</v>
      </c>
      <c r="C34" s="8">
        <v>19</v>
      </c>
      <c r="D34" s="8" t="s">
        <v>202</v>
      </c>
      <c r="F34" s="45" t="str">
        <f t="shared" si="0"/>
        <v>if not exists (SELECT * FROM  dbo.Customer where [FullName] = N'Công ty TNHH xi măng SIAM city Nhơn Trạch - Việt Nam') BEGIN INSERT INTO dbo.Customer  ([ShortName],[FullName],[CityId],[Address]) VALUES (N'SIAM ' ,N'Công ty TNHH xi măng SIAM city Nhơn Trạch - Việt Nam', 19, N'KCN Ông Kèo, xã Phước Khánh, Nhơn Trạch, Đồng Nai'); END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s="8" customFormat="1" ht="34.5" customHeight="1" x14ac:dyDescent="0.25">
      <c r="A35" s="8" t="s">
        <v>149</v>
      </c>
      <c r="B35" s="8" t="s">
        <v>150</v>
      </c>
      <c r="C35" s="8">
        <v>2</v>
      </c>
      <c r="D35" s="8" t="s">
        <v>151</v>
      </c>
      <c r="F35" s="45" t="str">
        <f t="shared" si="0"/>
        <v>if not exists (SELECT * FROM  dbo.Customer where [FullName] = N'Công Ty TNHH Thép Vina Kyoei') BEGIN INSERT INTO dbo.Customer  ([ShortName],[FullName],[CityId],[Address]) VALUES (N'Thép Kyoei ' ,N'Công Ty TNHH Thép Vina Kyoei', 2, N'KCN Phú Mỹ I, trị trấn Phú Mỹ, huyện Tân Thành, tỉnh Bà Rịa - Vũng Tàu'); END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s="8" customFormat="1" ht="34.5" customHeight="1" x14ac:dyDescent="0.25">
      <c r="A36" s="8" t="s">
        <v>239</v>
      </c>
      <c r="B36" s="8" t="s">
        <v>240</v>
      </c>
      <c r="C36" s="8">
        <v>13</v>
      </c>
      <c r="D36" s="8" t="s">
        <v>241</v>
      </c>
      <c r="F36" s="45" t="str">
        <f t="shared" si="0"/>
        <v>if not exists (SELECT * FROM  dbo.Customer where [FullName] = N'Chi nhánh công ty TNHH Wilmar Agro Việt Nam tại Thốt Nốt') BEGIN INSERT INTO dbo.Customer  ([ShortName],[FullName],[CityId],[Address]) VALUES (N'CN Wilmar agro ' ,N'Chi nhánh công ty TNHH Wilmar Agro Việt Nam tại Thốt Nốt', 13, N'KCN Thốt Nốt, P. Thới Bình, Q. Thốt Nốt. Tp Cần Thơ'); END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s="8" customFormat="1" ht="34.5" customHeight="1" x14ac:dyDescent="0.25">
      <c r="A37" s="8" t="s">
        <v>218</v>
      </c>
      <c r="B37" s="8" t="s">
        <v>219</v>
      </c>
      <c r="C37" s="8">
        <v>2</v>
      </c>
      <c r="D37" s="8" t="s">
        <v>220</v>
      </c>
      <c r="F37" s="45" t="str">
        <f t="shared" si="0"/>
        <v>if not exists (SELECT * FROM  dbo.Customer where [FullName] = N'Công ty TNHH hóa chất AGC Việt Nam') BEGIN INSERT INTO dbo.Customer  ([ShortName],[FullName],[CityId],[Address]) VALUES (N'AGC VN ' ,N'Công ty TNHH hóa chất AGC Việt Nam', 2, N'Khu công nghiệp Cái Mép, Phường Tân Phước, thị xã Phú Mỹ, Bà Rịa - Vũng Tàu'); END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s="8" customFormat="1" ht="34.5" customHeight="1" x14ac:dyDescent="0.25">
      <c r="A38" s="8" t="s">
        <v>170</v>
      </c>
      <c r="B38" s="8" t="s">
        <v>171</v>
      </c>
      <c r="C38" s="8">
        <v>9</v>
      </c>
      <c r="D38" s="8" t="s">
        <v>172</v>
      </c>
      <c r="F38" s="45" t="str">
        <f t="shared" si="0"/>
        <v>if not exists (SELECT * FROM  dbo.Customer where [FullName] = N'Công ty TNHH một thành viên Tôn Hoa Sen') BEGIN INSERT INTO dbo.Customer  ([ShortName],[FullName],[CityId],[Address]) VALUES (N'Tôn Hoa Sen ' ,N'Công ty TNHH một thành viên Tôn Hoa Sen', 9, N'Khu Công Nghiệp Sóng Thần 2, Đại Lộ H., Đường số 9, Dĩ An, Bình Dương'); END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s="8" customFormat="1" ht="34.5" customHeight="1" x14ac:dyDescent="0.25">
      <c r="A39" s="8" t="s">
        <v>191</v>
      </c>
      <c r="B39" s="8" t="s">
        <v>192</v>
      </c>
      <c r="C39" s="8">
        <v>6</v>
      </c>
      <c r="D39" s="8" t="s">
        <v>193</v>
      </c>
      <c r="F39" s="45" t="str">
        <f t="shared" si="0"/>
        <v>if not exists (SELECT * FROM  dbo.Customer where [FullName] = N'Công ty TNHH Samsung SDI Việt Nam') BEGIN INSERT INTO dbo.Customer  ([ShortName],[FullName],[CityId],[Address]) VALUES (N'Samsung SDI ' ,N'Công ty TNHH Samsung SDI Việt Nam', 6, N'Khu công nghiệp Yên Phong I, Xã Yên Trung, Huyện Yên Phong, Bắc Ninh'); END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s="8" customFormat="1" ht="34.5" customHeight="1" x14ac:dyDescent="0.25">
      <c r="A40" s="8" t="s">
        <v>256</v>
      </c>
      <c r="B40" s="8" t="s">
        <v>257</v>
      </c>
      <c r="C40" s="8">
        <v>57</v>
      </c>
      <c r="D40" s="8" t="s">
        <v>258</v>
      </c>
      <c r="F40" s="45" t="str">
        <f t="shared" si="0"/>
        <v>if not exists (SELECT * FROM  dbo.Customer where [FullName] = N'Công ty cổ phần gang thép Nghi Sơn') BEGIN INSERT INTO dbo.Customer  ([ShortName],[FullName],[CityId],[Address]) VALUES (N'GT NGhi Sơn ' ,N'Công ty cổ phần gang thép Nghi Sơn', 57, N'Khu liên hợp gang thép Nghi Sơn, khu kinh tế Nghi Sơn, xã Hải Thượng, huyện Tĩnh Gia, tỉnh Thanh Hóa'); END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s="8" customFormat="1" ht="34.5" customHeight="1" x14ac:dyDescent="0.25">
      <c r="A41" s="8" t="s">
        <v>128</v>
      </c>
      <c r="B41" s="8" t="s">
        <v>129</v>
      </c>
      <c r="C41" s="8">
        <v>28</v>
      </c>
      <c r="D41" s="8" t="s">
        <v>130</v>
      </c>
      <c r="F41" s="45" t="str">
        <f t="shared" si="0"/>
        <v>if not exists (SELECT * FROM  dbo.Customer where [FullName] = N'Công ty TNHH Công nghiệp nặng DOOSAN Hải Phòng Việt Nam') BEGIN INSERT INTO dbo.Customer  ([ShortName],[FullName],[CityId],[Address]) VALUES (N'CTTNHHDSVN ' ,N'Công ty TNHH Công nghiệp nặng DOOSAN Hải Phòng Việt Nam', 28, N'Km 92, Quốc lộ 5, Sở Dầu, Q. Hồng Bàng,Tp. Hải Phòng'); END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s="8" customFormat="1" ht="34.5" customHeight="1" x14ac:dyDescent="0.25">
      <c r="A42" s="8" t="s">
        <v>253</v>
      </c>
      <c r="B42" s="8" t="s">
        <v>254</v>
      </c>
      <c r="C42" s="8">
        <v>19</v>
      </c>
      <c r="D42" s="8" t="s">
        <v>255</v>
      </c>
      <c r="F42" s="45" t="str">
        <f t="shared" si="0"/>
        <v>if not exists (SELECT * FROM  dbo.Customer where [FullName] = N'Công ty TNHH Bách Việt Đồng Nai') BEGIN INSERT INTO dbo.Customer  ([ShortName],[FullName],[CityId],[Address]) VALUES (N'Bách Việt ĐN ' ,N'Công ty TNHH Bách Việt Đồng Nai', 19, N'Lầu 1 -Số 27 - Tổ 6 - P.Tam Hiệp, Biên Hòa, Đồng Nai'); END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s="8" customFormat="1" ht="34.5" customHeight="1" x14ac:dyDescent="0.25">
      <c r="A43" s="8" t="s">
        <v>123</v>
      </c>
      <c r="B43" s="8" t="s">
        <v>265</v>
      </c>
      <c r="C43" s="8">
        <v>66</v>
      </c>
      <c r="D43" s="8" t="s">
        <v>266</v>
      </c>
      <c r="F43" s="45" t="str">
        <f t="shared" si="0"/>
        <v>if not exists (SELECT * FROM  dbo.Customer where [FullName] = N'VPĐD AMERICAN TEC COMPANY LIMITED TẠI TP. HCM') BEGIN INSERT INTO dbo.Customer  ([ShortName],[FullName],[CityId],[Address]) VALUES (N'NULL ' ,N'VPĐD AMERICAN TEC COMPANY LIMITED TẠI TP. HCM', 66, N'Lầu 3, số 156C Lý Tự Trọng - Phương Bến Thành - Quận 1 - Tp. Hồ Chí Minh'); END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s="8" customFormat="1" ht="34.5" customHeight="1" x14ac:dyDescent="0.25">
      <c r="A44" s="8" t="s">
        <v>137</v>
      </c>
      <c r="B44" s="8" t="s">
        <v>138</v>
      </c>
      <c r="C44" s="8">
        <v>19</v>
      </c>
      <c r="D44" s="8" t="s">
        <v>139</v>
      </c>
      <c r="F44" s="45" t="str">
        <f t="shared" si="0"/>
        <v>if not exists (SELECT * FROM  dbo.Customer where [FullName] = N'Công ty trách nhiệm hữu hạn Shiseido Việt Nam') BEGIN INSERT INTO dbo.Customer  ([ShortName],[FullName],[CityId],[Address]) VALUES (N'Shiseido ' ,N'Công ty trách nhiệm hữu hạn Shiseido Việt Nam', 19, N'Lô 231-233-235-237, đường Amata, KCN Amata, P. Long Bình, TP Biên Hòa'); END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s="8" customFormat="1" ht="34.5" customHeight="1" x14ac:dyDescent="0.25">
      <c r="A45" s="8" t="s">
        <v>224</v>
      </c>
      <c r="B45" s="8" t="s">
        <v>225</v>
      </c>
      <c r="C45" s="8">
        <v>9</v>
      </c>
      <c r="D45" s="8" t="s">
        <v>226</v>
      </c>
      <c r="F45" s="45" t="str">
        <f t="shared" si="0"/>
        <v>if not exists (SELECT * FROM  dbo.Customer where [FullName] = N'Công ty TNHH Liên Á Âu') BEGIN INSERT INTO dbo.Customer  ([ShortName],[FullName],[CityId],[Address]) VALUES (N'liên Á ÂU ' ,N'Công ty TNHH Liên Á Âu', 9, N'Lô C2-08, đường TC 3, làng chuyên gia Ruby Land, KCN Mỹ Phước II, phường Mỹ Phước, thị xã Bến Cát, tỉnh Bình Dương'); END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s="8" customFormat="1" ht="34.5" customHeight="1" x14ac:dyDescent="0.25">
      <c r="A46" s="8" t="s">
        <v>197</v>
      </c>
      <c r="B46" s="8" t="s">
        <v>198</v>
      </c>
      <c r="C46" s="8">
        <v>40</v>
      </c>
      <c r="D46" s="8" t="s">
        <v>199</v>
      </c>
      <c r="F46" s="45" t="str">
        <f t="shared" si="0"/>
        <v>if not exists (SELECT * FROM  dbo.Customer where [FullName] = N'Công ty cổ phần kim khí Nam Hưng') BEGIN INSERT INTO dbo.Customer  ([ShortName],[FullName],[CityId],[Address]) VALUES (N'Nam Hưng ' ,N'Công ty cổ phần kim khí Nam Hưng', 40, N'Lô D2-4 Vĩnh Lộc 2, KCN Vĩnh Lộc 2, Ấp Voi Lá, Xã Long Hiệp, Huyện Bến Lức, Tỉnh Long An'); END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s="8" customFormat="1" ht="34.5" customHeight="1" x14ac:dyDescent="0.25">
      <c r="A47" s="8" t="s">
        <v>152</v>
      </c>
      <c r="B47" s="8" t="s">
        <v>153</v>
      </c>
      <c r="C47" s="8">
        <v>2</v>
      </c>
      <c r="D47" s="8" t="s">
        <v>154</v>
      </c>
      <c r="F47" s="45" t="str">
        <f t="shared" si="0"/>
        <v>if not exists (SELECT * FROM  dbo.Customer where [FullName] = N'Công ty TNHH Posco - Việt Nam') BEGIN INSERT INTO dbo.Customer  ([ShortName],[FullName],[CityId],[Address]) VALUES (N'TNHH Posco ' ,N'Công ty TNHH Posco - Việt Nam', 2, N'Lô số 1, KCN Phú Mỹ II, thị trấn Phú Mỹ, huyện Tân Thành, tỉnh Bà Rịa - Vũng Tàu'); END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s="8" customFormat="1" ht="34.5" customHeight="1" x14ac:dyDescent="0.25">
      <c r="A48" s="8" t="s">
        <v>236</v>
      </c>
      <c r="B48" s="8" t="s">
        <v>237</v>
      </c>
      <c r="C48" s="8">
        <v>19</v>
      </c>
      <c r="D48" s="8" t="s">
        <v>238</v>
      </c>
      <c r="F48" s="45" t="str">
        <f t="shared" si="0"/>
        <v>if not exists (SELECT * FROM  dbo.Customer where [FullName] = N'Công ty hữu hạn cơ khí động lực Toàn Cầu') BEGIN INSERT INTO dbo.Customer  ([ShortName],[FullName],[CityId],[Address]) VALUES (N'Toàn Cầu ' ,N'Công ty hữu hạn cơ khí động lực Toàn Cầu', 19, N'Lô số 7, Khu công nghiệp Giang Điền, Huyện Trảng Bom, Tỉnh Đồng Nai'); END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s="8" customFormat="1" ht="34.5" customHeight="1" x14ac:dyDescent="0.25">
      <c r="A49" s="8" t="s">
        <v>203</v>
      </c>
      <c r="B49" s="8" t="s">
        <v>204</v>
      </c>
      <c r="C49" s="8">
        <v>63</v>
      </c>
      <c r="D49" s="8" t="s">
        <v>205</v>
      </c>
      <c r="F49" s="45" t="str">
        <f t="shared" si="0"/>
        <v>if not exists (SELECT * FROM  dbo.Customer where [FullName] = N'Công ty TNHH Dongyang electronics Việt Nam') BEGIN INSERT INTO dbo.Customer  ([ShortName],[FullName],[CityId],[Address]) VALUES (N'Dongyang ' ,N'Công ty TNHH Dongyang electronics Việt Nam', 63, N'Lô số CN4, khu số 1, KCN Bá Thiện, Xã Bá Hiến, Huyện Bình Xuyên, Vĩnh Phúc'); END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45" spans="8:12" x14ac:dyDescent="0.25">
      <c r="H545" s="9">
        <v>43812.71648052083</v>
      </c>
      <c r="I545" t="s">
        <v>124</v>
      </c>
      <c r="J545" t="s">
        <v>123</v>
      </c>
      <c r="K545" t="s">
        <v>123</v>
      </c>
      <c r="L545" t="s">
        <v>123</v>
      </c>
    </row>
  </sheetData>
  <mergeCells count="48">
    <mergeCell ref="F2:W2"/>
    <mergeCell ref="F3:W3"/>
    <mergeCell ref="F4:W4"/>
    <mergeCell ref="F5:W5"/>
    <mergeCell ref="F6:W6"/>
    <mergeCell ref="F18:W18"/>
    <mergeCell ref="F7:W7"/>
    <mergeCell ref="F8:W8"/>
    <mergeCell ref="F9:W9"/>
    <mergeCell ref="F10:W10"/>
    <mergeCell ref="F11:W11"/>
    <mergeCell ref="F12:W12"/>
    <mergeCell ref="F13:W13"/>
    <mergeCell ref="F14:W14"/>
    <mergeCell ref="F15:W15"/>
    <mergeCell ref="F16:W16"/>
    <mergeCell ref="F17:W17"/>
    <mergeCell ref="F30:W30"/>
    <mergeCell ref="F19:W19"/>
    <mergeCell ref="F20:W20"/>
    <mergeCell ref="F21:W21"/>
    <mergeCell ref="F22:W22"/>
    <mergeCell ref="F23:W23"/>
    <mergeCell ref="F24:W24"/>
    <mergeCell ref="F25:W25"/>
    <mergeCell ref="F26:W26"/>
    <mergeCell ref="F27:W27"/>
    <mergeCell ref="F28:W28"/>
    <mergeCell ref="F29:W29"/>
    <mergeCell ref="F42:W42"/>
    <mergeCell ref="F31:W31"/>
    <mergeCell ref="F32:W32"/>
    <mergeCell ref="F33:W33"/>
    <mergeCell ref="F34:W34"/>
    <mergeCell ref="F35:W35"/>
    <mergeCell ref="F36:W36"/>
    <mergeCell ref="F37:W37"/>
    <mergeCell ref="F38:W38"/>
    <mergeCell ref="F39:W39"/>
    <mergeCell ref="F40:W40"/>
    <mergeCell ref="F41:W41"/>
    <mergeCell ref="F49:W49"/>
    <mergeCell ref="F43:W43"/>
    <mergeCell ref="F44:W44"/>
    <mergeCell ref="F45:W45"/>
    <mergeCell ref="F46:W46"/>
    <mergeCell ref="F47:W47"/>
    <mergeCell ref="F48:W4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4C8B-CB6E-4BC6-8C73-CA20681E2A27}">
  <dimension ref="A1:W5"/>
  <sheetViews>
    <sheetView topLeftCell="E1" workbookViewId="0">
      <selection activeCell="H2" sqref="H2:W5"/>
    </sheetView>
  </sheetViews>
  <sheetFormatPr defaultRowHeight="15" x14ac:dyDescent="0.25"/>
  <cols>
    <col min="2" max="2" width="17.7109375" customWidth="1"/>
    <col min="5" max="6" width="13.5703125" customWidth="1"/>
  </cols>
  <sheetData>
    <row r="1" spans="1:23" x14ac:dyDescent="0.25">
      <c r="A1" s="1" t="s">
        <v>59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426</v>
      </c>
    </row>
    <row r="2" spans="1:23" ht="33" customHeight="1" x14ac:dyDescent="0.25">
      <c r="A2" t="s">
        <v>271</v>
      </c>
      <c r="B2">
        <v>1</v>
      </c>
      <c r="C2">
        <v>123</v>
      </c>
      <c r="D2">
        <v>123</v>
      </c>
      <c r="E2" t="s">
        <v>272</v>
      </c>
      <c r="F2" t="s">
        <v>427</v>
      </c>
      <c r="H2" s="45" t="str">
        <f>_xlfn.CONCAT("if not exists (SELECT * FROM  dbo.[Machine] where [Name] = N'",A2,"') BEGIN INSERT INTO dbo.[Machine]  ([Name],[MachineTypeId],[Model],[Serial],[Manufacturer],[MadeIn]) VALUES (N'",A2,"',  ",B2,",  '",C2, "', '",D2, "', '",E2,"','", F2,"'); END")</f>
        <v>if not exists (SELECT * FROM  dbo.[Machine] where [Name] = N'Dose rate meter') BEGIN INSERT INTO dbo.[Machine]  ([Name],[MachineTypeId],[Model],[Serial],[Manufacturer],[MadeIn]) VALUES (N'Dose rate meter',  1,  '123', '123', 'Fluke','Đức');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spans="1:23" ht="33" customHeight="1" x14ac:dyDescent="0.25">
      <c r="A3" t="s">
        <v>273</v>
      </c>
      <c r="B3">
        <v>2</v>
      </c>
      <c r="C3">
        <v>1234</v>
      </c>
      <c r="D3">
        <v>12345</v>
      </c>
      <c r="E3" t="s">
        <v>274</v>
      </c>
      <c r="F3" t="s">
        <v>428</v>
      </c>
      <c r="H3" s="45" t="str">
        <f t="shared" ref="H3:H5" si="0">_xlfn.CONCAT("if not exists (SELECT * FROM  dbo.[Machine] where [Name] = N'",A3,"') BEGIN INSERT INTO dbo.[Machine]  ([Name],[MachineTypeId],[Model],[Serial],[Manufacturer],[MadeIn]) VALUES (N'",A3,"',  ",B3,",  '",C3, "', '",D3, "', '",E3,"','", F3,"'); END")</f>
        <v>if not exists (SELECT * FROM  dbo.[Machine] where [Name] = N'Digiagem') BEGIN INSERT INTO dbo.[Machine]  ([Name],[MachineTypeId],[Model],[Serial],[Manufacturer],[MadeIn]) VALUES (N'Digiagem',  2,  '1234', '12345', 'Rad','Hoa Kỳ');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</row>
    <row r="4" spans="1:23" ht="33" customHeight="1" x14ac:dyDescent="0.25">
      <c r="A4" t="s">
        <v>275</v>
      </c>
      <c r="B4">
        <v>3</v>
      </c>
      <c r="C4">
        <v>4321</v>
      </c>
      <c r="D4">
        <v>4321</v>
      </c>
      <c r="E4" t="s">
        <v>276</v>
      </c>
      <c r="F4" t="s">
        <v>429</v>
      </c>
      <c r="H4" s="45" t="str">
        <f t="shared" si="0"/>
        <v>if not exists (SELECT * FROM  dbo.[Machine] where [Name] = N'radiagem') BEGIN INSERT INTO dbo.[Machine]  ([Name],[MachineTypeId],[Model],[Serial],[Manufacturer],[MadeIn]) VALUES (N'radiagem',  3,  '4321', '4321', 'RadPro','Việt Nam');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3" ht="33" customHeight="1" x14ac:dyDescent="0.25">
      <c r="A5" t="s">
        <v>277</v>
      </c>
      <c r="B5">
        <v>1</v>
      </c>
      <c r="C5">
        <v>123</v>
      </c>
      <c r="D5">
        <v>9873</v>
      </c>
      <c r="E5" t="s">
        <v>278</v>
      </c>
      <c r="F5" t="s">
        <v>428</v>
      </c>
      <c r="H5" s="45" t="str">
        <f t="shared" si="0"/>
        <v>if not exists (SELECT * FROM  dbo.[Machine] where [Name] = N'Iden') BEGIN INSERT INTO dbo.[Machine]  ([Name],[MachineTypeId],[Model],[Serial],[Manufacturer],[MadeIn]) VALUES (N'Iden',  1,  '123', '9873', 'IndentiFinder','Hoa Kỳ');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</row>
  </sheetData>
  <mergeCells count="4">
    <mergeCell ref="H3:W3"/>
    <mergeCell ref="H4:W4"/>
    <mergeCell ref="H5:W5"/>
    <mergeCell ref="H2:W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7903-0DF5-443B-A373-721E477368B3}">
  <dimension ref="A1:V5"/>
  <sheetViews>
    <sheetView workbookViewId="0">
      <selection activeCell="F8" sqref="F8"/>
    </sheetView>
  </sheetViews>
  <sheetFormatPr defaultRowHeight="15" x14ac:dyDescent="0.25"/>
  <cols>
    <col min="1" max="1" width="15.28515625" customWidth="1"/>
    <col min="2" max="2" width="13.7109375" customWidth="1"/>
    <col min="5" max="5" width="13.5703125" customWidth="1"/>
  </cols>
  <sheetData>
    <row r="1" spans="1:22" x14ac:dyDescent="0.25">
      <c r="A1" s="1" t="s">
        <v>279</v>
      </c>
      <c r="B1" s="1" t="s">
        <v>280</v>
      </c>
      <c r="C1" s="1" t="s">
        <v>268</v>
      </c>
      <c r="D1" s="1" t="s">
        <v>269</v>
      </c>
      <c r="E1" s="1" t="s">
        <v>270</v>
      </c>
    </row>
    <row r="2" spans="1:22" ht="33" customHeight="1" x14ac:dyDescent="0.25">
      <c r="A2">
        <v>1</v>
      </c>
      <c r="B2">
        <v>1</v>
      </c>
      <c r="C2">
        <v>123</v>
      </c>
      <c r="D2">
        <v>123</v>
      </c>
      <c r="E2" t="s">
        <v>272</v>
      </c>
      <c r="G2" s="45" t="str">
        <f>_xlfn.CONCAT("if not exists (SELECT * FROM  dbo.[Sensor] where [Serial] = N'",D2,"') BEGIN INSERT INTO dbo.[Sensor]  ([MachineId],[SensorTypeId],[Model],[Serial]) VALUES (",A2,",  ",B2,",  '",C2, "', '",D2, "' ); END")</f>
        <v>if not exists (SELECT * FROM  dbo.[Sensor] where [Serial] = N'123') BEGIN INSERT INTO dbo.[Sensor]  ([MachineId],[SensorTypeId],[Model],[Serial]) VALUES (1,  1,  '123', '123' 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ht="33" customHeight="1" x14ac:dyDescent="0.25">
      <c r="A3">
        <v>1</v>
      </c>
      <c r="B3">
        <v>2</v>
      </c>
      <c r="C3">
        <v>1234</v>
      </c>
      <c r="D3">
        <v>12345</v>
      </c>
      <c r="E3" t="s">
        <v>274</v>
      </c>
      <c r="G3" s="45" t="str">
        <f t="shared" ref="G3:G5" si="0">_xlfn.CONCAT("if not exists (SELECT * FROM  dbo.[Sensor] where [Serial] = N'",D3,"') BEGIN INSERT INTO dbo.[Sensor]  ([MachineId],[SensorTypeId],[Model],[Serial]) VALUES (",A3,",  ",B3,",  '",C3, "', '",D3, "' ); END")</f>
        <v>if not exists (SELECT * FROM  dbo.[Sensor] where [Serial] = N'12345') BEGIN INSERT INTO dbo.[Sensor]  ([MachineId],[SensorTypeId],[Model],[Serial]) VALUES (1,  2,  '1234', '12345' 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ht="33" customHeight="1" x14ac:dyDescent="0.25">
      <c r="A4">
        <v>2</v>
      </c>
      <c r="B4">
        <v>3</v>
      </c>
      <c r="C4">
        <v>4321</v>
      </c>
      <c r="D4">
        <v>4321</v>
      </c>
      <c r="E4" t="s">
        <v>276</v>
      </c>
      <c r="G4" s="45" t="str">
        <f t="shared" si="0"/>
        <v>if not exists (SELECT * FROM  dbo.[Sensor] where [Serial] = N'4321') BEGIN INSERT INTO dbo.[Sensor]  ([MachineId],[SensorTypeId],[Model],[Serial]) VALUES (2,  3,  '4321', '4321' 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ht="33" customHeight="1" x14ac:dyDescent="0.25">
      <c r="A5">
        <v>3</v>
      </c>
      <c r="B5">
        <v>1</v>
      </c>
      <c r="C5">
        <v>123</v>
      </c>
      <c r="D5">
        <v>9873</v>
      </c>
      <c r="E5" t="s">
        <v>278</v>
      </c>
      <c r="G5" s="45" t="str">
        <f t="shared" si="0"/>
        <v>if not exists (SELECT * FROM  dbo.[Sensor] where [Serial] = N'9873') BEGIN INSERT INTO dbo.[Sensor]  ([MachineId],[SensorTypeId],[Model],[Serial]) VALUES (3,  1,  '123', '9873' 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</sheetData>
  <mergeCells count="4">
    <mergeCell ref="G2:V2"/>
    <mergeCell ref="G3:V3"/>
    <mergeCell ref="G4:V4"/>
    <mergeCell ref="G5:V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D19-6A72-4222-9D26-7C00155F1A8B}">
  <dimension ref="A1:AB14"/>
  <sheetViews>
    <sheetView workbookViewId="0">
      <selection activeCell="J17" sqref="J17"/>
    </sheetView>
  </sheetViews>
  <sheetFormatPr defaultRowHeight="15" x14ac:dyDescent="0.25"/>
  <cols>
    <col min="1" max="1" width="11.42578125" customWidth="1"/>
    <col min="2" max="2" width="9.7109375" customWidth="1"/>
    <col min="3" max="3" width="11.5703125" customWidth="1"/>
    <col min="4" max="5" width="8.42578125" customWidth="1"/>
    <col min="6" max="6" width="8" customWidth="1"/>
    <col min="7" max="7" width="8.140625" customWidth="1"/>
    <col min="8" max="8" width="6" customWidth="1"/>
    <col min="9" max="9" width="9.85546875" customWidth="1"/>
    <col min="10" max="10" width="7.42578125" customWidth="1"/>
    <col min="11" max="11" width="10.85546875" customWidth="1"/>
    <col min="12" max="12" width="5.5703125" customWidth="1"/>
    <col min="16" max="16" width="9.7109375" bestFit="1" customWidth="1"/>
  </cols>
  <sheetData>
    <row r="1" spans="1:28" s="11" customFormat="1" ht="37.5" customHeight="1" x14ac:dyDescent="0.25">
      <c r="A1" s="7" t="s">
        <v>432</v>
      </c>
      <c r="B1" s="7" t="s">
        <v>286</v>
      </c>
      <c r="C1" s="7" t="s">
        <v>289</v>
      </c>
      <c r="D1" s="7" t="s">
        <v>279</v>
      </c>
      <c r="E1" s="7" t="s">
        <v>306</v>
      </c>
      <c r="F1" s="7" t="s">
        <v>290</v>
      </c>
      <c r="G1" s="7" t="s">
        <v>291</v>
      </c>
      <c r="H1" s="7" t="s">
        <v>292</v>
      </c>
      <c r="I1" s="7" t="s">
        <v>293</v>
      </c>
      <c r="J1" s="7" t="s">
        <v>88</v>
      </c>
      <c r="K1" s="7" t="s">
        <v>294</v>
      </c>
    </row>
    <row r="2" spans="1:28" ht="33" customHeight="1" x14ac:dyDescent="0.25">
      <c r="A2" s="11">
        <v>1</v>
      </c>
      <c r="B2" s="11">
        <v>1</v>
      </c>
      <c r="C2" s="13" t="s">
        <v>301</v>
      </c>
      <c r="D2" s="11">
        <v>1</v>
      </c>
      <c r="E2" s="11">
        <v>1</v>
      </c>
      <c r="F2" s="11">
        <v>20.2</v>
      </c>
      <c r="G2" s="11">
        <v>50</v>
      </c>
      <c r="H2" s="11">
        <v>1013</v>
      </c>
      <c r="I2" s="11" t="s">
        <v>118</v>
      </c>
      <c r="J2" s="11" t="s">
        <v>298</v>
      </c>
      <c r="K2" s="11"/>
      <c r="M2" s="45" t="str">
        <f>_xlfn.CONCAT("if not exists (SELECT * FROM  dbo.[Certificate] where [CertificateNumber] = ",A2,") BEGIN INSERT INTO dbo.[Certificate]  ([CertificateNumber],[DoseQuantityId],[CalibDate], [MachineId], [CustomerId], [Temperature], [Humidity], [Pressure],[PerformedBy],[TM],[Note]) VALUES (",A2,", ",B2,",'",C2,"',  ",D2, ",",E2,", ",F2, ",",G2, ",",H2,",N'",I2,"',N'",J2, "',N'", K2,"'); END")</f>
        <v>if not exists (SELECT * FROM  dbo.[Certificate] where [CertificateNumber] = 1) BEGIN INSERT INTO dbo.[Certificate]  ([CertificateNumber],[DoseQuantityId],[CalibDate], [MachineId], [CustomerId], [Temperature], [Humidity], [Pressure],[PerformedBy],[TM],[Note]) VALUES (1, 1,'2/2/2021',  1,1, 20.2,50,1013,N'nnQuynh',N'TM1',N''); END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</row>
    <row r="3" spans="1:28" ht="33" customHeight="1" x14ac:dyDescent="0.25">
      <c r="A3" s="11">
        <v>2</v>
      </c>
      <c r="B3" s="11">
        <v>2</v>
      </c>
      <c r="C3" s="13" t="s">
        <v>302</v>
      </c>
      <c r="D3" s="11">
        <v>2</v>
      </c>
      <c r="E3" s="11">
        <v>2</v>
      </c>
      <c r="F3" s="11">
        <v>21.1</v>
      </c>
      <c r="G3" s="11">
        <v>60</v>
      </c>
      <c r="H3" s="11">
        <v>1014</v>
      </c>
      <c r="I3" s="11" t="s">
        <v>295</v>
      </c>
      <c r="J3" s="11" t="s">
        <v>298</v>
      </c>
      <c r="K3" s="11"/>
      <c r="M3" s="45" t="str">
        <f t="shared" ref="M3:M5" si="0">_xlfn.CONCAT("if not exists (SELECT * FROM  dbo.[Certificate] where [CertificateNumber] = ",A3,") BEGIN INSERT INTO dbo.[Certificate]  ([CertificateNumber],[DoseQuantityId],[CalibDate], [MachineId], [CustomerId], [Temperature], [Humidity], [Pressure],[PerformedBy],[TM],[Note]) VALUES (",A3,", ",B3,",'",C3,"',  ",D3, ",",E3,", ",F3, ",",G3, ",",H3,",N'",I3,"',N'",J3, "',N'", K3,"'); END")</f>
        <v>if not exists (SELECT * FROM  dbo.[Certificate] where [CertificateNumber] = 2) BEGIN INSERT INTO dbo.[Certificate]  ([CertificateNumber],[DoseQuantityId],[CalibDate], [MachineId], [CustomerId], [Temperature], [Humidity], [Pressure],[PerformedBy],[TM],[Note]) VALUES (2, 2,'5/12/2021',  2,2, 21.1,60,1014,N'Bdky',N'TM1',N''); END</v>
      </c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33" customHeight="1" x14ac:dyDescent="0.25">
      <c r="A4" s="11">
        <v>3</v>
      </c>
      <c r="B4" s="11">
        <v>3</v>
      </c>
      <c r="C4" s="13" t="s">
        <v>303</v>
      </c>
      <c r="D4" s="11">
        <v>3</v>
      </c>
      <c r="E4" s="11">
        <v>3</v>
      </c>
      <c r="F4" s="11">
        <v>22</v>
      </c>
      <c r="G4" s="11">
        <v>70</v>
      </c>
      <c r="H4" s="11">
        <v>1016</v>
      </c>
      <c r="I4" s="11" t="s">
        <v>296</v>
      </c>
      <c r="J4" s="11" t="s">
        <v>299</v>
      </c>
      <c r="K4" s="11" t="s">
        <v>300</v>
      </c>
      <c r="M4" s="45" t="str">
        <f t="shared" si="0"/>
        <v>if not exists (SELECT * FROM  dbo.[Certificate] where [CertificateNumber] = 3) BEGIN INSERT INTO dbo.[Certificate]  ([CertificateNumber],[DoseQuantityId],[CalibDate], [MachineId], [CustomerId], [Temperature], [Humidity], [Pressure],[PerformedBy],[TM],[Note]) VALUES (3, 3,'11/25/2021',  3,3, 22,70,1016,N'abc',N'TM2',N'Màn hình bị mờ'); END</v>
      </c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ht="33" customHeight="1" x14ac:dyDescent="0.25">
      <c r="A5" s="11">
        <v>4</v>
      </c>
      <c r="B5" s="11">
        <v>1</v>
      </c>
      <c r="C5" s="13" t="s">
        <v>304</v>
      </c>
      <c r="D5" s="11">
        <v>4</v>
      </c>
      <c r="E5" s="11">
        <v>4</v>
      </c>
      <c r="F5" s="11">
        <v>21</v>
      </c>
      <c r="G5" s="11">
        <v>65</v>
      </c>
      <c r="H5" s="11">
        <v>1016</v>
      </c>
      <c r="I5" s="11" t="s">
        <v>297</v>
      </c>
      <c r="J5" s="11" t="s">
        <v>299</v>
      </c>
      <c r="K5" s="11"/>
      <c r="M5" s="45" t="str">
        <f t="shared" si="0"/>
        <v>if not exists (SELECT * FROM  dbo.[Certificate] where [CertificateNumber] = 4) BEGIN INSERT INTO dbo.[Certificate]  ([CertificateNumber],[DoseQuantityId],[CalibDate], [MachineId], [CustomerId], [Temperature], [Humidity], [Pressure],[PerformedBy],[TM],[Note]) VALUES (4, 1,'12/22/2021',  4,4, 21,65,1016,N'user1',N'TM2',N''); END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14" spans="1:28" x14ac:dyDescent="0.25">
      <c r="P14" s="12"/>
    </row>
  </sheetData>
  <mergeCells count="4">
    <mergeCell ref="M2:AB2"/>
    <mergeCell ref="M3:AB3"/>
    <mergeCell ref="M4:AB4"/>
    <mergeCell ref="M5:AB5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7B93-E3C6-48E4-95D2-5FE9FD5F0FAD}">
  <dimension ref="A1:Z5"/>
  <sheetViews>
    <sheetView workbookViewId="0">
      <selection activeCell="M15" sqref="M15"/>
    </sheetView>
  </sheetViews>
  <sheetFormatPr defaultRowHeight="15" x14ac:dyDescent="0.25"/>
  <cols>
    <col min="1" max="1" width="14" customWidth="1"/>
    <col min="2" max="2" width="11.5703125" customWidth="1"/>
    <col min="3" max="3" width="9.7109375" customWidth="1"/>
    <col min="4" max="4" width="8.85546875" customWidth="1"/>
    <col min="5" max="5" width="11" customWidth="1"/>
    <col min="6" max="6" width="12.5703125" customWidth="1"/>
    <col min="7" max="7" width="7.5703125" customWidth="1"/>
    <col min="8" max="8" width="7.7109375" customWidth="1"/>
    <col min="9" max="9" width="8.140625" customWidth="1"/>
  </cols>
  <sheetData>
    <row r="1" spans="1:26" s="11" customFormat="1" ht="37.5" customHeight="1" x14ac:dyDescent="0.25">
      <c r="A1" s="7" t="s">
        <v>433</v>
      </c>
      <c r="B1" s="7" t="s">
        <v>288</v>
      </c>
      <c r="C1" s="7" t="s">
        <v>281</v>
      </c>
      <c r="D1" s="7" t="s">
        <v>430</v>
      </c>
      <c r="E1" s="7" t="s">
        <v>431</v>
      </c>
      <c r="F1" s="7" t="s">
        <v>282</v>
      </c>
      <c r="G1" s="7" t="s">
        <v>283</v>
      </c>
      <c r="H1" s="7" t="s">
        <v>284</v>
      </c>
      <c r="I1" s="7" t="s">
        <v>285</v>
      </c>
    </row>
    <row r="2" spans="1:26" ht="33" customHeight="1" x14ac:dyDescent="0.25">
      <c r="A2">
        <v>1</v>
      </c>
      <c r="B2">
        <v>1</v>
      </c>
      <c r="C2">
        <v>1</v>
      </c>
      <c r="D2" t="s">
        <v>287</v>
      </c>
      <c r="E2" t="s">
        <v>77</v>
      </c>
      <c r="F2">
        <v>12</v>
      </c>
      <c r="G2" t="s">
        <v>305</v>
      </c>
      <c r="H2">
        <v>1</v>
      </c>
      <c r="I2">
        <v>0.15</v>
      </c>
      <c r="K2" s="45" t="str">
        <f>_xlfn.CONCAT("if not exists (SELECT * FROM  dbo.[CalibData] where [CalibDataId] = ",A2,") BEGIN INSERT INTO dbo.[CalibData]  ([CertificateId],[RadQuantityId], [MachineReading], [MachineUnit], [RefValue], [RefUnit], [CF], [CF_reUnc]) VALUES (",B2,",  ",C2,",  '",D2, "', '",E2, "',", F2, ",'",G2, "',",H2,",",I2,  " ); END")</f>
        <v>if not exists (SELECT * FROM  dbo.[CalibData] where [CalibDataId] = 1) BEGIN INSERT INTO dbo.[CalibData]  ([CertificateId],[RadQuantityId], [MachineReading], [MachineUnit], [RefValue], [RefUnit], [CF], [CF_reUnc]) VALUES (1,  1,  '12,45;12,47;12,46', 'cps',12,'uSv/h',1,0.15 ); END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33" customHeight="1" x14ac:dyDescent="0.25">
      <c r="A3">
        <v>2</v>
      </c>
      <c r="B3">
        <v>1</v>
      </c>
      <c r="C3">
        <v>1</v>
      </c>
      <c r="D3" t="s">
        <v>287</v>
      </c>
      <c r="E3" t="s">
        <v>77</v>
      </c>
      <c r="F3">
        <v>13</v>
      </c>
      <c r="G3" t="s">
        <v>77</v>
      </c>
      <c r="H3">
        <v>1</v>
      </c>
      <c r="I3">
        <v>0.15</v>
      </c>
      <c r="K3" s="45" t="str">
        <f t="shared" ref="K3:K5" si="0">_xlfn.CONCAT("if not exists (SELECT * FROM  dbo.[CalibData] where [CalibDataId] = ",A3,") BEGIN INSERT INTO dbo.[CalibData]  ([CertificateId],[RadQuantityId], [MachineReading], [MachineUnit], [RefValue], [RefUnit], [CF], [CF_reUnc]) VALUES (",B3,",  ",C3,",  '",D3, "', '",E3, "',", F3, ",'",G3, "',",H3,",",I3,  " ); END")</f>
        <v>if not exists (SELECT * FROM  dbo.[CalibData] where [CalibDataId] = 2) BEGIN INSERT INTO dbo.[CalibData]  ([CertificateId],[RadQuantityId], [MachineReading], [MachineUnit], [RefValue], [RefUnit], [CF], [CF_reUnc]) VALUES (1,  1,  '12,45;12,47;12,46', 'cps',13,'cps',1,0.15 ); END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33" customHeight="1" x14ac:dyDescent="0.25">
      <c r="A4">
        <v>3</v>
      </c>
      <c r="B4">
        <v>1</v>
      </c>
      <c r="C4">
        <v>2</v>
      </c>
      <c r="D4" t="s">
        <v>287</v>
      </c>
      <c r="E4" t="s">
        <v>77</v>
      </c>
      <c r="F4">
        <v>13</v>
      </c>
      <c r="G4" t="s">
        <v>77</v>
      </c>
      <c r="H4">
        <v>1</v>
      </c>
      <c r="I4">
        <v>0.15</v>
      </c>
      <c r="K4" s="45" t="str">
        <f t="shared" si="0"/>
        <v>if not exists (SELECT * FROM  dbo.[CalibData] where [CalibDataId] = 3) BEGIN INSERT INTO dbo.[CalibData]  ([CertificateId],[RadQuantityId], [MachineReading], [MachineUnit], [RefValue], [RefUnit], [CF], [CF_reUnc]) VALUES (1,  2,  '12,45;12,47;12,46', 'cps',13,'cps',1,0.15 ); END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33" customHeight="1" x14ac:dyDescent="0.25">
      <c r="A5">
        <v>4</v>
      </c>
      <c r="B5">
        <v>1</v>
      </c>
      <c r="C5">
        <v>3</v>
      </c>
      <c r="D5" t="s">
        <v>287</v>
      </c>
      <c r="E5" t="s">
        <v>77</v>
      </c>
      <c r="F5">
        <v>14</v>
      </c>
      <c r="G5" t="s">
        <v>77</v>
      </c>
      <c r="H5">
        <v>1</v>
      </c>
      <c r="I5">
        <v>0.15</v>
      </c>
      <c r="K5" s="45" t="str">
        <f t="shared" si="0"/>
        <v>if not exists (SELECT * FROM  dbo.[CalibData] where [CalibDataId] = 4) BEGIN INSERT INTO dbo.[CalibData]  ([CertificateId],[RadQuantityId], [MachineReading], [MachineUnit], [RefValue], [RefUnit], [CF], [CF_reUnc]) VALUES (1,  3,  '12,45;12,47;12,46', 'cps',14,'cps',1,0.15 ); END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</sheetData>
  <mergeCells count="4">
    <mergeCell ref="K2:Z2"/>
    <mergeCell ref="K3:Z3"/>
    <mergeCell ref="K4:Z4"/>
    <mergeCell ref="K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7344-5497-43AE-A83B-14E8D1DF6D0F}">
  <dimension ref="A1:F15"/>
  <sheetViews>
    <sheetView workbookViewId="0">
      <selection activeCell="F2" sqref="F2:F15"/>
    </sheetView>
  </sheetViews>
  <sheetFormatPr defaultRowHeight="15" x14ac:dyDescent="0.25"/>
  <cols>
    <col min="1" max="1" width="8.140625" style="3" customWidth="1"/>
    <col min="2" max="2" width="12.5703125" customWidth="1"/>
    <col min="3" max="3" width="8.140625" customWidth="1"/>
    <col min="4" max="4" width="6.85546875" customWidth="1"/>
  </cols>
  <sheetData>
    <row r="1" spans="1:6" x14ac:dyDescent="0.25">
      <c r="A1" s="2" t="s">
        <v>58</v>
      </c>
      <c r="B1" s="1" t="s">
        <v>59</v>
      </c>
      <c r="C1" s="1" t="s">
        <v>103</v>
      </c>
      <c r="D1" s="1" t="s">
        <v>308</v>
      </c>
    </row>
    <row r="2" spans="1:6" x14ac:dyDescent="0.25">
      <c r="A2" s="3">
        <v>1</v>
      </c>
      <c r="B2" t="s">
        <v>60</v>
      </c>
      <c r="C2">
        <v>1</v>
      </c>
      <c r="D2">
        <v>1</v>
      </c>
      <c r="F2" t="str">
        <f>_xlfn.CONCAT("if not exists (SELECT * FROM  dbo.Unit where [Name] = N'",B2,"') BEGIN INSERT INTO dbo.Unit ([Name], [IsActive], [Order]) VALUES (N'",B2,"', ",  C2, ",",D2,"); END")</f>
        <v>if not exists (SELECT * FROM  dbo.Unit where [Name] = N'µSv/h') BEGIN INSERT INTO dbo.Unit ([Name], [IsActive], [Order]) VALUES (N'µSv/h', 1,1); END</v>
      </c>
    </row>
    <row r="3" spans="1:6" x14ac:dyDescent="0.25">
      <c r="A3" s="3">
        <v>2</v>
      </c>
      <c r="B3" t="s">
        <v>61</v>
      </c>
      <c r="C3">
        <v>1</v>
      </c>
      <c r="D3">
        <v>2</v>
      </c>
      <c r="F3" t="str">
        <f t="shared" ref="F3:F15" si="0">_xlfn.CONCAT("if not exists (SELECT * FROM  dbo.Unit where [Name] = N'",B3,"') BEGIN INSERT INTO dbo.Unit ([Name], [IsActive], [Order]) VALUES (N'",B3,"', ",  C3, ",",D3,"); END")</f>
        <v>if not exists (SELECT * FROM  dbo.Unit where [Name] = N'mSv/h') BEGIN INSERT INTO dbo.Unit ([Name], [IsActive], [Order]) VALUES (N'mSv/h', 1,2); END</v>
      </c>
    </row>
    <row r="4" spans="1:6" x14ac:dyDescent="0.25">
      <c r="A4" s="3">
        <v>3</v>
      </c>
      <c r="B4" t="s">
        <v>62</v>
      </c>
      <c r="C4">
        <v>1</v>
      </c>
      <c r="D4">
        <v>3</v>
      </c>
      <c r="F4" t="str">
        <f t="shared" si="0"/>
        <v>if not exists (SELECT * FROM  dbo.Unit where [Name] = N'mR/h') BEGIN INSERT INTO dbo.Unit ([Name], [IsActive], [Order]) VALUES (N'mR/h', 1,3); END</v>
      </c>
    </row>
    <row r="5" spans="1:6" x14ac:dyDescent="0.25">
      <c r="A5" s="3">
        <v>4</v>
      </c>
      <c r="B5" t="s">
        <v>65</v>
      </c>
      <c r="C5">
        <v>1</v>
      </c>
      <c r="D5">
        <v>4</v>
      </c>
      <c r="F5" t="str">
        <f t="shared" si="0"/>
        <v>if not exists (SELECT * FROM  dbo.Unit where [Name] = N'µSv') BEGIN INSERT INTO dbo.Unit ([Name], [IsActive], [Order]) VALUES (N'µSv', 1,4); END</v>
      </c>
    </row>
    <row r="6" spans="1:6" x14ac:dyDescent="0.25">
      <c r="A6" s="3">
        <v>5</v>
      </c>
      <c r="B6" t="s">
        <v>66</v>
      </c>
      <c r="C6">
        <v>1</v>
      </c>
      <c r="D6">
        <v>5</v>
      </c>
      <c r="F6" t="str">
        <f t="shared" si="0"/>
        <v>if not exists (SELECT * FROM  dbo.Unit where [Name] = N'mSv') BEGIN INSERT INTO dbo.Unit ([Name], [IsActive], [Order]) VALUES (N'mSv', 1,5); END</v>
      </c>
    </row>
    <row r="7" spans="1:6" x14ac:dyDescent="0.25">
      <c r="A7" s="3">
        <v>6</v>
      </c>
      <c r="B7" t="s">
        <v>67</v>
      </c>
      <c r="C7">
        <v>1</v>
      </c>
      <c r="D7">
        <v>6</v>
      </c>
      <c r="F7" t="str">
        <f t="shared" si="0"/>
        <v>if not exists (SELECT * FROM  dbo.Unit where [Name] = N'mR') BEGIN INSERT INTO dbo.Unit ([Name], [IsActive], [Order]) VALUES (N'mR', 1,6); END</v>
      </c>
    </row>
    <row r="8" spans="1:6" x14ac:dyDescent="0.25">
      <c r="A8" s="3">
        <v>7</v>
      </c>
      <c r="B8" t="s">
        <v>77</v>
      </c>
      <c r="C8">
        <v>1</v>
      </c>
      <c r="D8">
        <v>7</v>
      </c>
      <c r="F8" t="str">
        <f t="shared" si="0"/>
        <v>if not exists (SELECT * FROM  dbo.Unit where [Name] = N'cps') BEGIN INSERT INTO dbo.Unit ([Name], [IsActive], [Order]) VALUES (N'cps', 1,7); END</v>
      </c>
    </row>
    <row r="9" spans="1:6" x14ac:dyDescent="0.25">
      <c r="A9" s="3">
        <v>8</v>
      </c>
      <c r="B9" t="s">
        <v>78</v>
      </c>
      <c r="C9">
        <v>1</v>
      </c>
      <c r="D9">
        <v>8</v>
      </c>
      <c r="F9" t="str">
        <f t="shared" si="0"/>
        <v>if not exists (SELECT * FROM  dbo.Unit where [Name] = N'cpm') BEGIN INSERT INTO dbo.Unit ([Name], [IsActive], [Order]) VALUES (N'cpm', 1,8); END</v>
      </c>
    </row>
    <row r="10" spans="1:6" x14ac:dyDescent="0.25">
      <c r="A10" s="3">
        <v>9</v>
      </c>
      <c r="B10" t="s">
        <v>79</v>
      </c>
      <c r="C10">
        <v>1</v>
      </c>
      <c r="D10">
        <v>9</v>
      </c>
      <c r="F10" t="str">
        <f t="shared" si="0"/>
        <v>if not exists (SELECT * FROM  dbo.Unit where [Name] = N'kBq') BEGIN INSERT INTO dbo.Unit ([Name], [IsActive], [Order]) VALUES (N'kBq', 1,9); END</v>
      </c>
    </row>
    <row r="11" spans="1:6" x14ac:dyDescent="0.25">
      <c r="A11" s="3">
        <v>10</v>
      </c>
      <c r="B11" t="s">
        <v>80</v>
      </c>
      <c r="C11">
        <v>1</v>
      </c>
      <c r="D11">
        <v>10</v>
      </c>
      <c r="F11" t="str">
        <f t="shared" si="0"/>
        <v>if not exists (SELECT * FROM  dbo.Unit where [Name] = N'Bq/s') BEGIN INSERT INTO dbo.Unit ([Name], [IsActive], [Order]) VALUES (N'Bq/s', 1,10); END</v>
      </c>
    </row>
    <row r="12" spans="1:6" x14ac:dyDescent="0.25">
      <c r="A12" s="3">
        <v>11</v>
      </c>
      <c r="B12" t="s">
        <v>81</v>
      </c>
      <c r="C12">
        <v>1</v>
      </c>
      <c r="D12">
        <v>11</v>
      </c>
      <c r="F12" t="str">
        <f t="shared" si="0"/>
        <v>if not exists (SELECT * FROM  dbo.Unit where [Name] = N'kBq/s') BEGIN INSERT INTO dbo.Unit ([Name], [IsActive], [Order]) VALUES (N'kBq/s', 1,11); END</v>
      </c>
    </row>
    <row r="13" spans="1:6" x14ac:dyDescent="0.25">
      <c r="A13" s="3">
        <v>12</v>
      </c>
      <c r="B13" t="s">
        <v>68</v>
      </c>
      <c r="C13">
        <v>1</v>
      </c>
      <c r="D13">
        <v>12</v>
      </c>
      <c r="F13" t="str">
        <f t="shared" si="0"/>
        <v>if not exists (SELECT * FROM  dbo.Unit where [Name] = N'Bq') BEGIN INSERT INTO dbo.Unit ([Name], [IsActive], [Order]) VALUES (N'Bq', 1,12); END</v>
      </c>
    </row>
    <row r="14" spans="1:6" x14ac:dyDescent="0.25">
      <c r="A14" s="3">
        <v>13</v>
      </c>
      <c r="B14" t="s">
        <v>63</v>
      </c>
      <c r="C14">
        <v>1</v>
      </c>
      <c r="D14">
        <v>13</v>
      </c>
      <c r="F14" t="str">
        <f t="shared" si="0"/>
        <v>if not exists (SELECT * FROM  dbo.Unit where [Name] = N'(µSv/h)/cps') BEGIN INSERT INTO dbo.Unit ([Name], [IsActive], [Order]) VALUES (N'(µSv/h)/cps', 1,13); END</v>
      </c>
    </row>
    <row r="15" spans="1:6" x14ac:dyDescent="0.25">
      <c r="A15" s="3">
        <v>14</v>
      </c>
      <c r="B15" t="s">
        <v>64</v>
      </c>
      <c r="C15">
        <v>1</v>
      </c>
      <c r="D15">
        <v>14</v>
      </c>
      <c r="F15" t="str">
        <f t="shared" si="0"/>
        <v>if not exists (SELECT * FROM  dbo.Unit where [Name] = N'(µSv/h)/cpm') BEGIN INSERT INTO dbo.Unit ([Name], [IsActive], [Order]) VALUES (N'(µSv/h)/cpm', 1,14);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B6-2359-4B71-BE17-C9BB49F077EA}">
  <dimension ref="A1:E11"/>
  <sheetViews>
    <sheetView topLeftCell="B1" workbookViewId="0">
      <selection activeCell="E2" sqref="E2:E11"/>
    </sheetView>
  </sheetViews>
  <sheetFormatPr defaultRowHeight="15" x14ac:dyDescent="0.25"/>
  <cols>
    <col min="1" max="1" width="9.140625" style="3"/>
    <col min="2" max="2" width="24" style="5" customWidth="1"/>
    <col min="3" max="3" width="8.42578125" style="15" customWidth="1"/>
  </cols>
  <sheetData>
    <row r="1" spans="1:5" x14ac:dyDescent="0.25">
      <c r="A1" s="2" t="s">
        <v>58</v>
      </c>
      <c r="B1" s="4" t="s">
        <v>59</v>
      </c>
      <c r="C1" s="4" t="s">
        <v>103</v>
      </c>
    </row>
    <row r="2" spans="1:5" x14ac:dyDescent="0.25">
      <c r="A2" s="3">
        <v>1</v>
      </c>
      <c r="B2" s="5" t="s">
        <v>69</v>
      </c>
      <c r="C2" s="15">
        <v>1</v>
      </c>
      <c r="E2" t="str">
        <f>_xlfn.CONCAT("if not exists (SELECT * FROM  dbo.SensorType where [Name] = N'",B2,"') BEGIN INSERT INTO dbo.SensorType ([Name],[IsActive]) VALUES (N'",B2,"',",C2,"); END")</f>
        <v>if not exists (SELECT * FROM  dbo.SensorType where [Name] = N'Ống đếm GM') BEGIN INSERT INTO dbo.SensorType ([Name],[IsActive]) VALUES (N'Ống đếm GM',1); END</v>
      </c>
    </row>
    <row r="3" spans="1:5" x14ac:dyDescent="0.25">
      <c r="A3" s="3">
        <v>2</v>
      </c>
      <c r="B3" s="5" t="s">
        <v>70</v>
      </c>
      <c r="C3" s="15">
        <v>1</v>
      </c>
      <c r="E3" t="str">
        <f t="shared" ref="E3:E11" si="0">_xlfn.CONCAT("if not exists (SELECT * FROM  dbo.SensorType where [Name] = N'",B3,"') BEGIN INSERT INTO dbo.SensorType ([Name],[IsActive]) VALUES (N'",B3,"',",C3,"); END")</f>
        <v>if not exists (SELECT * FROM  dbo.SensorType where [Name] = N'Đầu dò nhấp nháy') BEGIN INSERT INTO dbo.SensorType ([Name],[IsActive]) VALUES (N'Đầu dò nhấp nháy',1); END</v>
      </c>
    </row>
    <row r="4" spans="1:5" x14ac:dyDescent="0.25">
      <c r="A4" s="3">
        <v>3</v>
      </c>
      <c r="B4" s="5" t="s">
        <v>71</v>
      </c>
      <c r="C4" s="15">
        <v>1</v>
      </c>
      <c r="E4" t="str">
        <f t="shared" si="0"/>
        <v>if not exists (SELECT * FROM  dbo.SensorType where [Name] = N'Buồng ion hóa') BEGIN INSERT INTO dbo.SensorType ([Name],[IsActive]) VALUES (N'Buồng ion hóa',1); END</v>
      </c>
    </row>
    <row r="5" spans="1:5" x14ac:dyDescent="0.25">
      <c r="A5" s="3">
        <v>4</v>
      </c>
      <c r="B5" s="5" t="s">
        <v>72</v>
      </c>
      <c r="C5" s="15">
        <v>1</v>
      </c>
      <c r="E5" t="str">
        <f t="shared" si="0"/>
        <v>if not exists (SELECT * FROM  dbo.SensorType where [Name] = N'Diode bán dẫn') BEGIN INSERT INTO dbo.SensorType ([Name],[IsActive]) VALUES (N'Diode bán dẫn',1); END</v>
      </c>
    </row>
    <row r="6" spans="1:5" x14ac:dyDescent="0.25">
      <c r="A6" s="3">
        <v>5</v>
      </c>
      <c r="B6" s="5" t="s">
        <v>73</v>
      </c>
      <c r="C6" s="15">
        <v>1</v>
      </c>
      <c r="E6" t="str">
        <f t="shared" si="0"/>
        <v>if not exists (SELECT * FROM  dbo.SensorType where [Name] = N'Ống đếm tỷ lệ') BEGIN INSERT INTO dbo.SensorType ([Name],[IsActive]) VALUES (N'Ống đếm tỷ lệ',1); END</v>
      </c>
    </row>
    <row r="7" spans="1:5" x14ac:dyDescent="0.25">
      <c r="A7" s="3">
        <v>6</v>
      </c>
      <c r="B7" s="5" t="s">
        <v>82</v>
      </c>
      <c r="C7" s="15">
        <v>1</v>
      </c>
      <c r="E7" t="str">
        <f t="shared" si="0"/>
        <v>if not exists (SELECT * FROM  dbo.SensorType where [Name] = N'Tinh thể NaI') BEGIN INSERT INTO dbo.SensorType ([Name],[IsActive]) VALUES (N'Tinh thể NaI',1); END</v>
      </c>
    </row>
    <row r="8" spans="1:5" x14ac:dyDescent="0.25">
      <c r="A8" s="3">
        <v>7</v>
      </c>
      <c r="B8" s="5" t="s">
        <v>83</v>
      </c>
      <c r="C8" s="15">
        <v>1</v>
      </c>
      <c r="E8" t="str">
        <f t="shared" si="0"/>
        <v>if not exists (SELECT * FROM  dbo.SensorType where [Name] = N'Tinh thể HPGe') BEGIN INSERT INTO dbo.SensorType ([Name],[IsActive]) VALUES (N'Tinh thể HPGe',1); END</v>
      </c>
    </row>
    <row r="9" spans="1:5" x14ac:dyDescent="0.25">
      <c r="A9" s="3">
        <v>8</v>
      </c>
      <c r="B9" s="5" t="s">
        <v>84</v>
      </c>
      <c r="C9" s="15">
        <v>1</v>
      </c>
      <c r="E9" t="str">
        <f t="shared" si="0"/>
        <v>if not exists (SELECT * FROM  dbo.SensorType where [Name] = N'Ống đếm chứa khí He-3') BEGIN INSERT INTO dbo.SensorType ([Name],[IsActive]) VALUES (N'Ống đếm chứa khí He-3',1); END</v>
      </c>
    </row>
    <row r="10" spans="1:5" x14ac:dyDescent="0.25">
      <c r="A10" s="3">
        <v>9</v>
      </c>
      <c r="B10" s="5" t="s">
        <v>85</v>
      </c>
      <c r="C10" s="15">
        <v>1</v>
      </c>
      <c r="E10" t="str">
        <f t="shared" si="0"/>
        <v>if not exists (SELECT * FROM  dbo.SensorType where [Name] = N'Tinh thể LiI(Eu)') BEGIN INSERT INTO dbo.SensorType ([Name],[IsActive]) VALUES (N'Tinh thể LiI(Eu)',1); END</v>
      </c>
    </row>
    <row r="11" spans="1:5" x14ac:dyDescent="0.25">
      <c r="A11" s="3">
        <v>10</v>
      </c>
      <c r="B11" s="5" t="s">
        <v>113</v>
      </c>
      <c r="C11" s="15">
        <v>1</v>
      </c>
      <c r="E11" t="str">
        <f t="shared" si="0"/>
        <v>if not exists (SELECT * FROM  dbo.SensorType where [Name] = N'N/A') BEGIN INSERT INTO dbo.SensorType ([Name],[IsActive]) VALUES (N'N/A',1); END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1D580-DCE1-42BF-86B9-917EE42C45D4}">
  <dimension ref="A1:E4"/>
  <sheetViews>
    <sheetView workbookViewId="0">
      <selection activeCell="E2" sqref="E2:E4"/>
    </sheetView>
  </sheetViews>
  <sheetFormatPr defaultRowHeight="15" x14ac:dyDescent="0.25"/>
  <cols>
    <col min="1" max="1" width="7" customWidth="1"/>
    <col min="2" max="2" width="20.140625" customWidth="1"/>
    <col min="3" max="4" width="12.85546875" style="3" customWidth="1"/>
  </cols>
  <sheetData>
    <row r="1" spans="1:5" x14ac:dyDescent="0.25">
      <c r="A1" s="2" t="s">
        <v>58</v>
      </c>
      <c r="B1" s="1" t="s">
        <v>59</v>
      </c>
      <c r="C1" s="2" t="s">
        <v>103</v>
      </c>
      <c r="D1" s="2"/>
    </row>
    <row r="2" spans="1:5" x14ac:dyDescent="0.25">
      <c r="A2" s="3">
        <v>1</v>
      </c>
      <c r="B2" t="s">
        <v>74</v>
      </c>
      <c r="C2" s="3">
        <v>1</v>
      </c>
      <c r="E2" t="str">
        <f>_xlfn.CONCAT("if not exists (SELECT * FROM  dbo.MachineType where [Name] = N'",B2,"') BEGIN INSERT INTO dbo.MachineType ([Name],[IsActive]) VALUES (N'",B2,"',",C2,"); END")</f>
        <v>if not exists (SELECT * FROM  dbo.MachineType where [Name] = N'Đo suất liều') BEGIN INSERT INTO dbo.MachineType ([Name],[IsActive]) VALUES (N'Đo suất liều',1); END</v>
      </c>
    </row>
    <row r="3" spans="1:5" x14ac:dyDescent="0.25">
      <c r="A3" s="3">
        <v>2</v>
      </c>
      <c r="B3" t="s">
        <v>75</v>
      </c>
      <c r="C3" s="3">
        <v>1</v>
      </c>
      <c r="E3" t="str">
        <f t="shared" ref="E3:E4" si="0">_xlfn.CONCAT("if not exists (SELECT * FROM  dbo.MachineType where [Name] = N'",B3,"') BEGIN INSERT INTO dbo.MachineType ([Name],[IsActive]) VALUES (N'",B3,"',",C3,"); END")</f>
        <v>if not exists (SELECT * FROM  dbo.MachineType where [Name] = N'Đo liều') BEGIN INSERT INTO dbo.MachineType ([Name],[IsActive]) VALUES (N'Đo liều',1); END</v>
      </c>
    </row>
    <row r="4" spans="1:5" x14ac:dyDescent="0.25">
      <c r="A4" s="3">
        <v>3</v>
      </c>
      <c r="B4" t="s">
        <v>76</v>
      </c>
      <c r="C4" s="3">
        <v>1</v>
      </c>
      <c r="E4" t="str">
        <f t="shared" si="0"/>
        <v>if not exists (SELECT * FROM  dbo.MachineType where [Name] = N'Đo nhiễm bẩn bề mặt') BEGIN INSERT INTO dbo.MachineType ([Name],[IsActive]) VALUES (N'Đo nhiễm bẩn bề mặt',1); END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992E-3618-4922-A051-4EA8D7241BAC}">
  <dimension ref="A1:D112"/>
  <sheetViews>
    <sheetView topLeftCell="A75" workbookViewId="0">
      <selection activeCell="D2" sqref="D2:D112"/>
    </sheetView>
  </sheetViews>
  <sheetFormatPr defaultRowHeight="15" x14ac:dyDescent="0.25"/>
  <cols>
    <col min="1" max="1" width="7" customWidth="1"/>
    <col min="2" max="2" width="22.7109375" customWidth="1"/>
  </cols>
  <sheetData>
    <row r="1" spans="1:4" x14ac:dyDescent="0.25">
      <c r="A1" s="2" t="s">
        <v>58</v>
      </c>
      <c r="B1" s="1" t="s">
        <v>59</v>
      </c>
    </row>
    <row r="2" spans="1:4" x14ac:dyDescent="0.25">
      <c r="A2" s="3">
        <v>1</v>
      </c>
      <c r="B2" t="s">
        <v>309</v>
      </c>
      <c r="D2" t="str">
        <f>_xlfn.CONCAT("if not exists (SELECT * FROM  dbo.MachineName where [Name] = N'",B2,"') BEGIN INSERT INTO dbo.MachineName ([Name]) VALUES (N'",B2,"'); END")</f>
        <v>if not exists (SELECT * FROM  dbo.MachineName where [Name] = N'Aloka') BEGIN INSERT INTO dbo.MachineName ([Name]) VALUES (N'Aloka'); END</v>
      </c>
    </row>
    <row r="3" spans="1:4" x14ac:dyDescent="0.25">
      <c r="A3" s="3">
        <v>2</v>
      </c>
      <c r="B3" t="s">
        <v>313</v>
      </c>
      <c r="D3" t="str">
        <f t="shared" ref="D3:D66" si="0">_xlfn.CONCAT("if not exists (SELECT * FROM  dbo.MachineName where [Name] = N'",B3,"') BEGIN INSERT INTO dbo.MachineName ([Name]) VALUES (N'",B3,"'); END")</f>
        <v>if not exists (SELECT * FROM  dbo.MachineName where [Name] = N'Aloka Mydose mini') BEGIN INSERT INTO dbo.MachineName ([Name]) VALUES (N'Aloka Mydose mini'); END</v>
      </c>
    </row>
    <row r="4" spans="1:4" x14ac:dyDescent="0.25">
      <c r="A4" s="3">
        <v>3</v>
      </c>
      <c r="B4" t="s">
        <v>314</v>
      </c>
      <c r="D4" t="str">
        <f t="shared" si="0"/>
        <v>if not exists (SELECT * FROM  dbo.MachineName where [Name] = N'Apvl') BEGIN INSERT INTO dbo.MachineName ([Name]) VALUES (N'Apvl'); END</v>
      </c>
    </row>
    <row r="5" spans="1:4" x14ac:dyDescent="0.25">
      <c r="B5" t="s">
        <v>315</v>
      </c>
      <c r="D5" t="str">
        <f t="shared" si="0"/>
        <v>if not exists (SELECT * FROM  dbo.MachineName where [Name] = N'ARROW') BEGIN INSERT INTO dbo.MachineName ([Name]) VALUES (N'ARROW'); END</v>
      </c>
    </row>
    <row r="6" spans="1:4" x14ac:dyDescent="0.25">
      <c r="B6" t="s">
        <v>316</v>
      </c>
      <c r="D6" t="str">
        <f t="shared" si="0"/>
        <v>if not exists (SELECT * FROM  dbo.MachineName where [Name] = N'AT6101C') BEGIN INSERT INTO dbo.MachineName ([Name]) VALUES (N'AT6101C'); END</v>
      </c>
    </row>
    <row r="7" spans="1:4" x14ac:dyDescent="0.25">
      <c r="B7" t="s">
        <v>317</v>
      </c>
      <c r="D7" t="str">
        <f t="shared" si="0"/>
        <v>if not exists (SELECT * FROM  dbo.MachineName where [Name] = N'ATOMTEX') BEGIN INSERT INTO dbo.MachineName ([Name]) VALUES (N'ATOMTEX'); END</v>
      </c>
    </row>
    <row r="8" spans="1:4" x14ac:dyDescent="0.25">
      <c r="B8" t="s">
        <v>318</v>
      </c>
      <c r="D8" t="str">
        <f t="shared" si="0"/>
        <v>if not exists (SELECT * FROM  dbo.MachineName where [Name] = N'Berthold') BEGIN INSERT INTO dbo.MachineName ([Name]) VALUES (N'Berthold'); END</v>
      </c>
    </row>
    <row r="9" spans="1:4" x14ac:dyDescent="0.25">
      <c r="B9" t="s">
        <v>319</v>
      </c>
      <c r="D9" t="str">
        <f t="shared" si="0"/>
        <v>if not exists (SELECT * FROM  dbo.MachineName where [Name] = N'Bleeper Sv') BEGIN INSERT INTO dbo.MachineName ([Name]) VALUES (N'Bleeper Sv'); END</v>
      </c>
    </row>
    <row r="10" spans="1:4" x14ac:dyDescent="0.25">
      <c r="B10" t="s">
        <v>320</v>
      </c>
      <c r="D10" t="str">
        <f t="shared" si="0"/>
        <v>if not exists (SELECT * FROM  dbo.MachineName where [Name] = N'CANARY') BEGIN INSERT INTO dbo.MachineName ([Name]) VALUES (N'CANARY'); END</v>
      </c>
    </row>
    <row r="11" spans="1:4" x14ac:dyDescent="0.25">
      <c r="B11" t="s">
        <v>321</v>
      </c>
      <c r="D11" t="str">
        <f t="shared" si="0"/>
        <v>if not exists (SELECT * FROM  dbo.MachineName where [Name] = N'CAPINTEC') BEGIN INSERT INTO dbo.MachineName ([Name]) VALUES (N'CAPINTEC'); END</v>
      </c>
    </row>
    <row r="12" spans="1:4" x14ac:dyDescent="0.25">
      <c r="B12" t="s">
        <v>322</v>
      </c>
      <c r="D12" t="str">
        <f t="shared" si="0"/>
        <v>if not exists (SELECT * FROM  dbo.MachineName where [Name] = N'CLOVER') BEGIN INSERT INTO dbo.MachineName ([Name]) VALUES (N'CLOVER'); END</v>
      </c>
    </row>
    <row r="13" spans="1:4" x14ac:dyDescent="0.25">
      <c r="B13" t="s">
        <v>323</v>
      </c>
      <c r="D13" t="str">
        <f t="shared" si="0"/>
        <v>if not exists (SELECT * FROM  dbo.MachineName where [Name] = N'CRM 100') BEGIN INSERT INTO dbo.MachineName ([Name]) VALUES (N'CRM 100'); END</v>
      </c>
    </row>
    <row r="14" spans="1:4" x14ac:dyDescent="0.25">
      <c r="B14" t="s">
        <v>324</v>
      </c>
      <c r="D14" t="str">
        <f t="shared" si="0"/>
        <v>if not exists (SELECT * FROM  dbo.MachineName where [Name] = N'Digilert 100') BEGIN INSERT INTO dbo.MachineName ([Name]) VALUES (N'Digilert 100'); END</v>
      </c>
    </row>
    <row r="15" spans="1:4" x14ac:dyDescent="0.25">
      <c r="B15" t="s">
        <v>325</v>
      </c>
      <c r="D15" t="str">
        <f t="shared" si="0"/>
        <v>if not exists (SELECT * FROM  dbo.MachineName where [Name] = N'DKS-96') BEGIN INSERT INTO dbo.MachineName ([Name]) VALUES (N'DKS-96'); END</v>
      </c>
    </row>
    <row r="16" spans="1:4" x14ac:dyDescent="0.25">
      <c r="B16" t="s">
        <v>326</v>
      </c>
      <c r="D16" t="str">
        <f t="shared" si="0"/>
        <v>if not exists (SELECT * FROM  dbo.MachineName where [Name] = N'DMC 3000') BEGIN INSERT INTO dbo.MachineName ([Name]) VALUES (N'DMC 3000'); END</v>
      </c>
    </row>
    <row r="17" spans="2:4" x14ac:dyDescent="0.25">
      <c r="B17" t="s">
        <v>327</v>
      </c>
      <c r="D17" t="str">
        <f t="shared" si="0"/>
        <v>if not exists (SELECT * FROM  dbo.MachineName where [Name] = N'Dose rate meter YF-9200') BEGIN INSERT INTO dbo.MachineName ([Name]) VALUES (N'Dose rate meter YF-9200'); END</v>
      </c>
    </row>
    <row r="18" spans="2:4" x14ac:dyDescent="0.25">
      <c r="B18" t="s">
        <v>328</v>
      </c>
      <c r="D18" t="str">
        <f t="shared" si="0"/>
        <v>if not exists (SELECT * FROM  dbo.MachineName where [Name] = N'Dosemeter') BEGIN INSERT INTO dbo.MachineName ([Name]) VALUES (N'Dosemeter'); END</v>
      </c>
    </row>
    <row r="19" spans="2:4" x14ac:dyDescent="0.25">
      <c r="B19" t="s">
        <v>329</v>
      </c>
      <c r="D19" t="str">
        <f t="shared" si="0"/>
        <v>if not exists (SELECT * FROM  dbo.MachineName where [Name] = N'ĐP5 - CT') BEGIN INSERT INTO dbo.MachineName ([Name]) VALUES (N'ĐP5 - CT'); END</v>
      </c>
    </row>
    <row r="20" spans="2:4" x14ac:dyDescent="0.25">
      <c r="B20" t="s">
        <v>330</v>
      </c>
      <c r="D20" t="str">
        <f t="shared" si="0"/>
        <v>if not exists (SELECT * FROM  dbo.MachineName where [Name] = N'Eberline') BEGIN INSERT INTO dbo.MachineName ([Name]) VALUES (N'Eberline'); END</v>
      </c>
    </row>
    <row r="21" spans="2:4" x14ac:dyDescent="0.25">
      <c r="B21" t="s">
        <v>331</v>
      </c>
      <c r="D21" t="str">
        <f t="shared" si="0"/>
        <v>if not exists (SELECT * FROM  dbo.MachineName where [Name] = N'ECOTEST') BEGIN INSERT INTO dbo.MachineName ([Name]) VALUES (N'ECOTEST'); END</v>
      </c>
    </row>
    <row r="22" spans="2:4" x14ac:dyDescent="0.25">
      <c r="B22" t="s">
        <v>332</v>
      </c>
      <c r="D22" t="str">
        <f t="shared" si="0"/>
        <v>if not exists (SELECT * FROM  dbo.MachineName where [Name] = N'Exploranium') BEGIN INSERT INTO dbo.MachineName ([Name]) VALUES (N'Exploranium'); END</v>
      </c>
    </row>
    <row r="23" spans="2:4" x14ac:dyDescent="0.25">
      <c r="B23" t="s">
        <v>333</v>
      </c>
      <c r="D23" t="str">
        <f t="shared" si="0"/>
        <v>if not exists (SELECT * FROM  dbo.MachineName where [Name] = N'FAG') BEGIN INSERT INTO dbo.MachineName ([Name]) VALUES (N'FAG'); END</v>
      </c>
    </row>
    <row r="24" spans="2:4" x14ac:dyDescent="0.25">
      <c r="B24" t="s">
        <v>334</v>
      </c>
      <c r="D24" t="str">
        <f t="shared" si="0"/>
        <v>if not exists (SELECT * FROM  dbo.MachineName where [Name] = N'FH40F2') BEGIN INSERT INTO dbo.MachineName ([Name]) VALUES (N'FH40F2'); END</v>
      </c>
    </row>
    <row r="25" spans="2:4" x14ac:dyDescent="0.25">
      <c r="B25" t="s">
        <v>335</v>
      </c>
      <c r="D25" t="str">
        <f t="shared" si="0"/>
        <v>if not exists (SELECT * FROM  dbo.MachineName where [Name] = N'FLUKE') BEGIN INSERT INTO dbo.MachineName ([Name]) VALUES (N'FLUKE'); END</v>
      </c>
    </row>
    <row r="26" spans="2:4" x14ac:dyDescent="0.25">
      <c r="B26" t="s">
        <v>336</v>
      </c>
      <c r="D26" t="str">
        <f t="shared" si="0"/>
        <v>if not exists (SELECT * FROM  dbo.MachineName where [Name] = N'Fuji Electric') BEGIN INSERT INTO dbo.MachineName ([Name]) VALUES (N'Fuji Electric'); END</v>
      </c>
    </row>
    <row r="27" spans="2:4" x14ac:dyDescent="0.25">
      <c r="B27" t="s">
        <v>337</v>
      </c>
      <c r="D27" t="str">
        <f t="shared" si="0"/>
        <v>if not exists (SELECT * FROM  dbo.MachineName where [Name] = N'Gamma - Scout') BEGIN INSERT INTO dbo.MachineName ([Name]) VALUES (N'Gamma - Scout'); END</v>
      </c>
    </row>
    <row r="28" spans="2:4" x14ac:dyDescent="0.25">
      <c r="B28" t="s">
        <v>338</v>
      </c>
      <c r="D28" t="str">
        <f t="shared" si="0"/>
        <v>if not exists (SELECT * FROM  dbo.MachineName where [Name] = N'Gamma Alarm System') BEGIN INSERT INTO dbo.MachineName ([Name]) VALUES (N'Gamma Alarm System'); END</v>
      </c>
    </row>
    <row r="29" spans="2:4" x14ac:dyDescent="0.25">
      <c r="B29" t="s">
        <v>339</v>
      </c>
      <c r="D29" t="str">
        <f t="shared" si="0"/>
        <v>if not exists (SELECT * FROM  dbo.MachineName where [Name] = N'Gamma Area Monitor') BEGIN INSERT INTO dbo.MachineName ([Name]) VALUES (N'Gamma Area Monitor'); END</v>
      </c>
    </row>
    <row r="30" spans="2:4" x14ac:dyDescent="0.25">
      <c r="B30" t="s">
        <v>340</v>
      </c>
      <c r="D30" t="str">
        <f t="shared" si="0"/>
        <v>if not exists (SELECT * FROM  dbo.MachineName where [Name] = N'Gamma RAE II R') BEGIN INSERT INTO dbo.MachineName ([Name]) VALUES (N'Gamma RAE II R'); END</v>
      </c>
    </row>
    <row r="31" spans="2:4" x14ac:dyDescent="0.25">
      <c r="B31" t="s">
        <v>341</v>
      </c>
      <c r="D31" t="str">
        <f t="shared" si="0"/>
        <v>if not exists (SELECT * FROM  dbo.MachineName where [Name] = N'GammaRAE II R') BEGIN INSERT INTO dbo.MachineName ([Name]) VALUES (N'GammaRAE II R'); END</v>
      </c>
    </row>
    <row r="32" spans="2:4" x14ac:dyDescent="0.25">
      <c r="B32" t="s">
        <v>342</v>
      </c>
      <c r="D32" t="str">
        <f t="shared" si="0"/>
        <v>if not exists (SELECT * FROM  dbo.MachineName where [Name] = N'GammaTwin') BEGIN INSERT INTO dbo.MachineName ([Name]) VALUES (N'GammaTwin'); END</v>
      </c>
    </row>
    <row r="33" spans="2:4" x14ac:dyDescent="0.25">
      <c r="B33" t="s">
        <v>343</v>
      </c>
      <c r="D33" t="str">
        <f t="shared" si="0"/>
        <v>if not exists (SELECT * FROM  dbo.MachineName where [Name] = N'Hand-held Neutron Monitor') BEGIN INSERT INTO dbo.MachineName ([Name]) VALUES (N'Hand-held Neutron Monitor'); END</v>
      </c>
    </row>
    <row r="34" spans="2:4" x14ac:dyDescent="0.25">
      <c r="B34" t="s">
        <v>344</v>
      </c>
      <c r="D34" t="str">
        <f t="shared" si="0"/>
        <v>if not exists (SELECT * FROM  dbo.MachineName where [Name] = N'IDENTIFINDER') BEGIN INSERT INTO dbo.MachineName ([Name]) VALUES (N'IDENTIFINDER'); END</v>
      </c>
    </row>
    <row r="35" spans="2:4" x14ac:dyDescent="0.25">
      <c r="B35" t="s">
        <v>345</v>
      </c>
      <c r="D35" t="str">
        <f t="shared" si="0"/>
        <v>if not exists (SELECT * FROM  dbo.MachineName where [Name] = N'IDENTIFINDER 2') BEGIN INSERT INTO dbo.MachineName ([Name]) VALUES (N'IDENTIFINDER 2'); END</v>
      </c>
    </row>
    <row r="36" spans="2:4" x14ac:dyDescent="0.25">
      <c r="B36" t="s">
        <v>346</v>
      </c>
      <c r="D36" t="str">
        <f t="shared" si="0"/>
        <v>if not exists (SELECT * FROM  dbo.MachineName where [Name] = N'Identify PAM 945') BEGIN INSERT INTO dbo.MachineName ([Name]) VALUES (N'Identify PAM 945'); END</v>
      </c>
    </row>
    <row r="37" spans="2:4" x14ac:dyDescent="0.25">
      <c r="B37" t="s">
        <v>347</v>
      </c>
      <c r="D37" t="str">
        <f t="shared" si="0"/>
        <v>if not exists (SELECT * FROM  dbo.MachineName where [Name] = N'IJRAD ') BEGIN INSERT INTO dbo.MachineName ([Name]) VALUES (N'IJRAD '); END</v>
      </c>
    </row>
    <row r="38" spans="2:4" x14ac:dyDescent="0.25">
      <c r="B38" t="s">
        <v>310</v>
      </c>
      <c r="D38" t="str">
        <f t="shared" si="0"/>
        <v>if not exists (SELECT * FROM  dbo.MachineName where [Name] = N'Inspector') BEGIN INSERT INTO dbo.MachineName ([Name]) VALUES (N'Inspector'); END</v>
      </c>
    </row>
    <row r="39" spans="2:4" x14ac:dyDescent="0.25">
      <c r="B39" t="s">
        <v>348</v>
      </c>
      <c r="D39" t="str">
        <f t="shared" si="0"/>
        <v>if not exists (SELECT * FROM  dbo.MachineName where [Name] = N'INSPECTOR 1000') BEGIN INSERT INTO dbo.MachineName ([Name]) VALUES (N'INSPECTOR 1000'); END</v>
      </c>
    </row>
    <row r="40" spans="2:4" x14ac:dyDescent="0.25">
      <c r="B40" t="s">
        <v>349</v>
      </c>
      <c r="D40" t="str">
        <f t="shared" si="0"/>
        <v>if not exists (SELECT * FROM  dbo.MachineName where [Name] = N'INSPECTOR ALERT') BEGIN INSERT INTO dbo.MachineName ([Name]) VALUES (N'INSPECTOR ALERT'); END</v>
      </c>
    </row>
    <row r="41" spans="2:4" x14ac:dyDescent="0.25">
      <c r="B41" t="s">
        <v>350</v>
      </c>
      <c r="D41" t="str">
        <f t="shared" si="0"/>
        <v>if not exists (SELECT * FROM  dbo.MachineName where [Name] = N'Inspector EXP') BEGIN INSERT INTO dbo.MachineName ([Name]) VALUES (N'Inspector EXP'); END</v>
      </c>
    </row>
    <row r="42" spans="2:4" x14ac:dyDescent="0.25">
      <c r="B42" t="s">
        <v>351</v>
      </c>
      <c r="D42" t="str">
        <f t="shared" si="0"/>
        <v>if not exists (SELECT * FROM  dbo.MachineName where [Name] = N'Isotra') BEGIN INSERT INTO dbo.MachineName ([Name]) VALUES (N'Isotra'); END</v>
      </c>
    </row>
    <row r="43" spans="2:4" x14ac:dyDescent="0.25">
      <c r="B43" t="s">
        <v>352</v>
      </c>
      <c r="D43" t="str">
        <f t="shared" si="0"/>
        <v>if not exists (SELECT * FROM  dbo.MachineName where [Name] = N'Isotrak') BEGIN INSERT INTO dbo.MachineName ([Name]) VALUES (N'Isotrak'); END</v>
      </c>
    </row>
    <row r="44" spans="2:4" x14ac:dyDescent="0.25">
      <c r="B44" t="s">
        <v>353</v>
      </c>
      <c r="D44" t="str">
        <f t="shared" si="0"/>
        <v>if not exists (SELECT * FROM  dbo.MachineName where [Name] = N'JB4020') BEGIN INSERT INTO dbo.MachineName ([Name]) VALUES (N'JB4020'); END</v>
      </c>
    </row>
    <row r="45" spans="2:4" x14ac:dyDescent="0.25">
      <c r="B45" t="s">
        <v>354</v>
      </c>
      <c r="D45" t="str">
        <f t="shared" si="0"/>
        <v>if not exists (SELECT * FROM  dbo.MachineName where [Name] = N'LUDLUM') BEGIN INSERT INTO dbo.MachineName ([Name]) VALUES (N'LUDLUM'); END</v>
      </c>
    </row>
    <row r="46" spans="2:4" x14ac:dyDescent="0.25">
      <c r="B46" t="s">
        <v>355</v>
      </c>
      <c r="D46" t="str">
        <f t="shared" si="0"/>
        <v>if not exists (SELECT * FROM  dbo.MachineName where [Name] = N'Ludlum 3') BEGIN INSERT INTO dbo.MachineName ([Name]) VALUES (N'Ludlum 3'); END</v>
      </c>
    </row>
    <row r="47" spans="2:4" x14ac:dyDescent="0.25">
      <c r="B47" t="s">
        <v>311</v>
      </c>
      <c r="D47" t="str">
        <f t="shared" si="0"/>
        <v>if not exists (SELECT * FROM  dbo.MachineName where [Name] = N'Ludlum 375 digital area monitor') BEGIN INSERT INTO dbo.MachineName ([Name]) VALUES (N'Ludlum 375 digital area monitor'); END</v>
      </c>
    </row>
    <row r="48" spans="2:4" x14ac:dyDescent="0.25">
      <c r="B48" s="14">
        <v>44684</v>
      </c>
      <c r="D48" t="str">
        <f t="shared" si="0"/>
        <v>if not exists (SELECT * FROM  dbo.MachineName where [Name] = N'44684') BEGIN INSERT INTO dbo.MachineName ([Name]) VALUES (N'44684'); END</v>
      </c>
    </row>
    <row r="49" spans="2:4" x14ac:dyDescent="0.25">
      <c r="B49" t="s">
        <v>356</v>
      </c>
      <c r="D49" t="str">
        <f t="shared" si="0"/>
        <v>if not exists (SELECT * FROM  dbo.MachineName where [Name] = N'Máy Đo Phóng Xạ 4 Kênh') BEGIN INSERT INTO dbo.MachineName ([Name]) VALUES (N'Máy Đo Phóng Xạ 4 Kênh'); END</v>
      </c>
    </row>
    <row r="50" spans="2:4" x14ac:dyDescent="0.25">
      <c r="B50" t="s">
        <v>357</v>
      </c>
      <c r="D50" t="str">
        <f t="shared" si="0"/>
        <v>if not exists (SELECT * FROM  dbo.MachineName where [Name] = N'MAZUR') BEGIN INSERT INTO dbo.MachineName ([Name]) VALUES (N'MAZUR'); END</v>
      </c>
    </row>
    <row r="51" spans="2:4" x14ac:dyDescent="0.25">
      <c r="B51" t="s">
        <v>358</v>
      </c>
      <c r="D51" t="str">
        <f t="shared" si="0"/>
        <v>if not exists (SELECT * FROM  dbo.MachineName where [Name] = N'MicroSievert') BEGIN INSERT INTO dbo.MachineName ([Name]) VALUES (N'MicroSievert'); END</v>
      </c>
    </row>
    <row r="52" spans="2:4" x14ac:dyDescent="0.25">
      <c r="B52" t="s">
        <v>359</v>
      </c>
      <c r="D52" t="str">
        <f t="shared" si="0"/>
        <v>if not exists (SELECT * FROM  dbo.MachineName where [Name] = N'Mini 900 Ratemeter') BEGIN INSERT INTO dbo.MachineName ([Name]) VALUES (N'Mini 900 Ratemeter'); END</v>
      </c>
    </row>
    <row r="53" spans="2:4" x14ac:dyDescent="0.25">
      <c r="B53" t="s">
        <v>360</v>
      </c>
      <c r="D53" t="str">
        <f t="shared" si="0"/>
        <v>if not exists (SELECT * FROM  dbo.MachineName where [Name] = N'Mini Telerad') BEGIN INSERT INTO dbo.MachineName ([Name]) VALUES (N'Mini Telerad'); END</v>
      </c>
    </row>
    <row r="54" spans="2:4" x14ac:dyDescent="0.25">
      <c r="B54" t="s">
        <v>361</v>
      </c>
      <c r="D54" t="str">
        <f t="shared" si="0"/>
        <v>if not exists (SELECT * FROM  dbo.MachineName where [Name] = N'MIRION') BEGIN INSERT INTO dbo.MachineName ([Name]) VALUES (N'MIRION'); END</v>
      </c>
    </row>
    <row r="55" spans="2:4" x14ac:dyDescent="0.25">
      <c r="B55" t="s">
        <v>362</v>
      </c>
      <c r="D55" t="str">
        <f t="shared" si="0"/>
        <v>if not exists (SELECT * FROM  dbo.MachineName where [Name] = N'Model 375 digital area monitor') BEGIN INSERT INTO dbo.MachineName ([Name]) VALUES (N'Model 375 digital area monitor'); END</v>
      </c>
    </row>
    <row r="56" spans="2:4" x14ac:dyDescent="0.25">
      <c r="B56" t="s">
        <v>363</v>
      </c>
      <c r="D56" t="str">
        <f t="shared" si="0"/>
        <v>if not exists (SELECT * FROM  dbo.MachineName where [Name] = N'Monitor 1000') BEGIN INSERT INTO dbo.MachineName ([Name]) VALUES (N'Monitor 1000'); END</v>
      </c>
    </row>
    <row r="57" spans="2:4" x14ac:dyDescent="0.25">
      <c r="B57" t="s">
        <v>364</v>
      </c>
      <c r="D57" t="str">
        <f t="shared" si="0"/>
        <v>if not exists (SELECT * FROM  dbo.MachineName where [Name] = N'Monitor 4') BEGIN INSERT INTO dbo.MachineName ([Name]) VALUES (N'Monitor 4'); END</v>
      </c>
    </row>
    <row r="58" spans="2:4" x14ac:dyDescent="0.25">
      <c r="B58" t="s">
        <v>365</v>
      </c>
      <c r="D58" t="str">
        <f t="shared" si="0"/>
        <v>if not exists (SELECT * FROM  dbo.MachineName where [Name] = N'Monitor 4EC') BEGIN INSERT INTO dbo.MachineName ([Name]) VALUES (N'Monitor 4EC'); END</v>
      </c>
    </row>
    <row r="59" spans="2:4" x14ac:dyDescent="0.25">
      <c r="B59" t="s">
        <v>366</v>
      </c>
      <c r="D59" t="str">
        <f t="shared" si="0"/>
        <v>if not exists (SELECT * FROM  dbo.MachineName where [Name] = N'ND 2000') BEGIN INSERT INTO dbo.MachineName ([Name]) VALUES (N'ND 2000'); END</v>
      </c>
    </row>
    <row r="60" spans="2:4" x14ac:dyDescent="0.25">
      <c r="B60" t="s">
        <v>367</v>
      </c>
      <c r="D60" t="str">
        <f t="shared" si="0"/>
        <v>if not exists (SELECT * FROM  dbo.MachineName where [Name] = N'NDS') BEGIN INSERT INTO dbo.MachineName ([Name]) VALUES (N'NDS'); END</v>
      </c>
    </row>
    <row r="61" spans="2:4" x14ac:dyDescent="0.25">
      <c r="B61" t="s">
        <v>368</v>
      </c>
      <c r="D61" t="str">
        <f t="shared" si="0"/>
        <v>if not exists (SELECT * FROM  dbo.MachineName where [Name] = N'NovelDetector') BEGIN INSERT INTO dbo.MachineName ([Name]) VALUES (N'NovelDetector'); END</v>
      </c>
    </row>
    <row r="62" spans="2:4" x14ac:dyDescent="0.25">
      <c r="B62" t="s">
        <v>369</v>
      </c>
      <c r="D62" t="str">
        <f t="shared" si="0"/>
        <v>if not exists (SELECT * FROM  dbo.MachineName where [Name] = N'OHMART') BEGIN INSERT INTO dbo.MachineName ([Name]) VALUES (N'OHMART'); END</v>
      </c>
    </row>
    <row r="63" spans="2:4" x14ac:dyDescent="0.25">
      <c r="B63" t="s">
        <v>370</v>
      </c>
      <c r="D63" t="str">
        <f t="shared" si="0"/>
        <v>if not exists (SELECT * FROM  dbo.MachineName where [Name] = N'Packeye') BEGIN INSERT INTO dbo.MachineName ([Name]) VALUES (N'Packeye'); END</v>
      </c>
    </row>
    <row r="64" spans="2:4" x14ac:dyDescent="0.25">
      <c r="B64" t="s">
        <v>371</v>
      </c>
      <c r="D64" t="str">
        <f t="shared" si="0"/>
        <v>if not exists (SELECT * FROM  dbo.MachineName where [Name] = N'Pico catch 100') BEGIN INSERT INTO dbo.MachineName ([Name]) VALUES (N'Pico catch 100'); END</v>
      </c>
    </row>
    <row r="65" spans="2:4" x14ac:dyDescent="0.25">
      <c r="B65" t="s">
        <v>372</v>
      </c>
      <c r="D65" t="str">
        <f t="shared" si="0"/>
        <v>if not exists (SELECT * FROM  dbo.MachineName where [Name] = N'Picoray') BEGIN INSERT INTO dbo.MachineName ([Name]) VALUES (N'Picoray'); END</v>
      </c>
    </row>
    <row r="66" spans="2:4" x14ac:dyDescent="0.25">
      <c r="B66" t="s">
        <v>373</v>
      </c>
      <c r="D66" t="str">
        <f t="shared" si="0"/>
        <v>if not exists (SELECT * FROM  dbo.MachineName where [Name] = N'POLIMASTER') BEGIN INSERT INTO dbo.MachineName ([Name]) VALUES (N'POLIMASTER'); END</v>
      </c>
    </row>
    <row r="67" spans="2:4" x14ac:dyDescent="0.25">
      <c r="B67" t="s">
        <v>374</v>
      </c>
      <c r="D67" t="str">
        <f t="shared" ref="D67:D112" si="1">_xlfn.CONCAT("if not exists (SELECT * FROM  dbo.MachineName where [Name] = N'",B67,"') BEGIN INSERT INTO dbo.MachineName ([Name]) VALUES (N'",B67,"'); END")</f>
        <v>if not exists (SELECT * FROM  dbo.MachineName where [Name] = N'PRIMALERT DIGITAL AREA MONITOR') BEGIN INSERT INTO dbo.MachineName ([Name]) VALUES (N'PRIMALERT DIGITAL AREA MONITOR'); END</v>
      </c>
    </row>
    <row r="68" spans="2:4" x14ac:dyDescent="0.25">
      <c r="B68" t="s">
        <v>375</v>
      </c>
      <c r="D68" t="str">
        <f t="shared" si="1"/>
        <v>if not exists (SELECT * FROM  dbo.MachineName where [Name] = N'Pudibei') BEGIN INSERT INTO dbo.MachineName ([Name]) VALUES (N'Pudibei'); END</v>
      </c>
    </row>
    <row r="69" spans="2:4" x14ac:dyDescent="0.25">
      <c r="B69" t="s">
        <v>376</v>
      </c>
      <c r="D69" t="str">
        <f t="shared" si="1"/>
        <v>if not exists (SELECT * FROM  dbo.MachineName where [Name] = N'RAD 100') BEGIN INSERT INTO dbo.MachineName ([Name]) VALUES (N'RAD 100'); END</v>
      </c>
    </row>
    <row r="70" spans="2:4" x14ac:dyDescent="0.25">
      <c r="B70" t="s">
        <v>377</v>
      </c>
      <c r="D70" t="str">
        <f t="shared" si="1"/>
        <v>if not exists (SELECT * FROM  dbo.MachineName where [Name] = N'RAD IQ') BEGIN INSERT INTO dbo.MachineName ([Name]) VALUES (N'RAD IQ'); END</v>
      </c>
    </row>
    <row r="71" spans="2:4" x14ac:dyDescent="0.25">
      <c r="B71" t="s">
        <v>378</v>
      </c>
      <c r="D71" t="str">
        <f t="shared" si="1"/>
        <v>if not exists (SELECT * FROM  dbo.MachineName where [Name] = N'Radalert 100') BEGIN INSERT INTO dbo.MachineName ([Name]) VALUES (N'Radalert 100'); END</v>
      </c>
    </row>
    <row r="72" spans="2:4" x14ac:dyDescent="0.25">
      <c r="B72" t="s">
        <v>379</v>
      </c>
      <c r="D72" t="str">
        <f t="shared" si="1"/>
        <v>if not exists (SELECT * FROM  dbo.MachineName where [Name] = N'Radalert 50') BEGIN INSERT INTO dbo.MachineName ([Name]) VALUES (N'Radalert 50'); END</v>
      </c>
    </row>
    <row r="73" spans="2:4" x14ac:dyDescent="0.25">
      <c r="B73" t="s">
        <v>380</v>
      </c>
      <c r="D73" t="str">
        <f t="shared" si="1"/>
        <v>if not exists (SELECT * FROM  dbo.MachineName where [Name] = N'Radex') BEGIN INSERT INTO dbo.MachineName ([Name]) VALUES (N'Radex'); END</v>
      </c>
    </row>
    <row r="74" spans="2:4" x14ac:dyDescent="0.25">
      <c r="B74" t="s">
        <v>381</v>
      </c>
      <c r="D74" t="str">
        <f t="shared" si="1"/>
        <v>if not exists (SELECT * FROM  dbo.MachineName where [Name] = N'RadEye') BEGIN INSERT INTO dbo.MachineName ([Name]) VALUES (N'RadEye'); END</v>
      </c>
    </row>
    <row r="75" spans="2:4" x14ac:dyDescent="0.25">
      <c r="B75" t="s">
        <v>382</v>
      </c>
      <c r="D75" t="str">
        <f t="shared" si="1"/>
        <v>if not exists (SELECT * FROM  dbo.MachineName where [Name] = N'Radi Horiba') BEGIN INSERT INTO dbo.MachineName ([Name]) VALUES (N'Radi Horiba'); END</v>
      </c>
    </row>
    <row r="76" spans="2:4" x14ac:dyDescent="0.25">
      <c r="B76" t="s">
        <v>383</v>
      </c>
      <c r="D76" t="str">
        <f t="shared" si="1"/>
        <v>if not exists (SELECT * FROM  dbo.MachineName where [Name] = N'RADIAGEM') BEGIN INSERT INTO dbo.MachineName ([Name]) VALUES (N'RADIAGEM'); END</v>
      </c>
    </row>
    <row r="77" spans="2:4" x14ac:dyDescent="0.25">
      <c r="B77" t="s">
        <v>384</v>
      </c>
      <c r="D77" t="str">
        <f t="shared" si="1"/>
        <v>if not exists (SELECT * FROM  dbo.MachineName where [Name] = N'RADIATION ALERT') BEGIN INSERT INTO dbo.MachineName ([Name]) VALUES (N'RADIATION ALERT'); END</v>
      </c>
    </row>
    <row r="78" spans="2:4" x14ac:dyDescent="0.25">
      <c r="B78" t="s">
        <v>385</v>
      </c>
      <c r="D78" t="str">
        <f t="shared" si="1"/>
        <v>if not exists (SELECT * FROM  dbo.MachineName where [Name] = N'Radiation Monitor') BEGIN INSERT INTO dbo.MachineName ([Name]) VALUES (N'Radiation Monitor'); END</v>
      </c>
    </row>
    <row r="79" spans="2:4" x14ac:dyDescent="0.25">
      <c r="B79" t="s">
        <v>386</v>
      </c>
      <c r="D79" t="str">
        <f t="shared" si="1"/>
        <v>if not exists (SELECT * FROM  dbo.MachineName where [Name] = N'Radiation Monitoring Controller - CGN') BEGIN INSERT INTO dbo.MachineName ([Name]) VALUES (N'Radiation Monitoring Controller - CGN'); END</v>
      </c>
    </row>
    <row r="80" spans="2:4" x14ac:dyDescent="0.25">
      <c r="B80" t="s">
        <v>387</v>
      </c>
      <c r="D80" t="str">
        <f t="shared" si="1"/>
        <v>if not exists (SELECT * FROM  dbo.MachineName where [Name] = N'Radiation Monitoring Station') BEGIN INSERT INTO dbo.MachineName ([Name]) VALUES (N'Radiation Monitoring Station'); END</v>
      </c>
    </row>
    <row r="81" spans="2:4" x14ac:dyDescent="0.25">
      <c r="B81" t="s">
        <v>388</v>
      </c>
      <c r="D81" t="str">
        <f t="shared" si="1"/>
        <v>if not exists (SELECT * FROM  dbo.MachineName where [Name] = N'Radiation Testing Machine') BEGIN INSERT INTO dbo.MachineName ([Name]) VALUES (N'Radiation Testing Machine'); END</v>
      </c>
    </row>
    <row r="82" spans="2:4" x14ac:dyDescent="0.25">
      <c r="B82" t="s">
        <v>389</v>
      </c>
      <c r="D82" t="str">
        <f t="shared" si="1"/>
        <v>if not exists (SELECT * FROM  dbo.MachineName where [Name] = N'RADICO') BEGIN INSERT INTO dbo.MachineName ([Name]) VALUES (N'RADICO'); END</v>
      </c>
    </row>
    <row r="83" spans="2:4" x14ac:dyDescent="0.25">
      <c r="B83" t="s">
        <v>390</v>
      </c>
      <c r="D83" t="str">
        <f t="shared" si="1"/>
        <v>if not exists (SELECT * FROM  dbo.MachineName where [Name] = N'Radiometer Dosimeter') BEGIN INSERT INTO dbo.MachineName ([Name]) VALUES (N'Radiometer Dosimeter'); END</v>
      </c>
    </row>
    <row r="84" spans="2:4" x14ac:dyDescent="0.25">
      <c r="B84" t="s">
        <v>391</v>
      </c>
      <c r="D84" t="str">
        <f t="shared" si="1"/>
        <v>if not exists (SELECT * FROM  dbo.MachineName where [Name] = N'RADOS') BEGIN INSERT INTO dbo.MachineName ([Name]) VALUES (N'RADOS'); END</v>
      </c>
    </row>
    <row r="85" spans="2:4" x14ac:dyDescent="0.25">
      <c r="B85" t="s">
        <v>392</v>
      </c>
      <c r="D85" t="str">
        <f t="shared" si="1"/>
        <v>if not exists (SELECT * FROM  dbo.MachineName where [Name] = N'RADSOL') BEGIN INSERT INTO dbo.MachineName ([Name]) VALUES (N'RADSOL'); END</v>
      </c>
    </row>
    <row r="86" spans="2:4" x14ac:dyDescent="0.25">
      <c r="B86" t="s">
        <v>393</v>
      </c>
      <c r="D86" t="str">
        <f t="shared" si="1"/>
        <v>if not exists (SELECT * FROM  dbo.MachineName where [Name] = N'RANGER') BEGIN INSERT INTO dbo.MachineName ([Name]) VALUES (N'RANGER'); END</v>
      </c>
    </row>
    <row r="87" spans="2:4" x14ac:dyDescent="0.25">
      <c r="B87" t="s">
        <v>394</v>
      </c>
      <c r="D87" t="str">
        <f t="shared" si="1"/>
        <v>if not exists (SELECT * FROM  dbo.MachineName where [Name] = N'RAPISCAN') BEGIN INSERT INTO dbo.MachineName ([Name]) VALUES (N'RAPISCAN'); END</v>
      </c>
    </row>
    <row r="88" spans="2:4" x14ac:dyDescent="0.25">
      <c r="B88" t="s">
        <v>395</v>
      </c>
      <c r="D88" t="str">
        <f t="shared" si="1"/>
        <v>if not exists (SELECT * FROM  dbo.MachineName where [Name] = N'Raysafe 452') BEGIN INSERT INTO dbo.MachineName ([Name]) VALUES (N'Raysafe 452'); END</v>
      </c>
    </row>
    <row r="89" spans="2:4" x14ac:dyDescent="0.25">
      <c r="B89" t="s">
        <v>396</v>
      </c>
      <c r="D89" t="str">
        <f t="shared" si="1"/>
        <v>if not exists (SELECT * FROM  dbo.MachineName where [Name] = N'REN 200') BEGIN INSERT INTO dbo.MachineName ([Name]) VALUES (N'REN 200'); END</v>
      </c>
    </row>
    <row r="90" spans="2:4" x14ac:dyDescent="0.25">
      <c r="B90" t="s">
        <v>397</v>
      </c>
      <c r="D90" t="str">
        <f t="shared" si="1"/>
        <v>if not exists (SELECT * FROM  dbo.MachineName where [Name] = N'RI-02') BEGIN INSERT INTO dbo.MachineName ([Name]) VALUES (N'RI-02'); END</v>
      </c>
    </row>
    <row r="91" spans="2:4" x14ac:dyDescent="0.25">
      <c r="B91" t="s">
        <v>398</v>
      </c>
      <c r="D91" t="str">
        <f t="shared" si="1"/>
        <v>if not exists (SELECT * FROM  dbo.MachineName where [Name] = N'RIIDEye X') BEGIN INSERT INTO dbo.MachineName ([Name]) VALUES (N'RIIDEye X'); END</v>
      </c>
    </row>
    <row r="92" spans="2:4" x14ac:dyDescent="0.25">
      <c r="B92" t="s">
        <v>399</v>
      </c>
      <c r="D92" t="str">
        <f t="shared" si="1"/>
        <v>if not exists (SELECT * FROM  dbo.MachineName where [Name] = N'RTI Survey meter') BEGIN INSERT INTO dbo.MachineName ([Name]) VALUES (N'RTI Survey meter'); END</v>
      </c>
    </row>
    <row r="93" spans="2:4" x14ac:dyDescent="0.25">
      <c r="B93" t="s">
        <v>400</v>
      </c>
      <c r="D93" t="str">
        <f t="shared" si="1"/>
        <v>if not exists (SELECT * FROM  dbo.MachineName where [Name] = N'SAM 945 ') BEGIN INSERT INTO dbo.MachineName ([Name]) VALUES (N'SAM 945 '); END</v>
      </c>
    </row>
    <row r="94" spans="2:4" x14ac:dyDescent="0.25">
      <c r="B94" t="s">
        <v>401</v>
      </c>
      <c r="D94" t="str">
        <f t="shared" si="1"/>
        <v>if not exists (SELECT * FROM  dbo.MachineName where [Name] = N'SARA Base Unit Fix Station (LAN)') BEGIN INSERT INTO dbo.MachineName ([Name]) VALUES (N'SARA Base Unit Fix Station (LAN)'); END</v>
      </c>
    </row>
    <row r="95" spans="2:4" x14ac:dyDescent="0.25">
      <c r="B95" t="s">
        <v>402</v>
      </c>
      <c r="D95" t="str">
        <f t="shared" si="1"/>
        <v>if not exists (SELECT * FROM  dbo.MachineName where [Name] = N'smart Rad') BEGIN INSERT INTO dbo.MachineName ([Name]) VALUES (N'smart Rad'); END</v>
      </c>
    </row>
    <row r="96" spans="2:4" x14ac:dyDescent="0.25">
      <c r="B96" t="s">
        <v>403</v>
      </c>
      <c r="D96" t="str">
        <f t="shared" si="1"/>
        <v>if not exists (SELECT * FROM  dbo.MachineName where [Name] = N'SPECTRA') BEGIN INSERT INTO dbo.MachineName ([Name]) VALUES (N'SPECTRA'); END</v>
      </c>
    </row>
    <row r="97" spans="2:4" x14ac:dyDescent="0.25">
      <c r="B97" t="s">
        <v>404</v>
      </c>
      <c r="D97" t="str">
        <f t="shared" si="1"/>
        <v>if not exists (SELECT * FROM  dbo.MachineName where [Name] = N'Spectrometer') BEGIN INSERT INTO dbo.MachineName ([Name]) VALUES (N'Spectrometer'); END</v>
      </c>
    </row>
    <row r="98" spans="2:4" x14ac:dyDescent="0.25">
      <c r="B98" t="s">
        <v>405</v>
      </c>
      <c r="D98" t="str">
        <f t="shared" si="1"/>
        <v>if not exists (SELECT * FROM  dbo.MachineName where [Name] = N'Station Radiation Dosimeter') BEGIN INSERT INTO dbo.MachineName ([Name]) VALUES (N'Station Radiation Dosimeter'); END</v>
      </c>
    </row>
    <row r="99" spans="2:4" x14ac:dyDescent="0.25">
      <c r="B99" t="s">
        <v>406</v>
      </c>
      <c r="D99" t="str">
        <f t="shared" si="1"/>
        <v>if not exists (SELECT * FROM  dbo.MachineName where [Name] = N'STEP') BEGIN INSERT INTO dbo.MachineName ([Name]) VALUES (N'STEP'); END</v>
      </c>
    </row>
    <row r="100" spans="2:4" x14ac:dyDescent="0.25">
      <c r="B100" t="s">
        <v>407</v>
      </c>
      <c r="D100" t="str">
        <f t="shared" si="1"/>
        <v>if not exists (SELECT * FROM  dbo.MachineName where [Name] = N'STORA-TU') BEGIN INSERT INTO dbo.MachineName ([Name]) VALUES (N'STORA-TU'); END</v>
      </c>
    </row>
    <row r="101" spans="2:4" x14ac:dyDescent="0.25">
      <c r="B101" t="s">
        <v>408</v>
      </c>
      <c r="D101" t="str">
        <f t="shared" si="1"/>
        <v>if not exists (SELECT * FROM  dbo.MachineName where [Name] = N'SVG - 2M') BEGIN INSERT INTO dbo.MachineName ([Name]) VALUES (N'SVG - 2M'); END</v>
      </c>
    </row>
    <row r="102" spans="2:4" x14ac:dyDescent="0.25">
      <c r="B102" t="s">
        <v>409</v>
      </c>
      <c r="D102" t="str">
        <f t="shared" si="1"/>
        <v>if not exists (SELECT * FROM  dbo.MachineName where [Name] = N'Technidata') BEGIN INSERT INTO dbo.MachineName ([Name]) VALUES (N'Technidata'); END</v>
      </c>
    </row>
    <row r="103" spans="2:4" x14ac:dyDescent="0.25">
      <c r="B103" t="s">
        <v>410</v>
      </c>
      <c r="D103" t="str">
        <f t="shared" si="1"/>
        <v>if not exists (SELECT * FROM  dbo.MachineName where [Name] = N'TENMARS') BEGIN INSERT INTO dbo.MachineName ([Name]) VALUES (N'TENMARS'); END</v>
      </c>
    </row>
    <row r="104" spans="2:4" x14ac:dyDescent="0.25">
      <c r="B104" t="s">
        <v>411</v>
      </c>
      <c r="D104" t="str">
        <f t="shared" si="1"/>
        <v>if not exists (SELECT * FROM  dbo.MachineName where [Name] = N'TERRA') BEGIN INSERT INTO dbo.MachineName ([Name]) VALUES (N'TERRA'); END</v>
      </c>
    </row>
    <row r="105" spans="2:4" x14ac:dyDescent="0.25">
      <c r="B105" t="s">
        <v>412</v>
      </c>
      <c r="D105" t="str">
        <f t="shared" si="1"/>
        <v>if not exists (SELECT * FROM  dbo.MachineName where [Name] = N'TERRA P') BEGIN INSERT INTO dbo.MachineName ([Name]) VALUES (N'TERRA P'); END</v>
      </c>
    </row>
    <row r="106" spans="2:4" x14ac:dyDescent="0.25">
      <c r="B106" t="s">
        <v>413</v>
      </c>
      <c r="D106" t="str">
        <f t="shared" si="1"/>
        <v>if not exists (SELECT * FROM  dbo.MachineName where [Name] = N'Thermo') BEGIN INSERT INTO dbo.MachineName ([Name]) VALUES (N'Thermo'); END</v>
      </c>
    </row>
    <row r="107" spans="2:4" x14ac:dyDescent="0.25">
      <c r="B107" t="s">
        <v>312</v>
      </c>
      <c r="D107" t="str">
        <f t="shared" si="1"/>
        <v>if not exists (SELECT * FROM  dbo.MachineName where [Name] = N'Thermo Scientific EPD') BEGIN INSERT INTO dbo.MachineName ([Name]) VALUES (N'Thermo Scientific EPD'); END</v>
      </c>
    </row>
    <row r="108" spans="2:4" x14ac:dyDescent="0.25">
      <c r="B108" t="s">
        <v>414</v>
      </c>
      <c r="D108" t="str">
        <f t="shared" si="1"/>
        <v>if not exists (SELECT * FROM  dbo.MachineName where [Name] = N'Thiết bị đo phóng xạ') BEGIN INSERT INTO dbo.MachineName ([Name]) VALUES (N'Thiết bị đo phóng xạ'); END</v>
      </c>
    </row>
    <row r="109" spans="2:4" x14ac:dyDescent="0.25">
      <c r="B109" t="s">
        <v>415</v>
      </c>
      <c r="D109" t="str">
        <f t="shared" si="1"/>
        <v>if not exists (SELECT * FROM  dbo.MachineName where [Name] = N'Tracerco') BEGIN INSERT INTO dbo.MachineName ([Name]) VALUES (N'Tracerco'); END</v>
      </c>
    </row>
    <row r="110" spans="2:4" x14ac:dyDescent="0.25">
      <c r="B110" t="s">
        <v>416</v>
      </c>
      <c r="D110" t="str">
        <f t="shared" si="1"/>
        <v>if not exists (SELECT * FROM  dbo.MachineName where [Name] = N'TROXLER') BEGIN INSERT INTO dbo.MachineName ([Name]) VALUES (N'TROXLER'); END</v>
      </c>
    </row>
    <row r="111" spans="2:4" x14ac:dyDescent="0.25">
      <c r="B111" t="s">
        <v>417</v>
      </c>
      <c r="D111" t="str">
        <f t="shared" si="1"/>
        <v>if not exists (SELECT * FROM  dbo.MachineName where [Name] = N'VICTOREEN') BEGIN INSERT INTO dbo.MachineName ([Name]) VALUES (N'VICTOREEN'); END</v>
      </c>
    </row>
    <row r="112" spans="2:4" x14ac:dyDescent="0.25">
      <c r="B112" t="s">
        <v>418</v>
      </c>
      <c r="D112" t="str">
        <f t="shared" si="1"/>
        <v>if not exists (SELECT * FROM  dbo.MachineName where [Name] = N'X5CEx') BEGIN INSERT INTO dbo.MachineName ([Name]) VALUES (N'X5CEx'); END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7355-416D-442C-B59D-AE8761DFDD82}">
  <dimension ref="A1:AJ48"/>
  <sheetViews>
    <sheetView workbookViewId="0">
      <selection activeCell="J3" sqref="J3"/>
    </sheetView>
  </sheetViews>
  <sheetFormatPr defaultRowHeight="15" x14ac:dyDescent="0.25"/>
  <cols>
    <col min="1" max="1" width="14.5703125" customWidth="1"/>
    <col min="2" max="2" width="8.42578125" style="3" customWidth="1"/>
    <col min="3" max="3" width="11.28515625" style="3" customWidth="1"/>
    <col min="4" max="4" width="11" style="3" customWidth="1"/>
    <col min="5" max="5" width="12.7109375" style="3" customWidth="1"/>
    <col min="6" max="6" width="12.85546875" style="3" customWidth="1"/>
    <col min="7" max="7" width="13.140625" style="3" customWidth="1"/>
    <col min="8" max="8" width="6.28515625" style="3" customWidth="1"/>
    <col min="9" max="9" width="5.42578125" style="3" customWidth="1"/>
    <col min="10" max="10" width="13.140625" style="3" customWidth="1"/>
    <col min="11" max="11" width="9.140625" style="3"/>
    <col min="12" max="12" width="6.42578125" style="3" customWidth="1"/>
    <col min="13" max="13" width="14.7109375" style="3" customWidth="1"/>
    <col min="14" max="14" width="14.42578125" style="3" customWidth="1"/>
    <col min="15" max="15" width="12.7109375" style="3" customWidth="1"/>
  </cols>
  <sheetData>
    <row r="1" spans="1:36" x14ac:dyDescent="0.25">
      <c r="A1" s="2" t="s">
        <v>59</v>
      </c>
      <c r="B1" s="2" t="s">
        <v>513</v>
      </c>
      <c r="C1" s="2" t="s">
        <v>536</v>
      </c>
      <c r="D1" s="2" t="s">
        <v>537</v>
      </c>
      <c r="E1" s="2" t="s">
        <v>538</v>
      </c>
      <c r="F1" s="2" t="s">
        <v>510</v>
      </c>
      <c r="G1" s="2" t="s">
        <v>511</v>
      </c>
      <c r="H1" s="2" t="s">
        <v>512</v>
      </c>
      <c r="I1" s="2" t="s">
        <v>88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</row>
    <row r="2" spans="1:36" ht="30.75" customHeight="1" x14ac:dyDescent="0.25">
      <c r="A2" s="3" t="s">
        <v>480</v>
      </c>
      <c r="B2" s="3">
        <f>B16</f>
        <v>16</v>
      </c>
      <c r="C2" s="3">
        <f t="shared" ref="C2:O2" si="0">C16</f>
        <v>16</v>
      </c>
      <c r="D2" s="3">
        <f t="shared" si="0"/>
        <v>16</v>
      </c>
      <c r="E2" s="3">
        <f t="shared" si="0"/>
        <v>16</v>
      </c>
      <c r="F2" s="3">
        <f t="shared" si="0"/>
        <v>16</v>
      </c>
      <c r="G2" s="3">
        <f t="shared" si="0"/>
        <v>16</v>
      </c>
      <c r="H2" s="3">
        <f t="shared" si="0"/>
        <v>16</v>
      </c>
      <c r="I2" s="3">
        <f t="shared" si="0"/>
        <v>16</v>
      </c>
      <c r="J2" s="3">
        <f t="shared" si="0"/>
        <v>16</v>
      </c>
      <c r="K2" s="3">
        <f t="shared" si="0"/>
        <v>16</v>
      </c>
      <c r="L2" s="3">
        <f t="shared" si="0"/>
        <v>16</v>
      </c>
      <c r="M2" s="3">
        <f t="shared" si="0"/>
        <v>16</v>
      </c>
      <c r="N2" s="3">
        <f t="shared" si="0"/>
        <v>16</v>
      </c>
      <c r="O2" s="3">
        <f t="shared" si="0"/>
        <v>16</v>
      </c>
      <c r="Q2" s="45" t="str">
        <f>_xlfn.CONCAT("if not exists (SELECT * FROM  dbo.Role where [Name] = N'",A2,"') BEGIN INSERT INTO dbo.Role  ([Name], [User], [Permission],[BackupDB], [RestoreDB],[RadQuantity],[DoseQuantity],[Unit],[TM],[Certificate],[Customer],[City],[MachineName],[MachineType],[SensorType]) VALUES (N'",A2,"', ",B2,", ",C2,", ",D2,", ",E2,", ",F2,", ",G2,", ",H2,", ",I2,", ",J2,", ",K2,", ",L2,", ",M2,", ",N2,", ",O2,"); END")</f>
        <v>if not exists (SELECT * FROM  dbo.Role where [Name] = N'Viewer') BEGIN INSERT INTO dbo.Role  ([Name], [User], [Permission],[BackupDB], [RestoreDB],[RadQuantity],[DoseQuantity],[Unit],[TM],[Certificate],[Customer],[City],[MachineName],[MachineType],[SensorType]) VALUES (N'Viewer', 16, 16, 16, 16, 16, 16, 16, 16, 16, 16, 16, 16, 16, 16); END</v>
      </c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</row>
    <row r="3" spans="1:36" ht="30.75" customHeight="1" x14ac:dyDescent="0.25">
      <c r="A3" s="3" t="s">
        <v>87</v>
      </c>
      <c r="B3" s="3">
        <f>B24</f>
        <v>0</v>
      </c>
      <c r="C3" s="3">
        <f t="shared" ref="C3:O3" si="1">C24</f>
        <v>0</v>
      </c>
      <c r="D3" s="3">
        <f t="shared" si="1"/>
        <v>0</v>
      </c>
      <c r="E3" s="3">
        <f t="shared" si="1"/>
        <v>0</v>
      </c>
      <c r="F3" s="3">
        <f t="shared" si="1"/>
        <v>16</v>
      </c>
      <c r="G3" s="3">
        <f t="shared" si="1"/>
        <v>16</v>
      </c>
      <c r="H3" s="3">
        <f t="shared" si="1"/>
        <v>16</v>
      </c>
      <c r="I3" s="3">
        <f t="shared" si="1"/>
        <v>28</v>
      </c>
      <c r="J3" s="3">
        <f t="shared" si="1"/>
        <v>31</v>
      </c>
      <c r="K3" s="3">
        <f t="shared" si="1"/>
        <v>28</v>
      </c>
      <c r="L3" s="3">
        <f t="shared" si="1"/>
        <v>16</v>
      </c>
      <c r="M3" s="3">
        <f t="shared" si="1"/>
        <v>30</v>
      </c>
      <c r="N3" s="3">
        <f t="shared" si="1"/>
        <v>28</v>
      </c>
      <c r="O3" s="3">
        <f t="shared" si="1"/>
        <v>28</v>
      </c>
      <c r="Q3" s="45" t="str">
        <f t="shared" ref="Q3:Q6" si="2">_xlfn.CONCAT("if not exists (SELECT * FROM  dbo.Role where [Name] = N'",A3,"') BEGIN INSERT INTO dbo.Role  ([Name], [User], [Permission],[BackupDB], [RestoreDB],[RadQuantity],[DoseQuantity],[Unit],[TM],[Certificate],[Customer],[City],[MachineName],[MachineType],[SensorType]) VALUES (N'",A3,"', ",B3,", ",C3,", ",D3,", ",E3,", ",F3,", ",G3,", ",H3,", ",I3,", ",J3,", ",K3,", ",L3,", ",M3,", ",N3,", ",O3,"); END")</f>
        <v>if not exists (SELECT * FROM  dbo.Role where [Name] = N'Technical') BEGIN INSERT INTO dbo.Role  ([Name], [User], [Permission],[BackupDB], [RestoreDB],[RadQuantity],[DoseQuantity],[Unit],[TM],[Certificate],[Customer],[City],[MachineName],[MachineType],[SensorType]) VALUES (N'Technical', 0, 0, 0, 0, 16, 16, 16, 28, 31, 28, 16, 30, 28, 28); END</v>
      </c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</row>
    <row r="4" spans="1:36" ht="30.75" customHeight="1" x14ac:dyDescent="0.25">
      <c r="A4" s="3" t="s">
        <v>88</v>
      </c>
      <c r="B4" s="3">
        <f>B32</f>
        <v>28</v>
      </c>
      <c r="C4" s="3">
        <f t="shared" ref="C4:O4" si="3">C32</f>
        <v>16</v>
      </c>
      <c r="D4" s="3">
        <f t="shared" si="3"/>
        <v>28</v>
      </c>
      <c r="E4" s="3">
        <f t="shared" si="3"/>
        <v>16</v>
      </c>
      <c r="F4" s="3">
        <f t="shared" si="3"/>
        <v>30</v>
      </c>
      <c r="G4" s="3">
        <f t="shared" si="3"/>
        <v>30</v>
      </c>
      <c r="H4" s="3">
        <f t="shared" si="3"/>
        <v>30</v>
      </c>
      <c r="I4" s="3">
        <f t="shared" si="3"/>
        <v>30</v>
      </c>
      <c r="J4" s="3">
        <f t="shared" si="3"/>
        <v>31</v>
      </c>
      <c r="K4" s="3">
        <f t="shared" si="3"/>
        <v>30</v>
      </c>
      <c r="L4" s="3">
        <f t="shared" si="3"/>
        <v>30</v>
      </c>
      <c r="M4" s="3">
        <f t="shared" si="3"/>
        <v>30</v>
      </c>
      <c r="N4" s="3">
        <f t="shared" si="3"/>
        <v>30</v>
      </c>
      <c r="O4" s="3">
        <f t="shared" si="3"/>
        <v>30</v>
      </c>
      <c r="Q4" s="45" t="str">
        <f t="shared" si="2"/>
        <v>if not exists (SELECT * FROM  dbo.Role where [Name] = N'TM') BEGIN INSERT INTO dbo.Role  ([Name], [User], [Permission],[BackupDB], [RestoreDB],[RadQuantity],[DoseQuantity],[Unit],[TM],[Certificate],[Customer],[City],[MachineName],[MachineType],[SensorType]) VALUES (N'TM', 28, 16, 28, 16, 30, 30, 30, 30, 31, 30, 30, 30, 30, 30); END</v>
      </c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1:36" ht="30.75" customHeight="1" x14ac:dyDescent="0.25">
      <c r="A5" s="3" t="s">
        <v>89</v>
      </c>
      <c r="B5" s="3">
        <f>B40</f>
        <v>30</v>
      </c>
      <c r="C5" s="3">
        <f t="shared" ref="C5:O5" si="4">C40</f>
        <v>20</v>
      </c>
      <c r="D5" s="3">
        <f t="shared" si="4"/>
        <v>30</v>
      </c>
      <c r="E5" s="3">
        <f t="shared" si="4"/>
        <v>30</v>
      </c>
      <c r="F5" s="3">
        <f t="shared" si="4"/>
        <v>30</v>
      </c>
      <c r="G5" s="3">
        <f t="shared" si="4"/>
        <v>30</v>
      </c>
      <c r="H5" s="3">
        <f t="shared" si="4"/>
        <v>30</v>
      </c>
      <c r="I5" s="3">
        <f t="shared" si="4"/>
        <v>30</v>
      </c>
      <c r="J5" s="3">
        <f t="shared" si="4"/>
        <v>31</v>
      </c>
      <c r="K5" s="3">
        <f t="shared" si="4"/>
        <v>30</v>
      </c>
      <c r="L5" s="3">
        <f t="shared" si="4"/>
        <v>30</v>
      </c>
      <c r="M5" s="3">
        <f t="shared" si="4"/>
        <v>30</v>
      </c>
      <c r="N5" s="3">
        <f t="shared" si="4"/>
        <v>30</v>
      </c>
      <c r="O5" s="3">
        <f t="shared" si="4"/>
        <v>30</v>
      </c>
      <c r="Q5" s="45" t="str">
        <f t="shared" si="2"/>
        <v>if not exists (SELECT * FROM  dbo.Role where [Name] = N'QM') BEGIN INSERT INTO dbo.Role  ([Name], [User], [Permission],[BackupDB], [RestoreDB],[RadQuantity],[DoseQuantity],[Unit],[TM],[Certificate],[Customer],[City],[MachineName],[MachineType],[SensorType]) VALUES (N'QM', 30, 20, 30, 30, 30, 30, 30, 30, 31, 30, 30, 30, 30, 30); END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1:36" ht="30.75" customHeight="1" x14ac:dyDescent="0.25">
      <c r="A6" s="3" t="s">
        <v>86</v>
      </c>
      <c r="B6" s="3">
        <f>B48</f>
        <v>30</v>
      </c>
      <c r="C6" s="3">
        <f t="shared" ref="C6:O6" si="5">C48</f>
        <v>20</v>
      </c>
      <c r="D6" s="3">
        <f t="shared" si="5"/>
        <v>30</v>
      </c>
      <c r="E6" s="3">
        <f t="shared" si="5"/>
        <v>30</v>
      </c>
      <c r="F6" s="3">
        <f t="shared" si="5"/>
        <v>30</v>
      </c>
      <c r="G6" s="3">
        <f t="shared" si="5"/>
        <v>30</v>
      </c>
      <c r="H6" s="3">
        <f t="shared" si="5"/>
        <v>30</v>
      </c>
      <c r="I6" s="3">
        <f t="shared" si="5"/>
        <v>30</v>
      </c>
      <c r="J6" s="3">
        <f t="shared" si="5"/>
        <v>31</v>
      </c>
      <c r="K6" s="3">
        <f t="shared" si="5"/>
        <v>30</v>
      </c>
      <c r="L6" s="3">
        <f t="shared" si="5"/>
        <v>30</v>
      </c>
      <c r="M6" s="3">
        <f t="shared" si="5"/>
        <v>30</v>
      </c>
      <c r="N6" s="3">
        <f t="shared" si="5"/>
        <v>30</v>
      </c>
      <c r="O6" s="3">
        <f t="shared" si="5"/>
        <v>30</v>
      </c>
      <c r="Q6" s="45" t="str">
        <f t="shared" si="2"/>
        <v>if not exists (SELECT * FROM  dbo.Role where [Name] = N'Admin') BEGIN INSERT INTO dbo.Role  ([Name], [User], [Permission],[BackupDB], [RestoreDB],[RadQuantity],[DoseQuantity],[Unit],[TM],[Certificate],[Customer],[City],[MachineName],[MachineType],[SensorType]) VALUES (N'Admin', 30, 20, 30, 30, 30, 30, 30, 30, 31, 30, 30, 30, 30, 30); END</v>
      </c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9" spans="1:36" ht="15.75" thickBot="1" x14ac:dyDescent="0.3"/>
    <row r="10" spans="1:36" x14ac:dyDescent="0.25">
      <c r="A10" s="36" t="s">
        <v>480</v>
      </c>
      <c r="B10" s="37" t="str">
        <f>$B$1</f>
        <v>User</v>
      </c>
      <c r="C10" s="37" t="str">
        <f>$C$1</f>
        <v>Permission</v>
      </c>
      <c r="D10" s="37" t="str">
        <f>$D$1</f>
        <v>BackupDB</v>
      </c>
      <c r="E10" s="37" t="str">
        <f>$E$1</f>
        <v>RestoreDB</v>
      </c>
      <c r="F10" s="37" t="str">
        <f>$F$1</f>
        <v>RadQuantity</v>
      </c>
      <c r="G10" s="37" t="str">
        <f>$G$1</f>
        <v>DoseQuantity</v>
      </c>
      <c r="H10" s="37" t="str">
        <f>$H$1</f>
        <v>Unit</v>
      </c>
      <c r="I10" s="37" t="str">
        <f>$I$1</f>
        <v>TM</v>
      </c>
      <c r="J10" s="37" t="str">
        <f>$J$1</f>
        <v>Certificate</v>
      </c>
      <c r="K10" s="37" t="str">
        <f>$K$1</f>
        <v>Customer</v>
      </c>
      <c r="L10" s="37" t="str">
        <f>$L$1</f>
        <v>City</v>
      </c>
      <c r="M10" s="37" t="str">
        <f>$M$1</f>
        <v>MachineName</v>
      </c>
      <c r="N10" s="37" t="str">
        <f>$N$1</f>
        <v>MachineType</v>
      </c>
      <c r="O10" s="38" t="str">
        <f>$O$1</f>
        <v>SensorType</v>
      </c>
    </row>
    <row r="11" spans="1:36" x14ac:dyDescent="0.25">
      <c r="A11" s="32" t="s">
        <v>539</v>
      </c>
      <c r="B11" s="39">
        <v>1</v>
      </c>
      <c r="C11" s="39">
        <v>1</v>
      </c>
      <c r="D11" s="39">
        <v>1</v>
      </c>
      <c r="E11" s="39">
        <v>1</v>
      </c>
      <c r="F11" s="39">
        <v>1</v>
      </c>
      <c r="G11" s="39">
        <v>1</v>
      </c>
      <c r="H11" s="39">
        <v>1</v>
      </c>
      <c r="I11" s="39">
        <v>1</v>
      </c>
      <c r="J11" s="39">
        <v>1</v>
      </c>
      <c r="K11" s="39">
        <v>1</v>
      </c>
      <c r="L11" s="39">
        <v>1</v>
      </c>
      <c r="M11" s="39">
        <v>1</v>
      </c>
      <c r="N11" s="39">
        <v>1</v>
      </c>
      <c r="O11" s="40">
        <v>1</v>
      </c>
    </row>
    <row r="12" spans="1:36" x14ac:dyDescent="0.25">
      <c r="A12" s="33" t="s">
        <v>540</v>
      </c>
      <c r="B12" s="28">
        <v>0</v>
      </c>
      <c r="C12" s="28"/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41">
        <v>0</v>
      </c>
    </row>
    <row r="13" spans="1:36" x14ac:dyDescent="0.25">
      <c r="A13" s="33" t="s">
        <v>541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41">
        <v>0</v>
      </c>
    </row>
    <row r="14" spans="1:36" x14ac:dyDescent="0.25">
      <c r="A14" s="33" t="s">
        <v>542</v>
      </c>
      <c r="B14" s="28">
        <v>0</v>
      </c>
      <c r="C14" s="28"/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41">
        <v>0</v>
      </c>
    </row>
    <row r="15" spans="1:36" x14ac:dyDescent="0.25">
      <c r="A15" s="34" t="s">
        <v>543</v>
      </c>
      <c r="B15" s="28"/>
      <c r="C15" s="28"/>
      <c r="D15" s="28"/>
      <c r="E15" s="28"/>
      <c r="F15" s="28"/>
      <c r="G15" s="28"/>
      <c r="H15" s="28"/>
      <c r="I15" s="28"/>
      <c r="J15" s="28">
        <v>0</v>
      </c>
      <c r="K15" s="28"/>
      <c r="L15" s="28"/>
      <c r="M15" s="28"/>
      <c r="N15" s="28"/>
      <c r="O15" s="41"/>
    </row>
    <row r="16" spans="1:36" ht="15.75" thickBot="1" x14ac:dyDescent="0.3">
      <c r="A16" s="35" t="s">
        <v>544</v>
      </c>
      <c r="B16" s="43">
        <f>B15+B14*2+B13*2^2+B12*2^3+B11*2^4</f>
        <v>16</v>
      </c>
      <c r="C16" s="43">
        <f t="shared" ref="C16" si="6">C15+C14*2+C13*2^2+C12*2^3+C11*2^4</f>
        <v>16</v>
      </c>
      <c r="D16" s="43">
        <f t="shared" ref="D16" si="7">D15+D14*2+D13*2^2+D12*2^3+D11*2^4</f>
        <v>16</v>
      </c>
      <c r="E16" s="43">
        <f t="shared" ref="E16" si="8">E15+E14*2+E13*2^2+E12*2^3+E11*2^4</f>
        <v>16</v>
      </c>
      <c r="F16" s="43">
        <f t="shared" ref="F16" si="9">F15+F14*2+F13*2^2+F12*2^3+F11*2^4</f>
        <v>16</v>
      </c>
      <c r="G16" s="43">
        <f t="shared" ref="G16" si="10">G15+G14*2+G13*2^2+G12*2^3+G11*2^4</f>
        <v>16</v>
      </c>
      <c r="H16" s="43">
        <f t="shared" ref="H16" si="11">H15+H14*2+H13*2^2+H12*2^3+H11*2^4</f>
        <v>16</v>
      </c>
      <c r="I16" s="43">
        <f t="shared" ref="I16" si="12">I15+I14*2+I13*2^2+I12*2^3+I11*2^4</f>
        <v>16</v>
      </c>
      <c r="J16" s="43">
        <f t="shared" ref="J16" si="13">J15+J14*2+J13*2^2+J12*2^3+J11*2^4</f>
        <v>16</v>
      </c>
      <c r="K16" s="43">
        <f t="shared" ref="K16" si="14">K15+K14*2+K13*2^2+K12*2^3+K11*2^4</f>
        <v>16</v>
      </c>
      <c r="L16" s="43">
        <f t="shared" ref="L16" si="15">L15+L14*2+L13*2^2+L12*2^3+L11*2^4</f>
        <v>16</v>
      </c>
      <c r="M16" s="43">
        <f t="shared" ref="M16" si="16">M15+M14*2+M13*2^2+M12*2^3+M11*2^4</f>
        <v>16</v>
      </c>
      <c r="N16" s="43">
        <f t="shared" ref="N16" si="17">N15+N14*2+N13*2^2+N12*2^3+N11*2^4</f>
        <v>16</v>
      </c>
      <c r="O16" s="43">
        <f t="shared" ref="O16" si="18">O15+O14*2+O13*2^2+O12*2^3+O11*2^4</f>
        <v>16</v>
      </c>
    </row>
    <row r="17" spans="1:15" ht="15.75" thickBot="1" x14ac:dyDescent="0.3">
      <c r="A17" s="30"/>
      <c r="B17" s="31"/>
      <c r="C17" s="31"/>
      <c r="D17" s="31"/>
      <c r="E17" s="31"/>
      <c r="F17" s="31"/>
      <c r="G17" s="31"/>
      <c r="H17" s="28"/>
      <c r="I17" s="28"/>
      <c r="J17" s="28"/>
    </row>
    <row r="18" spans="1:15" x14ac:dyDescent="0.25">
      <c r="A18" s="36" t="s">
        <v>87</v>
      </c>
      <c r="B18" s="37" t="str">
        <f>$B$1</f>
        <v>User</v>
      </c>
      <c r="C18" s="37" t="str">
        <f>$C$1</f>
        <v>Permission</v>
      </c>
      <c r="D18" s="37" t="str">
        <f>$D$1</f>
        <v>BackupDB</v>
      </c>
      <c r="E18" s="37" t="str">
        <f>$E$1</f>
        <v>RestoreDB</v>
      </c>
      <c r="F18" s="37" t="str">
        <f>$F$1</f>
        <v>RadQuantity</v>
      </c>
      <c r="G18" s="37" t="str">
        <f>$G$1</f>
        <v>DoseQuantity</v>
      </c>
      <c r="H18" s="37" t="str">
        <f>$H$1</f>
        <v>Unit</v>
      </c>
      <c r="I18" s="37" t="str">
        <f>$I$1</f>
        <v>TM</v>
      </c>
      <c r="J18" s="37" t="str">
        <f>$J$1</f>
        <v>Certificate</v>
      </c>
      <c r="K18" s="37" t="str">
        <f>$K$1</f>
        <v>Customer</v>
      </c>
      <c r="L18" s="37" t="str">
        <f>$L$1</f>
        <v>City</v>
      </c>
      <c r="M18" s="37" t="str">
        <f>$M$1</f>
        <v>MachineName</v>
      </c>
      <c r="N18" s="37" t="str">
        <f>$N$1</f>
        <v>MachineType</v>
      </c>
      <c r="O18" s="38" t="str">
        <f>$O$1</f>
        <v>SensorType</v>
      </c>
    </row>
    <row r="19" spans="1:15" x14ac:dyDescent="0.25">
      <c r="A19" s="32" t="s">
        <v>539</v>
      </c>
      <c r="B19" s="39">
        <v>0</v>
      </c>
      <c r="C19" s="39">
        <v>0</v>
      </c>
      <c r="D19" s="39">
        <v>0</v>
      </c>
      <c r="E19" s="39">
        <v>0</v>
      </c>
      <c r="F19" s="39">
        <v>1</v>
      </c>
      <c r="G19" s="39">
        <v>1</v>
      </c>
      <c r="H19" s="39">
        <v>1</v>
      </c>
      <c r="I19" s="39">
        <v>1</v>
      </c>
      <c r="J19" s="39">
        <v>1</v>
      </c>
      <c r="K19" s="39">
        <v>1</v>
      </c>
      <c r="L19" s="39">
        <v>1</v>
      </c>
      <c r="M19" s="39">
        <v>1</v>
      </c>
      <c r="N19" s="39">
        <v>1</v>
      </c>
      <c r="O19" s="40">
        <v>1</v>
      </c>
    </row>
    <row r="20" spans="1:15" x14ac:dyDescent="0.25">
      <c r="A20" s="33" t="s">
        <v>540</v>
      </c>
      <c r="B20" s="28">
        <v>0</v>
      </c>
      <c r="C20" s="28"/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1</v>
      </c>
      <c r="J20" s="28">
        <v>1</v>
      </c>
      <c r="K20" s="28">
        <v>1</v>
      </c>
      <c r="L20" s="28">
        <v>0</v>
      </c>
      <c r="M20" s="28">
        <v>1</v>
      </c>
      <c r="N20" s="28">
        <v>1</v>
      </c>
      <c r="O20" s="41">
        <v>1</v>
      </c>
    </row>
    <row r="21" spans="1:15" x14ac:dyDescent="0.25">
      <c r="A21" s="33" t="s">
        <v>541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1</v>
      </c>
      <c r="J21" s="28">
        <v>1</v>
      </c>
      <c r="K21" s="28">
        <v>1</v>
      </c>
      <c r="L21" s="28">
        <v>0</v>
      </c>
      <c r="M21" s="28">
        <v>1</v>
      </c>
      <c r="N21" s="28">
        <v>1</v>
      </c>
      <c r="O21" s="41">
        <v>1</v>
      </c>
    </row>
    <row r="22" spans="1:15" x14ac:dyDescent="0.25">
      <c r="A22" s="33" t="s">
        <v>542</v>
      </c>
      <c r="B22" s="28">
        <v>0</v>
      </c>
      <c r="C22" s="28"/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1</v>
      </c>
      <c r="K22" s="28">
        <v>0</v>
      </c>
      <c r="L22" s="28">
        <v>0</v>
      </c>
      <c r="M22" s="28">
        <v>1</v>
      </c>
      <c r="N22" s="28">
        <v>0</v>
      </c>
      <c r="O22" s="41">
        <v>0</v>
      </c>
    </row>
    <row r="23" spans="1:15" x14ac:dyDescent="0.25">
      <c r="A23" s="34" t="s">
        <v>543</v>
      </c>
      <c r="B23" s="29"/>
      <c r="C23" s="29"/>
      <c r="D23" s="29"/>
      <c r="E23" s="29"/>
      <c r="F23" s="29"/>
      <c r="G23" s="29"/>
      <c r="H23" s="29"/>
      <c r="I23" s="29"/>
      <c r="J23" s="29">
        <v>1</v>
      </c>
      <c r="K23" s="29"/>
      <c r="L23" s="29"/>
      <c r="M23" s="29"/>
      <c r="N23" s="29"/>
      <c r="O23" s="42"/>
    </row>
    <row r="24" spans="1:15" ht="15.75" thickBot="1" x14ac:dyDescent="0.3">
      <c r="A24" s="35" t="s">
        <v>544</v>
      </c>
      <c r="B24" s="43">
        <f>B23+B22*2+B21*2^2+B20*2^3+B19*2^4</f>
        <v>0</v>
      </c>
      <c r="C24" s="43">
        <f t="shared" ref="C24" si="19">C23+C22*2+C21*2^2+C20*2^3+C19*2^4</f>
        <v>0</v>
      </c>
      <c r="D24" s="43">
        <f t="shared" ref="D24" si="20">D23+D22*2+D21*2^2+D20*2^3+D19*2^4</f>
        <v>0</v>
      </c>
      <c r="E24" s="43">
        <f t="shared" ref="E24" si="21">E23+E22*2+E21*2^2+E20*2^3+E19*2^4</f>
        <v>0</v>
      </c>
      <c r="F24" s="43">
        <f t="shared" ref="F24" si="22">F23+F22*2+F21*2^2+F20*2^3+F19*2^4</f>
        <v>16</v>
      </c>
      <c r="G24" s="43">
        <f t="shared" ref="G24" si="23">G23+G22*2+G21*2^2+G20*2^3+G19*2^4</f>
        <v>16</v>
      </c>
      <c r="H24" s="43">
        <f t="shared" ref="H24" si="24">H23+H22*2+H21*2^2+H20*2^3+H19*2^4</f>
        <v>16</v>
      </c>
      <c r="I24" s="43">
        <f t="shared" ref="I24" si="25">I23+I22*2+I21*2^2+I20*2^3+I19*2^4</f>
        <v>28</v>
      </c>
      <c r="J24" s="43">
        <f t="shared" ref="J24" si="26">J23+J22*2+J21*2^2+J20*2^3+J19*2^4</f>
        <v>31</v>
      </c>
      <c r="K24" s="43">
        <f t="shared" ref="K24" si="27">K23+K22*2+K21*2^2+K20*2^3+K19*2^4</f>
        <v>28</v>
      </c>
      <c r="L24" s="43">
        <f t="shared" ref="L24" si="28">L23+L22*2+L21*2^2+L20*2^3+L19*2^4</f>
        <v>16</v>
      </c>
      <c r="M24" s="43">
        <f t="shared" ref="M24" si="29">M23+M22*2+M21*2^2+M20*2^3+M19*2^4</f>
        <v>30</v>
      </c>
      <c r="N24" s="43">
        <f t="shared" ref="N24" si="30">N23+N22*2+N21*2^2+N20*2^3+N19*2^4</f>
        <v>28</v>
      </c>
      <c r="O24" s="43">
        <f t="shared" ref="O24" si="31">O23+O22*2+O21*2^2+O20*2^3+O19*2^4</f>
        <v>28</v>
      </c>
    </row>
    <row r="25" spans="1:15" ht="15.75" thickBot="1" x14ac:dyDescent="0.3">
      <c r="A25" s="30"/>
      <c r="B25" s="28"/>
      <c r="C25" s="28"/>
      <c r="D25" s="28"/>
      <c r="E25" s="28"/>
      <c r="F25" s="28"/>
      <c r="G25" s="28"/>
      <c r="H25" s="28"/>
      <c r="I25" s="28"/>
      <c r="J25" s="28"/>
    </row>
    <row r="26" spans="1:15" x14ac:dyDescent="0.25">
      <c r="A26" s="36" t="s">
        <v>88</v>
      </c>
      <c r="B26" s="37" t="str">
        <f>$B$1</f>
        <v>User</v>
      </c>
      <c r="C26" s="37" t="str">
        <f>$C$1</f>
        <v>Permission</v>
      </c>
      <c r="D26" s="37" t="str">
        <f>$D$1</f>
        <v>BackupDB</v>
      </c>
      <c r="E26" s="37" t="str">
        <f>$E$1</f>
        <v>RestoreDB</v>
      </c>
      <c r="F26" s="37" t="str">
        <f>$F$1</f>
        <v>RadQuantity</v>
      </c>
      <c r="G26" s="37" t="str">
        <f>$G$1</f>
        <v>DoseQuantity</v>
      </c>
      <c r="H26" s="37" t="str">
        <f>$H$1</f>
        <v>Unit</v>
      </c>
      <c r="I26" s="37" t="str">
        <f>$I$1</f>
        <v>TM</v>
      </c>
      <c r="J26" s="37" t="str">
        <f>$J$1</f>
        <v>Certificate</v>
      </c>
      <c r="K26" s="37" t="str">
        <f>$K$1</f>
        <v>Customer</v>
      </c>
      <c r="L26" s="37" t="str">
        <f>$L$1</f>
        <v>City</v>
      </c>
      <c r="M26" s="37" t="str">
        <f>$M$1</f>
        <v>MachineName</v>
      </c>
      <c r="N26" s="37" t="str">
        <f>$N$1</f>
        <v>MachineType</v>
      </c>
      <c r="O26" s="38" t="str">
        <f>$O$1</f>
        <v>SensorType</v>
      </c>
    </row>
    <row r="27" spans="1:15" x14ac:dyDescent="0.25">
      <c r="A27" s="32" t="s">
        <v>539</v>
      </c>
      <c r="B27" s="39">
        <v>1</v>
      </c>
      <c r="C27" s="39">
        <v>1</v>
      </c>
      <c r="D27" s="39">
        <v>1</v>
      </c>
      <c r="E27" s="39">
        <v>1</v>
      </c>
      <c r="F27" s="39">
        <v>1</v>
      </c>
      <c r="G27" s="39">
        <v>1</v>
      </c>
      <c r="H27" s="39">
        <v>1</v>
      </c>
      <c r="I27" s="39">
        <v>1</v>
      </c>
      <c r="J27" s="39">
        <v>1</v>
      </c>
      <c r="K27" s="39">
        <v>1</v>
      </c>
      <c r="L27" s="39">
        <v>1</v>
      </c>
      <c r="M27" s="39">
        <v>1</v>
      </c>
      <c r="N27" s="39">
        <v>1</v>
      </c>
      <c r="O27" s="40">
        <v>1</v>
      </c>
    </row>
    <row r="28" spans="1:15" x14ac:dyDescent="0.25">
      <c r="A28" s="33" t="s">
        <v>540</v>
      </c>
      <c r="B28" s="28">
        <v>1</v>
      </c>
      <c r="C28" s="28"/>
      <c r="D28" s="28">
        <v>1</v>
      </c>
      <c r="E28" s="28">
        <v>0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41">
        <v>1</v>
      </c>
    </row>
    <row r="29" spans="1:15" x14ac:dyDescent="0.25">
      <c r="A29" s="33" t="s">
        <v>541</v>
      </c>
      <c r="B29" s="28">
        <v>1</v>
      </c>
      <c r="C29" s="28">
        <v>0</v>
      </c>
      <c r="D29" s="28">
        <v>1</v>
      </c>
      <c r="E29" s="28">
        <v>0</v>
      </c>
      <c r="F29" s="28">
        <v>1</v>
      </c>
      <c r="G29" s="28">
        <v>1</v>
      </c>
      <c r="H29" s="28">
        <v>1</v>
      </c>
      <c r="I29" s="28">
        <v>1</v>
      </c>
      <c r="J29" s="28">
        <v>1</v>
      </c>
      <c r="K29" s="28">
        <v>1</v>
      </c>
      <c r="L29" s="28">
        <v>1</v>
      </c>
      <c r="M29" s="28">
        <v>1</v>
      </c>
      <c r="N29" s="28">
        <v>1</v>
      </c>
      <c r="O29" s="41">
        <v>1</v>
      </c>
    </row>
    <row r="30" spans="1:15" x14ac:dyDescent="0.25">
      <c r="A30" s="33" t="s">
        <v>542</v>
      </c>
      <c r="B30" s="28">
        <v>0</v>
      </c>
      <c r="C30" s="28"/>
      <c r="D30" s="28">
        <v>0</v>
      </c>
      <c r="E30" s="28">
        <v>0</v>
      </c>
      <c r="F30" s="28">
        <v>1</v>
      </c>
      <c r="G30" s="28">
        <v>1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41">
        <v>1</v>
      </c>
    </row>
    <row r="31" spans="1:15" x14ac:dyDescent="0.25">
      <c r="A31" s="34" t="s">
        <v>543</v>
      </c>
      <c r="B31" s="29"/>
      <c r="C31" s="29"/>
      <c r="D31" s="29"/>
      <c r="E31" s="29"/>
      <c r="F31" s="29"/>
      <c r="G31" s="29"/>
      <c r="H31" s="29"/>
      <c r="I31" s="29"/>
      <c r="J31" s="29">
        <v>1</v>
      </c>
      <c r="K31" s="29"/>
      <c r="L31" s="29"/>
      <c r="M31" s="29"/>
      <c r="N31" s="29"/>
      <c r="O31" s="42"/>
    </row>
    <row r="32" spans="1:15" ht="15.75" thickBot="1" x14ac:dyDescent="0.3">
      <c r="A32" s="35" t="s">
        <v>544</v>
      </c>
      <c r="B32" s="43">
        <f>B31+B30*2+B29*2^2+B28*2^3+B27*2^4</f>
        <v>28</v>
      </c>
      <c r="C32" s="43">
        <f t="shared" ref="C32" si="32">C31+C30*2+C29*2^2+C28*2^3+C27*2^4</f>
        <v>16</v>
      </c>
      <c r="D32" s="43">
        <f t="shared" ref="D32" si="33">D31+D30*2+D29*2^2+D28*2^3+D27*2^4</f>
        <v>28</v>
      </c>
      <c r="E32" s="43">
        <f t="shared" ref="E32" si="34">E31+E30*2+E29*2^2+E28*2^3+E27*2^4</f>
        <v>16</v>
      </c>
      <c r="F32" s="43">
        <f t="shared" ref="F32" si="35">F31+F30*2+F29*2^2+F28*2^3+F27*2^4</f>
        <v>30</v>
      </c>
      <c r="G32" s="43">
        <f t="shared" ref="G32" si="36">G31+G30*2+G29*2^2+G28*2^3+G27*2^4</f>
        <v>30</v>
      </c>
      <c r="H32" s="43">
        <f t="shared" ref="H32" si="37">H31+H30*2+H29*2^2+H28*2^3+H27*2^4</f>
        <v>30</v>
      </c>
      <c r="I32" s="43">
        <f t="shared" ref="I32" si="38">I31+I30*2+I29*2^2+I28*2^3+I27*2^4</f>
        <v>30</v>
      </c>
      <c r="J32" s="43">
        <f t="shared" ref="J32" si="39">J31+J30*2+J29*2^2+J28*2^3+J27*2^4</f>
        <v>31</v>
      </c>
      <c r="K32" s="43">
        <f t="shared" ref="K32" si="40">K31+K30*2+K29*2^2+K28*2^3+K27*2^4</f>
        <v>30</v>
      </c>
      <c r="L32" s="43">
        <f t="shared" ref="L32" si="41">L31+L30*2+L29*2^2+L28*2^3+L27*2^4</f>
        <v>30</v>
      </c>
      <c r="M32" s="43">
        <f t="shared" ref="M32" si="42">M31+M30*2+M29*2^2+M28*2^3+M27*2^4</f>
        <v>30</v>
      </c>
      <c r="N32" s="43">
        <f t="shared" ref="N32" si="43">N31+N30*2+N29*2^2+N28*2^3+N27*2^4</f>
        <v>30</v>
      </c>
      <c r="O32" s="43">
        <f t="shared" ref="O32" si="44">O31+O30*2+O29*2^2+O28*2^3+O27*2^4</f>
        <v>30</v>
      </c>
    </row>
    <row r="33" spans="1:15" ht="15.75" thickBot="1" x14ac:dyDescent="0.3"/>
    <row r="34" spans="1:15" x14ac:dyDescent="0.25">
      <c r="A34" s="36" t="s">
        <v>89</v>
      </c>
      <c r="B34" s="37" t="str">
        <f>$B$1</f>
        <v>User</v>
      </c>
      <c r="C34" s="37" t="str">
        <f>$C$1</f>
        <v>Permission</v>
      </c>
      <c r="D34" s="37" t="str">
        <f>$D$1</f>
        <v>BackupDB</v>
      </c>
      <c r="E34" s="37" t="str">
        <f>$E$1</f>
        <v>RestoreDB</v>
      </c>
      <c r="F34" s="37" t="str">
        <f>$F$1</f>
        <v>RadQuantity</v>
      </c>
      <c r="G34" s="37" t="str">
        <f>$G$1</f>
        <v>DoseQuantity</v>
      </c>
      <c r="H34" s="37" t="str">
        <f>$H$1</f>
        <v>Unit</v>
      </c>
      <c r="I34" s="37" t="str">
        <f>$I$1</f>
        <v>TM</v>
      </c>
      <c r="J34" s="37" t="str">
        <f>$J$1</f>
        <v>Certificate</v>
      </c>
      <c r="K34" s="37" t="str">
        <f>$K$1</f>
        <v>Customer</v>
      </c>
      <c r="L34" s="37" t="str">
        <f>$L$1</f>
        <v>City</v>
      </c>
      <c r="M34" s="37" t="str">
        <f>$M$1</f>
        <v>MachineName</v>
      </c>
      <c r="N34" s="37" t="str">
        <f>$N$1</f>
        <v>MachineType</v>
      </c>
      <c r="O34" s="38" t="str">
        <f>$O$1</f>
        <v>SensorType</v>
      </c>
    </row>
    <row r="35" spans="1:15" x14ac:dyDescent="0.25">
      <c r="A35" s="32" t="s">
        <v>539</v>
      </c>
      <c r="B35" s="39">
        <v>1</v>
      </c>
      <c r="C35" s="39">
        <v>1</v>
      </c>
      <c r="D35" s="39">
        <v>1</v>
      </c>
      <c r="E35" s="39">
        <v>1</v>
      </c>
      <c r="F35" s="39">
        <v>1</v>
      </c>
      <c r="G35" s="39">
        <v>1</v>
      </c>
      <c r="H35" s="39">
        <v>1</v>
      </c>
      <c r="I35" s="39">
        <v>1</v>
      </c>
      <c r="J35" s="39">
        <v>1</v>
      </c>
      <c r="K35" s="39">
        <v>1</v>
      </c>
      <c r="L35" s="39">
        <v>1</v>
      </c>
      <c r="M35" s="39">
        <v>1</v>
      </c>
      <c r="N35" s="39">
        <v>1</v>
      </c>
      <c r="O35" s="40">
        <v>1</v>
      </c>
    </row>
    <row r="36" spans="1:15" x14ac:dyDescent="0.25">
      <c r="A36" s="33" t="s">
        <v>540</v>
      </c>
      <c r="B36" s="28">
        <v>1</v>
      </c>
      <c r="C36" s="28"/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1</v>
      </c>
      <c r="K36" s="28">
        <v>1</v>
      </c>
      <c r="L36" s="28">
        <v>1</v>
      </c>
      <c r="M36" s="28">
        <v>1</v>
      </c>
      <c r="N36" s="28">
        <v>1</v>
      </c>
      <c r="O36" s="41">
        <v>1</v>
      </c>
    </row>
    <row r="37" spans="1:15" x14ac:dyDescent="0.25">
      <c r="A37" s="33" t="s">
        <v>541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41">
        <v>1</v>
      </c>
    </row>
    <row r="38" spans="1:15" x14ac:dyDescent="0.25">
      <c r="A38" s="33" t="s">
        <v>542</v>
      </c>
      <c r="B38" s="28">
        <v>1</v>
      </c>
      <c r="C38" s="28"/>
      <c r="D38" s="28">
        <v>1</v>
      </c>
      <c r="E38" s="28">
        <v>1</v>
      </c>
      <c r="F38" s="28">
        <v>1</v>
      </c>
      <c r="G38" s="28">
        <v>1</v>
      </c>
      <c r="H38" s="28">
        <v>1</v>
      </c>
      <c r="I38" s="28">
        <v>1</v>
      </c>
      <c r="J38" s="28">
        <v>1</v>
      </c>
      <c r="K38" s="28">
        <v>1</v>
      </c>
      <c r="L38" s="28">
        <v>1</v>
      </c>
      <c r="M38" s="28">
        <v>1</v>
      </c>
      <c r="N38" s="28">
        <v>1</v>
      </c>
      <c r="O38" s="41">
        <v>1</v>
      </c>
    </row>
    <row r="39" spans="1:15" x14ac:dyDescent="0.25">
      <c r="A39" s="34" t="s">
        <v>543</v>
      </c>
      <c r="B39" s="29"/>
      <c r="C39" s="29"/>
      <c r="D39" s="29"/>
      <c r="E39" s="29"/>
      <c r="F39" s="29"/>
      <c r="G39" s="29"/>
      <c r="H39" s="29"/>
      <c r="I39" s="29"/>
      <c r="J39" s="29">
        <v>1</v>
      </c>
      <c r="K39" s="29"/>
      <c r="L39" s="29"/>
      <c r="M39" s="29"/>
      <c r="N39" s="29"/>
      <c r="O39" s="42"/>
    </row>
    <row r="40" spans="1:15" ht="15.75" thickBot="1" x14ac:dyDescent="0.3">
      <c r="A40" s="35" t="s">
        <v>544</v>
      </c>
      <c r="B40" s="43">
        <f>B39+B38*2+B37*2^2+B36*2^3+B35*2^4</f>
        <v>30</v>
      </c>
      <c r="C40" s="43">
        <f t="shared" ref="C40" si="45">C39+C38*2+C37*2^2+C36*2^3+C35*2^4</f>
        <v>20</v>
      </c>
      <c r="D40" s="43">
        <f t="shared" ref="D40" si="46">D39+D38*2+D37*2^2+D36*2^3+D35*2^4</f>
        <v>30</v>
      </c>
      <c r="E40" s="43">
        <f t="shared" ref="E40" si="47">E39+E38*2+E37*2^2+E36*2^3+E35*2^4</f>
        <v>30</v>
      </c>
      <c r="F40" s="43">
        <f t="shared" ref="F40" si="48">F39+F38*2+F37*2^2+F36*2^3+F35*2^4</f>
        <v>30</v>
      </c>
      <c r="G40" s="43">
        <f t="shared" ref="G40" si="49">G39+G38*2+G37*2^2+G36*2^3+G35*2^4</f>
        <v>30</v>
      </c>
      <c r="H40" s="43">
        <f t="shared" ref="H40" si="50">H39+H38*2+H37*2^2+H36*2^3+H35*2^4</f>
        <v>30</v>
      </c>
      <c r="I40" s="43">
        <f t="shared" ref="I40" si="51">I39+I38*2+I37*2^2+I36*2^3+I35*2^4</f>
        <v>30</v>
      </c>
      <c r="J40" s="43">
        <f t="shared" ref="J40" si="52">J39+J38*2+J37*2^2+J36*2^3+J35*2^4</f>
        <v>31</v>
      </c>
      <c r="K40" s="43">
        <f t="shared" ref="K40" si="53">K39+K38*2+K37*2^2+K36*2^3+K35*2^4</f>
        <v>30</v>
      </c>
      <c r="L40" s="43">
        <f t="shared" ref="L40" si="54">L39+L38*2+L37*2^2+L36*2^3+L35*2^4</f>
        <v>30</v>
      </c>
      <c r="M40" s="43">
        <f t="shared" ref="M40" si="55">M39+M38*2+M37*2^2+M36*2^3+M35*2^4</f>
        <v>30</v>
      </c>
      <c r="N40" s="43">
        <f t="shared" ref="N40" si="56">N39+N38*2+N37*2^2+N36*2^3+N35*2^4</f>
        <v>30</v>
      </c>
      <c r="O40" s="43">
        <f t="shared" ref="O40" si="57">O39+O38*2+O37*2^2+O36*2^3+O35*2^4</f>
        <v>30</v>
      </c>
    </row>
    <row r="41" spans="1:15" ht="15.75" thickBot="1" x14ac:dyDescent="0.3"/>
    <row r="42" spans="1:15" x14ac:dyDescent="0.25">
      <c r="A42" s="36" t="s">
        <v>86</v>
      </c>
      <c r="B42" s="37" t="str">
        <f>$B$1</f>
        <v>User</v>
      </c>
      <c r="C42" s="37" t="str">
        <f>$C$1</f>
        <v>Permission</v>
      </c>
      <c r="D42" s="37" t="str">
        <f>$D$1</f>
        <v>BackupDB</v>
      </c>
      <c r="E42" s="37" t="str">
        <f>$E$1</f>
        <v>RestoreDB</v>
      </c>
      <c r="F42" s="37" t="str">
        <f>$F$1</f>
        <v>RadQuantity</v>
      </c>
      <c r="G42" s="37" t="str">
        <f>$G$1</f>
        <v>DoseQuantity</v>
      </c>
      <c r="H42" s="37" t="str">
        <f>$H$1</f>
        <v>Unit</v>
      </c>
      <c r="I42" s="37" t="str">
        <f>$I$1</f>
        <v>TM</v>
      </c>
      <c r="J42" s="37" t="str">
        <f>$J$1</f>
        <v>Certificate</v>
      </c>
      <c r="K42" s="37" t="str">
        <f>$K$1</f>
        <v>Customer</v>
      </c>
      <c r="L42" s="37" t="str">
        <f>$L$1</f>
        <v>City</v>
      </c>
      <c r="M42" s="37" t="str">
        <f>$M$1</f>
        <v>MachineName</v>
      </c>
      <c r="N42" s="37" t="str">
        <f>$N$1</f>
        <v>MachineType</v>
      </c>
      <c r="O42" s="38" t="str">
        <f>$O$1</f>
        <v>SensorType</v>
      </c>
    </row>
    <row r="43" spans="1:15" x14ac:dyDescent="0.25">
      <c r="A43" s="32" t="s">
        <v>539</v>
      </c>
      <c r="B43" s="39">
        <v>1</v>
      </c>
      <c r="C43" s="39">
        <v>1</v>
      </c>
      <c r="D43" s="39">
        <v>1</v>
      </c>
      <c r="E43" s="39">
        <v>1</v>
      </c>
      <c r="F43" s="39">
        <v>1</v>
      </c>
      <c r="G43" s="39">
        <v>1</v>
      </c>
      <c r="H43" s="39">
        <v>1</v>
      </c>
      <c r="I43" s="39">
        <v>1</v>
      </c>
      <c r="J43" s="39">
        <v>1</v>
      </c>
      <c r="K43" s="39">
        <v>1</v>
      </c>
      <c r="L43" s="39">
        <v>1</v>
      </c>
      <c r="M43" s="39">
        <v>1</v>
      </c>
      <c r="N43" s="39">
        <v>1</v>
      </c>
      <c r="O43" s="40">
        <v>1</v>
      </c>
    </row>
    <row r="44" spans="1:15" x14ac:dyDescent="0.25">
      <c r="A44" s="33" t="s">
        <v>540</v>
      </c>
      <c r="B44" s="28">
        <v>1</v>
      </c>
      <c r="C44" s="28"/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41">
        <v>1</v>
      </c>
    </row>
    <row r="45" spans="1:15" x14ac:dyDescent="0.25">
      <c r="A45" s="33" t="s">
        <v>541</v>
      </c>
      <c r="B45" s="28">
        <v>1</v>
      </c>
      <c r="C45" s="28">
        <v>1</v>
      </c>
      <c r="D45" s="28">
        <v>1</v>
      </c>
      <c r="E45" s="28">
        <v>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41">
        <v>1</v>
      </c>
    </row>
    <row r="46" spans="1:15" x14ac:dyDescent="0.25">
      <c r="A46" s="33" t="s">
        <v>542</v>
      </c>
      <c r="B46" s="44">
        <v>1</v>
      </c>
      <c r="C46" s="28"/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41">
        <v>1</v>
      </c>
    </row>
    <row r="47" spans="1:15" x14ac:dyDescent="0.25">
      <c r="A47" s="34" t="s">
        <v>543</v>
      </c>
      <c r="B47" s="29"/>
      <c r="C47" s="29"/>
      <c r="D47" s="29"/>
      <c r="E47" s="29"/>
      <c r="F47" s="29"/>
      <c r="G47" s="29"/>
      <c r="H47" s="29"/>
      <c r="I47" s="29"/>
      <c r="J47" s="29">
        <v>1</v>
      </c>
      <c r="K47" s="29"/>
      <c r="L47" s="29"/>
      <c r="M47" s="29"/>
      <c r="N47" s="29"/>
      <c r="O47" s="42"/>
    </row>
    <row r="48" spans="1:15" ht="15.75" thickBot="1" x14ac:dyDescent="0.3">
      <c r="A48" s="35" t="s">
        <v>544</v>
      </c>
      <c r="B48" s="43">
        <f>B47+B46*2+B45*2^2+B44*2^3+B43*2^4</f>
        <v>30</v>
      </c>
      <c r="C48" s="43">
        <f t="shared" ref="C48:O48" si="58">C47+C46*2+C45*2^2+C44*2^3+C43*2^4</f>
        <v>20</v>
      </c>
      <c r="D48" s="43">
        <f t="shared" si="58"/>
        <v>30</v>
      </c>
      <c r="E48" s="43">
        <f t="shared" si="58"/>
        <v>30</v>
      </c>
      <c r="F48" s="43">
        <f t="shared" si="58"/>
        <v>30</v>
      </c>
      <c r="G48" s="43">
        <f t="shared" si="58"/>
        <v>30</v>
      </c>
      <c r="H48" s="43">
        <f t="shared" si="58"/>
        <v>30</v>
      </c>
      <c r="I48" s="43">
        <f t="shared" si="58"/>
        <v>30</v>
      </c>
      <c r="J48" s="43">
        <f t="shared" si="58"/>
        <v>31</v>
      </c>
      <c r="K48" s="43">
        <f t="shared" si="58"/>
        <v>30</v>
      </c>
      <c r="L48" s="43">
        <f t="shared" si="58"/>
        <v>30</v>
      </c>
      <c r="M48" s="43">
        <f t="shared" si="58"/>
        <v>30</v>
      </c>
      <c r="N48" s="43">
        <f t="shared" si="58"/>
        <v>30</v>
      </c>
      <c r="O48" s="43">
        <f t="shared" si="58"/>
        <v>30</v>
      </c>
    </row>
  </sheetData>
  <mergeCells count="5">
    <mergeCell ref="Q2:AJ2"/>
    <mergeCell ref="Q3:AJ3"/>
    <mergeCell ref="Q4:AJ4"/>
    <mergeCell ref="Q5:AJ5"/>
    <mergeCell ref="Q6:A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CFD2-6E14-4775-9215-92B41CD56B2A}">
  <dimension ref="A1:Y25"/>
  <sheetViews>
    <sheetView workbookViewId="0">
      <pane ySplit="1" topLeftCell="A2" activePane="bottomLeft" state="frozen"/>
      <selection pane="bottomLeft" activeCell="H2" sqref="H2:T25"/>
    </sheetView>
  </sheetViews>
  <sheetFormatPr defaultRowHeight="15" x14ac:dyDescent="0.25"/>
  <cols>
    <col min="1" max="2" width="15.85546875" customWidth="1"/>
    <col min="4" max="4" width="9.42578125" customWidth="1"/>
    <col min="5" max="6" width="7.28515625" customWidth="1"/>
  </cols>
  <sheetData>
    <row r="1" spans="1:25" s="7" customFormat="1" ht="33.75" customHeight="1" x14ac:dyDescent="0.25">
      <c r="A1" s="7" t="s">
        <v>101</v>
      </c>
      <c r="B1" s="7" t="s">
        <v>102</v>
      </c>
      <c r="C1" s="7" t="s">
        <v>104</v>
      </c>
      <c r="D1" s="7" t="s">
        <v>307</v>
      </c>
      <c r="E1" s="7" t="s">
        <v>90</v>
      </c>
    </row>
    <row r="2" spans="1:25" ht="31.5" customHeight="1" x14ac:dyDescent="0.25">
      <c r="A2" t="s">
        <v>434</v>
      </c>
      <c r="B2" t="s">
        <v>434</v>
      </c>
      <c r="C2" s="21">
        <v>662</v>
      </c>
      <c r="D2" s="6">
        <v>0.03</v>
      </c>
      <c r="E2">
        <v>1</v>
      </c>
      <c r="H2" s="45" t="str">
        <f>_xlfn.CONCAT("if not exists (SELECT * FROM  dbo.RadQuantity where [NameVN] = N'",A2,"') BEGIN INSERT INTO dbo.RadQuantity  ([NameVN], [NameEN],[Energy],[ReUnc], [IsActive]) VALUES (N'",A2,"', N'",B2,"',", C2, ",",D2,", ",E2,"); END")</f>
        <v>if not exists (SELECT * FROM  dbo.RadQuantity where [NameVN] = N'Cs-137') BEGIN INSERT INTO dbo.RadQuantity  ([NameVN], [NameEN],[Energy],[ReUnc], [IsActive]) VALUES (N'Cs-137', N'Cs-137',662,0.03, 1); END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8"/>
      <c r="V2" s="8"/>
      <c r="W2" s="8"/>
      <c r="X2" s="8"/>
      <c r="Y2" s="8"/>
    </row>
    <row r="3" spans="1:25" ht="31.5" customHeight="1" x14ac:dyDescent="0.25">
      <c r="A3" t="s">
        <v>492</v>
      </c>
      <c r="B3" t="s">
        <v>493</v>
      </c>
      <c r="C3" s="21">
        <v>83.3</v>
      </c>
      <c r="D3" s="6">
        <v>0.04</v>
      </c>
      <c r="E3">
        <v>1</v>
      </c>
      <c r="H3" s="45" t="str">
        <f t="shared" ref="H3:H25" si="0">_xlfn.CONCAT("if not exists (SELECT * FROM  dbo.RadQuantity where [NameVN] = N'",A3,"') BEGIN INSERT INTO dbo.RadQuantity  ([NameVN], [NameEN],[Energy],[ReUnc], [IsActive]) VALUES (N'",A3,"', N'",B3,"',", C3, ",",D3,", ",E3,"); END")</f>
        <v>if not exists (SELECT * FROM  dbo.RadQuantity where [NameVN] = N'Tia X ISO N100') BEGIN INSERT INTO dbo.RadQuantity  ([NameVN], [NameEN],[Energy],[ReUnc], [IsActive]) VALUES (N'Tia X ISO N100', N'X-ray ISO N100',83.3,0.04, 1); END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8"/>
      <c r="V3" s="8"/>
      <c r="W3" s="8"/>
      <c r="X3" s="8"/>
      <c r="Y3" s="8"/>
    </row>
    <row r="4" spans="1:25" ht="31.5" customHeight="1" x14ac:dyDescent="0.25">
      <c r="A4" t="s">
        <v>435</v>
      </c>
      <c r="B4" t="s">
        <v>435</v>
      </c>
      <c r="C4" s="21">
        <v>1252.5</v>
      </c>
      <c r="D4" s="6">
        <v>0.03</v>
      </c>
      <c r="E4">
        <v>1</v>
      </c>
      <c r="H4" s="45" t="str">
        <f t="shared" si="0"/>
        <v>if not exists (SELECT * FROM  dbo.RadQuantity where [NameVN] = N'Co-60') BEGIN INSERT INTO dbo.RadQuantity  ([NameVN], [NameEN],[Energy],[ReUnc], [IsActive]) VALUES (N'Co-60', N'Co-60',1252.5,0.03, 1); END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8"/>
      <c r="V4" s="8"/>
      <c r="W4" s="8"/>
      <c r="X4" s="8"/>
      <c r="Y4" s="8"/>
    </row>
    <row r="5" spans="1:25" ht="31.5" customHeight="1" x14ac:dyDescent="0.25">
      <c r="A5" s="19" t="s">
        <v>437</v>
      </c>
      <c r="B5" s="19" t="s">
        <v>456</v>
      </c>
      <c r="C5" s="22">
        <v>33.299999999999997</v>
      </c>
      <c r="D5" s="6">
        <v>0.04</v>
      </c>
      <c r="E5">
        <v>1</v>
      </c>
      <c r="H5" s="45" t="str">
        <f t="shared" si="0"/>
        <v>if not exists (SELECT * FROM  dbo.RadQuantity where [NameVN] = N'Tia X ISO N40') BEGIN INSERT INTO dbo.RadQuantity  ([NameVN], [NameEN],[Energy],[ReUnc], [IsActive]) VALUES (N'Tia X ISO N40', N'X-ray ISO N40',33.3,0.04, 1); END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8"/>
      <c r="V5" s="8"/>
      <c r="W5" s="8"/>
      <c r="X5" s="8"/>
      <c r="Y5" s="8"/>
    </row>
    <row r="6" spans="1:25" ht="31.5" customHeight="1" x14ac:dyDescent="0.25">
      <c r="A6" s="19" t="s">
        <v>438</v>
      </c>
      <c r="B6" s="19" t="s">
        <v>457</v>
      </c>
      <c r="C6" s="22">
        <v>47.9</v>
      </c>
      <c r="D6" s="6">
        <v>0.04</v>
      </c>
      <c r="E6">
        <v>1</v>
      </c>
      <c r="H6" s="45" t="str">
        <f t="shared" si="0"/>
        <v>if not exists (SELECT * FROM  dbo.RadQuantity where [NameVN] = N'Tia X ISO N60') BEGIN INSERT INTO dbo.RadQuantity  ([NameVN], [NameEN],[Energy],[ReUnc], [IsActive]) VALUES (N'Tia X ISO N60', N'X-ray ISO N60',47.9,0.04, 1); END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8"/>
      <c r="V6" s="8"/>
      <c r="W6" s="8"/>
      <c r="X6" s="8"/>
      <c r="Y6" s="8"/>
    </row>
    <row r="7" spans="1:25" ht="31.5" customHeight="1" x14ac:dyDescent="0.25">
      <c r="A7" s="19" t="s">
        <v>439</v>
      </c>
      <c r="B7" s="19" t="s">
        <v>458</v>
      </c>
      <c r="C7" s="22">
        <v>65.2</v>
      </c>
      <c r="D7" s="6">
        <v>0.04</v>
      </c>
      <c r="E7">
        <v>1</v>
      </c>
      <c r="H7" s="45" t="str">
        <f t="shared" si="0"/>
        <v>if not exists (SELECT * FROM  dbo.RadQuantity where [NameVN] = N'Tia X ISO N80') BEGIN INSERT INTO dbo.RadQuantity  ([NameVN], [NameEN],[Energy],[ReUnc], [IsActive]) VALUES (N'Tia X ISO N80', N'X-ray ISO N80',65.2,0.04, 1); END</v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8"/>
      <c r="V7" s="8"/>
      <c r="W7" s="8"/>
      <c r="X7" s="8"/>
      <c r="Y7" s="8"/>
    </row>
    <row r="8" spans="1:25" ht="31.5" customHeight="1" x14ac:dyDescent="0.25">
      <c r="A8" s="19" t="s">
        <v>444</v>
      </c>
      <c r="B8" s="19" t="s">
        <v>459</v>
      </c>
      <c r="C8" s="22">
        <v>100</v>
      </c>
      <c r="D8" s="6">
        <v>0.04</v>
      </c>
      <c r="E8">
        <v>1</v>
      </c>
      <c r="H8" s="45" t="str">
        <f t="shared" si="0"/>
        <v>if not exists (SELECT * FROM  dbo.RadQuantity where [NameVN] = N'Tia X ISO N120') BEGIN INSERT INTO dbo.RadQuantity  ([NameVN], [NameEN],[Energy],[ReUnc], [IsActive]) VALUES (N'Tia X ISO N120', N'X-ray ISO N120',100,0.04, 1); END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8"/>
      <c r="V8" s="8"/>
      <c r="W8" s="8"/>
      <c r="X8" s="8"/>
      <c r="Y8" s="8"/>
    </row>
    <row r="9" spans="1:25" ht="31.5" customHeight="1" x14ac:dyDescent="0.25">
      <c r="A9" s="19" t="s">
        <v>445</v>
      </c>
      <c r="B9" s="19" t="s">
        <v>460</v>
      </c>
      <c r="C9" s="22">
        <v>118</v>
      </c>
      <c r="D9" s="6">
        <v>0.04</v>
      </c>
      <c r="E9">
        <v>1</v>
      </c>
      <c r="H9" s="45" t="str">
        <f t="shared" si="0"/>
        <v>if not exists (SELECT * FROM  dbo.RadQuantity where [NameVN] = N'Tia X ISO N150') BEGIN INSERT INTO dbo.RadQuantity  ([NameVN], [NameEN],[Energy],[ReUnc], [IsActive]) VALUES (N'Tia X ISO N150', N'X-ray ISO N150',118,0.04, 1); END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8"/>
      <c r="V9" s="8"/>
      <c r="W9" s="8"/>
      <c r="X9" s="8"/>
      <c r="Y9" s="8"/>
    </row>
    <row r="10" spans="1:25" ht="31.5" customHeight="1" x14ac:dyDescent="0.25">
      <c r="A10" s="18" t="s">
        <v>440</v>
      </c>
      <c r="B10" s="18" t="s">
        <v>461</v>
      </c>
      <c r="C10" s="23">
        <v>47.8</v>
      </c>
      <c r="D10" s="6">
        <v>0.04</v>
      </c>
      <c r="E10">
        <v>1</v>
      </c>
      <c r="H10" s="45" t="str">
        <f t="shared" si="0"/>
        <v>if not exists (SELECT * FROM  dbo.RadQuantity where [NameVN] = N'Tia X ISO L55') BEGIN INSERT INTO dbo.RadQuantity  ([NameVN], [NameEN],[Energy],[ReUnc], [IsActive]) VALUES (N'Tia X ISO L55', N'X-ray ISO L55',47.8,0.04, 1); END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"/>
      <c r="V10" s="8"/>
      <c r="W10" s="8"/>
      <c r="X10" s="8"/>
      <c r="Y10" s="8"/>
    </row>
    <row r="11" spans="1:25" ht="31.5" customHeight="1" x14ac:dyDescent="0.25">
      <c r="A11" s="18" t="s">
        <v>441</v>
      </c>
      <c r="B11" s="18" t="s">
        <v>462</v>
      </c>
      <c r="C11" s="23">
        <v>60.6</v>
      </c>
      <c r="D11" s="6">
        <v>0.04</v>
      </c>
      <c r="E11">
        <v>1</v>
      </c>
      <c r="H11" s="45" t="str">
        <f t="shared" si="0"/>
        <v>if not exists (SELECT * FROM  dbo.RadQuantity where [NameVN] = N'Tia X ISO L70') BEGIN INSERT INTO dbo.RadQuantity  ([NameVN], [NameEN],[Energy],[ReUnc], [IsActive]) VALUES (N'Tia X ISO L70', N'X-ray ISO L70',60.6,0.04, 1); END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8"/>
      <c r="V11" s="8"/>
      <c r="W11" s="8"/>
      <c r="X11" s="8"/>
      <c r="Y11" s="8"/>
    </row>
    <row r="12" spans="1:25" ht="31.5" customHeight="1" x14ac:dyDescent="0.25">
      <c r="A12" s="18" t="s">
        <v>442</v>
      </c>
      <c r="B12" s="18" t="s">
        <v>463</v>
      </c>
      <c r="C12" s="23">
        <v>86.8</v>
      </c>
      <c r="D12" s="6">
        <v>0.04</v>
      </c>
      <c r="E12">
        <v>0</v>
      </c>
      <c r="H12" s="45" t="str">
        <f t="shared" si="0"/>
        <v>if not exists (SELECT * FROM  dbo.RadQuantity where [NameVN] = N'Tia X ISO L100') BEGIN INSERT INTO dbo.RadQuantity  ([NameVN], [NameEN],[Energy],[ReUnc], [IsActive]) VALUES (N'Tia X ISO L100', N'X-ray ISO L100',86.8,0.04, 0); END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8"/>
      <c r="V12" s="8"/>
      <c r="W12" s="8"/>
      <c r="X12" s="8"/>
      <c r="Y12" s="8"/>
    </row>
    <row r="13" spans="1:25" ht="31.5" customHeight="1" x14ac:dyDescent="0.25">
      <c r="A13" s="18" t="s">
        <v>446</v>
      </c>
      <c r="B13" s="18" t="s">
        <v>464</v>
      </c>
      <c r="C13" s="23">
        <v>109</v>
      </c>
      <c r="D13" s="6">
        <v>0.04</v>
      </c>
      <c r="E13">
        <v>0</v>
      </c>
      <c r="H13" s="45" t="str">
        <f t="shared" si="0"/>
        <v>if not exists (SELECT * FROM  dbo.RadQuantity where [NameVN] = N'Tia X ISO L125') BEGIN INSERT INTO dbo.RadQuantity  ([NameVN], [NameEN],[Energy],[ReUnc], [IsActive]) VALUES (N'Tia X ISO L125', N'X-ray ISO L125',109,0.04, 0); END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8"/>
      <c r="V13" s="8"/>
      <c r="W13" s="8"/>
      <c r="X13" s="8"/>
      <c r="Y13" s="8"/>
    </row>
    <row r="14" spans="1:25" ht="31.5" customHeight="1" x14ac:dyDescent="0.25">
      <c r="A14" s="17" t="s">
        <v>447</v>
      </c>
      <c r="B14" s="17" t="s">
        <v>465</v>
      </c>
      <c r="C14" s="24">
        <v>25.4</v>
      </c>
      <c r="D14" s="6">
        <v>0.04</v>
      </c>
      <c r="E14">
        <v>0</v>
      </c>
      <c r="H14" s="45" t="str">
        <f t="shared" si="0"/>
        <v>if not exists (SELECT * FROM  dbo.RadQuantity where [NameVN] = N'Tia X ISO H40') BEGIN INSERT INTO dbo.RadQuantity  ([NameVN], [NameEN],[Energy],[ReUnc], [IsActive]) VALUES (N'Tia X ISO H40', N'X-ray ISO H40',25.4,0.04, 0); END</v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8"/>
      <c r="V14" s="8"/>
      <c r="W14" s="8"/>
      <c r="X14" s="8"/>
      <c r="Y14" s="8"/>
    </row>
    <row r="15" spans="1:25" ht="31.5" customHeight="1" x14ac:dyDescent="0.25">
      <c r="A15" s="17" t="s">
        <v>448</v>
      </c>
      <c r="B15" s="17" t="s">
        <v>466</v>
      </c>
      <c r="C15" s="24">
        <v>38</v>
      </c>
      <c r="D15" s="6">
        <v>0.04</v>
      </c>
      <c r="E15">
        <v>0</v>
      </c>
      <c r="H15" s="45" t="str">
        <f t="shared" si="0"/>
        <v>if not exists (SELECT * FROM  dbo.RadQuantity where [NameVN] = N'Tia X ISO H60') BEGIN INSERT INTO dbo.RadQuantity  ([NameVN], [NameEN],[Energy],[ReUnc], [IsActive]) VALUES (N'Tia X ISO H60', N'X-ray ISO H60',38,0.04, 0); END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8"/>
      <c r="V15" s="8"/>
      <c r="W15" s="8"/>
      <c r="X15" s="8"/>
      <c r="Y15" s="8"/>
    </row>
    <row r="16" spans="1:25" ht="31.5" customHeight="1" x14ac:dyDescent="0.25">
      <c r="A16" s="17" t="s">
        <v>474</v>
      </c>
      <c r="B16" s="17" t="s">
        <v>475</v>
      </c>
      <c r="C16" s="24">
        <v>48.8</v>
      </c>
      <c r="D16" s="6">
        <v>0.04</v>
      </c>
      <c r="E16">
        <v>0</v>
      </c>
      <c r="H16" s="45" t="str">
        <f t="shared" si="0"/>
        <v>if not exists (SELECT * FROM  dbo.RadQuantity where [NameVN] = N'Tia X ISO H80') BEGIN INSERT INTO dbo.RadQuantity  ([NameVN], [NameEN],[Energy],[ReUnc], [IsActive]) VALUES (N'Tia X ISO H80', N'X-ray ISO H80',48.8,0.04, 0); END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"/>
      <c r="V16" s="8"/>
      <c r="W16" s="8"/>
      <c r="X16" s="8"/>
      <c r="Y16" s="8"/>
    </row>
    <row r="17" spans="1:25" ht="31.5" customHeight="1" x14ac:dyDescent="0.25">
      <c r="A17" s="17" t="s">
        <v>449</v>
      </c>
      <c r="B17" s="17" t="s">
        <v>467</v>
      </c>
      <c r="C17" s="24">
        <v>57.3</v>
      </c>
      <c r="D17" s="6">
        <v>0.04</v>
      </c>
      <c r="E17">
        <v>0</v>
      </c>
      <c r="H17" s="45" t="str">
        <f t="shared" si="0"/>
        <v>if not exists (SELECT * FROM  dbo.RadQuantity where [NameVN] = N'Tia X ISO H100') BEGIN INSERT INTO dbo.RadQuantity  ([NameVN], [NameEN],[Energy],[ReUnc], [IsActive]) VALUES (N'Tia X ISO H100', N'X-ray ISO H100',57.3,0.04, 0); END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8"/>
      <c r="V17" s="8"/>
      <c r="W17" s="8"/>
      <c r="X17" s="8"/>
      <c r="Y17" s="8"/>
    </row>
    <row r="18" spans="1:25" ht="31.5" customHeight="1" x14ac:dyDescent="0.25">
      <c r="A18" s="17" t="s">
        <v>450</v>
      </c>
      <c r="B18" s="17" t="s">
        <v>468</v>
      </c>
      <c r="C18" s="24">
        <v>78</v>
      </c>
      <c r="D18" s="6">
        <v>0.04</v>
      </c>
      <c r="E18">
        <v>0</v>
      </c>
      <c r="H18" s="45" t="str">
        <f t="shared" si="0"/>
        <v>if not exists (SELECT * FROM  dbo.RadQuantity where [NameVN] = N'Tia X ISO H150') BEGIN INSERT INTO dbo.RadQuantity  ([NameVN], [NameEN],[Energy],[ReUnc], [IsActive]) VALUES (N'Tia X ISO H150', N'X-ray ISO H150',78,0.04, 0); END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8"/>
      <c r="V18" s="8"/>
      <c r="W18" s="8"/>
      <c r="X18" s="8"/>
      <c r="Y18" s="8"/>
    </row>
    <row r="19" spans="1:25" ht="31.5" customHeight="1" x14ac:dyDescent="0.25">
      <c r="A19" s="20" t="s">
        <v>451</v>
      </c>
      <c r="B19" s="20" t="s">
        <v>469</v>
      </c>
      <c r="C19" s="25">
        <v>29.8</v>
      </c>
      <c r="D19" s="6">
        <v>0.04</v>
      </c>
      <c r="E19">
        <v>0</v>
      </c>
      <c r="H19" s="45" t="str">
        <f t="shared" si="0"/>
        <v>if not exists (SELECT * FROM  dbo.RadQuantity where [NameVN] = N'Tia X ISO W40') BEGIN INSERT INTO dbo.RadQuantity  ([NameVN], [NameEN],[Energy],[ReUnc], [IsActive]) VALUES (N'Tia X ISO W40', N'X-ray ISO W40',29.8,0.04, 0); END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8"/>
      <c r="V19" s="8"/>
      <c r="W19" s="8"/>
      <c r="X19" s="8"/>
      <c r="Y19" s="8"/>
    </row>
    <row r="20" spans="1:25" ht="31.5" customHeight="1" x14ac:dyDescent="0.25">
      <c r="A20" s="20" t="s">
        <v>452</v>
      </c>
      <c r="B20" s="20" t="s">
        <v>470</v>
      </c>
      <c r="C20" s="25">
        <v>44.8</v>
      </c>
      <c r="D20" s="6">
        <v>0.04</v>
      </c>
      <c r="E20">
        <v>0</v>
      </c>
      <c r="H20" s="45" t="str">
        <f t="shared" si="0"/>
        <v>if not exists (SELECT * FROM  dbo.RadQuantity where [NameVN] = N'Tia X ISO W60') BEGIN INSERT INTO dbo.RadQuantity  ([NameVN], [NameEN],[Energy],[ReUnc], [IsActive]) VALUES (N'Tia X ISO W60', N'X-ray ISO W60',44.8,0.04, 0); END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8"/>
      <c r="V20" s="8"/>
      <c r="W20" s="8"/>
      <c r="X20" s="8"/>
      <c r="Y20" s="8"/>
    </row>
    <row r="21" spans="1:25" ht="31.5" customHeight="1" x14ac:dyDescent="0.25">
      <c r="A21" s="20" t="s">
        <v>453</v>
      </c>
      <c r="B21" s="20" t="s">
        <v>471</v>
      </c>
      <c r="C21" s="25">
        <v>56.5</v>
      </c>
      <c r="D21" s="6">
        <v>0.04</v>
      </c>
      <c r="E21">
        <v>0</v>
      </c>
      <c r="H21" s="45" t="str">
        <f t="shared" si="0"/>
        <v>if not exists (SELECT * FROM  dbo.RadQuantity where [NameVN] = N'Tia X ISO W80') BEGIN INSERT INTO dbo.RadQuantity  ([NameVN], [NameEN],[Energy],[ReUnc], [IsActive]) VALUES (N'Tia X ISO W80', N'X-ray ISO W80',56.5,0.04, 0); END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8"/>
      <c r="V21" s="8"/>
      <c r="W21" s="8"/>
      <c r="X21" s="8"/>
      <c r="Y21" s="8"/>
    </row>
    <row r="22" spans="1:25" ht="31.5" customHeight="1" x14ac:dyDescent="0.25">
      <c r="A22" s="20" t="s">
        <v>454</v>
      </c>
      <c r="B22" s="20" t="s">
        <v>472</v>
      </c>
      <c r="C22" s="25">
        <v>79.099999999999994</v>
      </c>
      <c r="D22" s="6">
        <v>0.04</v>
      </c>
      <c r="E22">
        <v>0</v>
      </c>
      <c r="H22" s="45" t="str">
        <f t="shared" si="0"/>
        <v>if not exists (SELECT * FROM  dbo.RadQuantity where [NameVN] = N'Tia X ISO W110') BEGIN INSERT INTO dbo.RadQuantity  ([NameVN], [NameEN],[Energy],[ReUnc], [IsActive]) VALUES (N'Tia X ISO W110', N'X-ray ISO W110',79.1,0.04, 0); END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8"/>
      <c r="V22" s="8"/>
      <c r="W22" s="8"/>
      <c r="X22" s="8"/>
      <c r="Y22" s="8"/>
    </row>
    <row r="23" spans="1:25" ht="31.5" customHeight="1" x14ac:dyDescent="0.25">
      <c r="A23" s="20" t="s">
        <v>455</v>
      </c>
      <c r="B23" s="20" t="s">
        <v>473</v>
      </c>
      <c r="C23" s="25">
        <v>105</v>
      </c>
      <c r="D23" s="6">
        <v>0.04</v>
      </c>
      <c r="E23">
        <v>0</v>
      </c>
      <c r="H23" s="45" t="str">
        <f t="shared" si="0"/>
        <v>if not exists (SELECT * FROM  dbo.RadQuantity where [NameVN] = N'Tia X ISO W150') BEGIN INSERT INTO dbo.RadQuantity  ([NameVN], [NameEN],[Energy],[ReUnc], [IsActive]) VALUES (N'Tia X ISO W150', N'X-ray ISO W150',105,0.04, 0); END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8"/>
      <c r="V23" s="8"/>
      <c r="W23" s="8"/>
      <c r="X23" s="8"/>
      <c r="Y23" s="8"/>
    </row>
    <row r="24" spans="1:25" ht="31.5" customHeight="1" x14ac:dyDescent="0.25">
      <c r="A24" t="s">
        <v>443</v>
      </c>
      <c r="B24" t="s">
        <v>443</v>
      </c>
      <c r="C24" s="21">
        <v>1404</v>
      </c>
      <c r="D24" s="6">
        <v>0.05</v>
      </c>
      <c r="E24">
        <v>0</v>
      </c>
      <c r="H24" s="45" t="str">
        <f t="shared" si="0"/>
        <v>if not exists (SELECT * FROM  dbo.RadQuantity where [NameVN] = N'Sr-90/Y-90') BEGIN INSERT INTO dbo.RadQuantity  ([NameVN], [NameEN],[Energy],[ReUnc], [IsActive]) VALUES (N'Sr-90/Y-90', N'Sr-90/Y-90',1404,0.05, 0); END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8"/>
      <c r="V24" s="8"/>
      <c r="W24" s="8"/>
      <c r="X24" s="8"/>
      <c r="Y24" s="8"/>
    </row>
    <row r="25" spans="1:25" ht="34.5" customHeight="1" x14ac:dyDescent="0.25">
      <c r="A25" t="s">
        <v>436</v>
      </c>
      <c r="B25" t="s">
        <v>436</v>
      </c>
      <c r="C25" s="21">
        <v>59.5</v>
      </c>
      <c r="D25" s="6">
        <v>0.05</v>
      </c>
      <c r="E25">
        <v>0</v>
      </c>
      <c r="H25" s="45" t="str">
        <f t="shared" si="0"/>
        <v>if not exists (SELECT * FROM  dbo.RadQuantity where [NameVN] = N'Am-241') BEGIN INSERT INTO dbo.RadQuantity  ([NameVN], [NameEN],[Energy],[ReUnc], [IsActive]) VALUES (N'Am-241', N'Am-241',59.5,0.05, 0); END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</row>
  </sheetData>
  <mergeCells count="24">
    <mergeCell ref="H2:T2"/>
    <mergeCell ref="H4:T4"/>
    <mergeCell ref="H21:T21"/>
    <mergeCell ref="H22:T22"/>
    <mergeCell ref="H23:T23"/>
    <mergeCell ref="H16:T16"/>
    <mergeCell ref="H17:T17"/>
    <mergeCell ref="H18:T18"/>
    <mergeCell ref="H19:T19"/>
    <mergeCell ref="H20:T20"/>
    <mergeCell ref="H25:T25"/>
    <mergeCell ref="H5:T5"/>
    <mergeCell ref="H6:T6"/>
    <mergeCell ref="H7:T7"/>
    <mergeCell ref="H3:T3"/>
    <mergeCell ref="H10:T10"/>
    <mergeCell ref="H11:T11"/>
    <mergeCell ref="H8:T8"/>
    <mergeCell ref="H9:T9"/>
    <mergeCell ref="H13:T13"/>
    <mergeCell ref="H15:T15"/>
    <mergeCell ref="H12:T12"/>
    <mergeCell ref="H24:T24"/>
    <mergeCell ref="H14:T14"/>
  </mergeCells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111-4485-4F42-A6E4-C7F0A7AA34C8}">
  <dimension ref="A1:D4"/>
  <sheetViews>
    <sheetView workbookViewId="0">
      <selection activeCell="G15" sqref="G15"/>
    </sheetView>
  </sheetViews>
  <sheetFormatPr defaultRowHeight="15" x14ac:dyDescent="0.25"/>
  <cols>
    <col min="1" max="1" width="5.28515625" customWidth="1"/>
    <col min="2" max="2" width="15.5703125" customWidth="1"/>
  </cols>
  <sheetData>
    <row r="1" spans="1:4" x14ac:dyDescent="0.25">
      <c r="A1" s="1" t="s">
        <v>58</v>
      </c>
      <c r="B1" s="1" t="s">
        <v>59</v>
      </c>
    </row>
    <row r="2" spans="1:4" x14ac:dyDescent="0.25">
      <c r="A2">
        <v>1</v>
      </c>
      <c r="B2" t="s">
        <v>92</v>
      </c>
      <c r="D2" t="str">
        <f>_xlfn.CONCAT("if not exists (SELECT * FROM  dbo.TM where [Name] = N'",B2,"') BEGIN INSERT INTO dbo.TM ([Name]) VALUES (N'",B2,"'); END")</f>
        <v>if not exists (SELECT * FROM  dbo.TM where [Name] = N'Lê Ngọc Thiệm') BEGIN INSERT INTO dbo.TM ([Name]) VALUES (N'Lê Ngọc Thiệm'); END</v>
      </c>
    </row>
    <row r="3" spans="1:4" x14ac:dyDescent="0.25">
      <c r="A3">
        <v>2</v>
      </c>
      <c r="B3" t="s">
        <v>91</v>
      </c>
      <c r="D3" t="str">
        <f t="shared" ref="D3:D4" si="0">_xlfn.CONCAT("if not exists (SELECT * FROM  dbo.TM where [Name] = N'",B3,"') BEGIN INSERT INTO dbo.TM ([Name]) VALUES (N'",B3,"'); END")</f>
        <v>if not exists (SELECT * FROM  dbo.TM where [Name] = N'Hồ Quang Tuấn') BEGIN INSERT INTO dbo.TM ([Name]) VALUES (N'Hồ Quang Tuấn'); END</v>
      </c>
    </row>
    <row r="4" spans="1:4" x14ac:dyDescent="0.25">
      <c r="A4">
        <v>3</v>
      </c>
      <c r="B4" t="s">
        <v>93</v>
      </c>
      <c r="D4" t="str">
        <f t="shared" si="0"/>
        <v>if not exists (SELECT * FROM  dbo.TM where [Name] = N'Bùi Đức Kỳ') BEGIN INSERT INTO dbo.TM ([Name]) VALUES (N'Bùi Đức Kỳ'); END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6C645-D470-4D7F-8F8D-FAC5C578D580}">
  <dimension ref="A1:V7"/>
  <sheetViews>
    <sheetView workbookViewId="0">
      <pane ySplit="1" topLeftCell="A2" activePane="bottomLeft" state="frozen"/>
      <selection pane="bottomLeft" activeCell="G2" sqref="G2:V2"/>
    </sheetView>
  </sheetViews>
  <sheetFormatPr defaultRowHeight="15" x14ac:dyDescent="0.25"/>
  <cols>
    <col min="2" max="2" width="18.28515625" customWidth="1"/>
    <col min="3" max="3" width="15" customWidth="1"/>
    <col min="4" max="5" width="9.5703125" customWidth="1"/>
  </cols>
  <sheetData>
    <row r="1" spans="1:22" s="1" customFormat="1" x14ac:dyDescent="0.25">
      <c r="A1" s="1" t="s">
        <v>58</v>
      </c>
      <c r="B1" s="1" t="s">
        <v>101</v>
      </c>
      <c r="C1" s="1" t="s">
        <v>102</v>
      </c>
      <c r="D1" s="1" t="s">
        <v>105</v>
      </c>
      <c r="E1" s="1" t="s">
        <v>103</v>
      </c>
    </row>
    <row r="2" spans="1:22" s="8" customFormat="1" ht="37.5" customHeight="1" x14ac:dyDescent="0.25">
      <c r="A2" s="8">
        <v>1</v>
      </c>
      <c r="B2" s="8" t="s">
        <v>419</v>
      </c>
      <c r="C2" s="8" t="s">
        <v>94</v>
      </c>
      <c r="D2" s="8" t="s">
        <v>112</v>
      </c>
      <c r="E2" s="16">
        <v>1</v>
      </c>
      <c r="G2" s="45" t="str">
        <f>_xlfn.CONCAT("if not exists (SELECT * FROM  dbo.DoseQuantity where [NameVN] = N'",B2,"') BEGIN INSERT INTO dbo.DoseQuantity  ([NameVN],[NameEN],[Notation],[IsActive]) VALUES (N'",B2, " ' ", ",'", C2,  "', '", D2, "',",E2,"); END")</f>
        <v>if not exists (SELECT * FROM  dbo.DoseQuantity where [NameVN] = N'Kerma không khí') BEGIN INSERT INTO dbo.DoseQuantity  ([NameVN],[NameEN],[Notation],[IsActive]) VALUES (N'Kerma không khí ' ,'Air-Kerma', 'Ka',1); END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22" s="8" customFormat="1" ht="37.5" customHeight="1" x14ac:dyDescent="0.25">
      <c r="A3" s="8">
        <v>2</v>
      </c>
      <c r="B3" s="8" t="s">
        <v>107</v>
      </c>
      <c r="C3" s="8" t="s">
        <v>109</v>
      </c>
      <c r="D3" s="8" t="s">
        <v>95</v>
      </c>
      <c r="E3" s="16">
        <v>1</v>
      </c>
      <c r="G3" s="45" t="str">
        <f t="shared" ref="G3:G7" si="0">_xlfn.CONCAT("if not exists (SELECT * FROM  dbo.DoseQuantity where [NameVN] = N'",B3,"') BEGIN INSERT INTO dbo.DoseQuantity  ([NameVN],[NameEN],[Notation],[IsActive]) VALUES (N'",B3, " ' ", ",'", C3,  "', '", D3, "',",E3,"); END")</f>
        <v>if not exists (SELECT * FROM  dbo.DoseQuantity where [NameVN] = N'Tương đương liều môi trường') BEGIN INSERT INTO dbo.DoseQuantity  ([NameVN],[NameEN],[Notation],[IsActive]) VALUES (N'Tương đương liều môi trường ' ,'Ambient Dose Equivalent', 'H*(10)',1); END</v>
      </c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2" s="8" customFormat="1" ht="37.5" customHeight="1" x14ac:dyDescent="0.25">
      <c r="A4" s="8">
        <v>3</v>
      </c>
      <c r="B4" s="8" t="s">
        <v>108</v>
      </c>
      <c r="C4" s="8" t="s">
        <v>110</v>
      </c>
      <c r="D4" s="8" t="s">
        <v>96</v>
      </c>
      <c r="E4" s="16">
        <v>1</v>
      </c>
      <c r="G4" s="45" t="str">
        <f t="shared" si="0"/>
        <v>if not exists (SELECT * FROM  dbo.DoseQuantity where [NameVN] = N'Tương đương liều cá nhân') BEGIN INSERT INTO dbo.DoseQuantity  ([NameVN],[NameEN],[Notation],[IsActive]) VALUES (N'Tương đương liều cá nhân ' ,'Personal Dose Equivalent', 'Hp(10)',1); END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1:22" s="8" customFormat="1" ht="37.5" customHeight="1" x14ac:dyDescent="0.25">
      <c r="A5" s="8">
        <v>4</v>
      </c>
      <c r="B5" s="8" t="s">
        <v>97</v>
      </c>
      <c r="C5" s="8" t="s">
        <v>111</v>
      </c>
      <c r="D5" s="8" t="s">
        <v>106</v>
      </c>
      <c r="E5" s="16">
        <v>1</v>
      </c>
      <c r="G5" s="45" t="str">
        <f t="shared" si="0"/>
        <v>if not exists (SELECT * FROM  dbo.DoseQuantity where [NameVN] = N'Liều hấp thụ') BEGIN INSERT INTO dbo.DoseQuantity  ([NameVN],[NameEN],[Notation],[IsActive]) VALUES (N'Liều hấp thụ ' ,'Absorbed Dose', 'D',1); END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</row>
    <row r="6" spans="1:22" ht="37.5" customHeight="1" x14ac:dyDescent="0.25">
      <c r="A6" s="8">
        <v>5</v>
      </c>
      <c r="B6" s="8" t="s">
        <v>420</v>
      </c>
      <c r="C6" s="8" t="s">
        <v>422</v>
      </c>
      <c r="D6" s="8" t="s">
        <v>424</v>
      </c>
      <c r="E6" s="16">
        <v>1</v>
      </c>
      <c r="G6" s="45" t="str">
        <f t="shared" si="0"/>
        <v>if not exists (SELECT * FROM  dbo.DoseQuantity where [NameVN] = N'Liều môi trường') BEGIN INSERT INTO dbo.DoseQuantity  ([NameVN],[NameEN],[Notation],[IsActive]) VALUES (N'Liều môi trường ' ,'Ambient Dose', 'H*',1); END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</row>
    <row r="7" spans="1:22" ht="37.5" customHeight="1" x14ac:dyDescent="0.25">
      <c r="A7" s="8">
        <v>6</v>
      </c>
      <c r="B7" s="8" t="s">
        <v>421</v>
      </c>
      <c r="C7" s="8" t="s">
        <v>423</v>
      </c>
      <c r="D7" s="8" t="s">
        <v>425</v>
      </c>
      <c r="E7" s="16">
        <v>1</v>
      </c>
      <c r="G7" s="45" t="str">
        <f t="shared" si="0"/>
        <v>if not exists (SELECT * FROM  dbo.DoseQuantity where [NameVN] = N'Liều cá nhân') BEGIN INSERT INTO dbo.DoseQuantity  ([NameVN],[NameEN],[Notation],[IsActive]) VALUES (N'Liều cá nhân ' ,'Personal Dose', 'Hp',1); END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</row>
  </sheetData>
  <mergeCells count="6">
    <mergeCell ref="G7:V7"/>
    <mergeCell ref="G2:V2"/>
    <mergeCell ref="G3:V3"/>
    <mergeCell ref="G4:V4"/>
    <mergeCell ref="G5:V5"/>
    <mergeCell ref="G6:V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City</vt:lpstr>
      <vt:lpstr>Unit</vt:lpstr>
      <vt:lpstr>SensorType</vt:lpstr>
      <vt:lpstr>MachineType</vt:lpstr>
      <vt:lpstr>MachineName</vt:lpstr>
      <vt:lpstr>Role</vt:lpstr>
      <vt:lpstr>RadQuantity</vt:lpstr>
      <vt:lpstr>TM</vt:lpstr>
      <vt:lpstr>DoseQuantity</vt:lpstr>
      <vt:lpstr>User</vt:lpstr>
      <vt:lpstr>UserDefault</vt:lpstr>
      <vt:lpstr>PermissionFunc</vt:lpstr>
      <vt:lpstr>RolePermission</vt:lpstr>
      <vt:lpstr>Customer</vt:lpstr>
      <vt:lpstr>Machine</vt:lpstr>
      <vt:lpstr>Sensor</vt:lpstr>
      <vt:lpstr>Certificate</vt:lpstr>
      <vt:lpstr>CalibData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nnquynh-laptop</dc:creator>
  <cp:lastModifiedBy>nnquynh-laptop</cp:lastModifiedBy>
  <dcterms:created xsi:type="dcterms:W3CDTF">2021-09-27T01:21:11Z</dcterms:created>
  <dcterms:modified xsi:type="dcterms:W3CDTF">2022-09-07T10:20:22Z</dcterms:modified>
</cp:coreProperties>
</file>