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ronBBQ\"/>
    </mc:Choice>
  </mc:AlternateContent>
  <bookViews>
    <workbookView xWindow="0" yWindow="0" windowWidth="15345" windowHeight="5850" activeTab="2"/>
  </bookViews>
  <sheets>
    <sheet name="Pessoas" sheetId="1" r:id="rId1"/>
    <sheet name="Valores" sheetId="3" r:id="rId2"/>
    <sheet name="QuantidadeEValore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E23" i="4"/>
  <c r="I17" i="1" l="1"/>
  <c r="O22" i="4" l="1"/>
  <c r="O20" i="4" l="1"/>
  <c r="O19" i="4"/>
  <c r="O18" i="4"/>
  <c r="O17" i="4"/>
  <c r="J26" i="4"/>
  <c r="O21" i="4"/>
  <c r="J24" i="4"/>
  <c r="J23" i="4"/>
  <c r="J22" i="4"/>
  <c r="J21" i="4"/>
  <c r="J20" i="4"/>
  <c r="J19" i="4"/>
  <c r="J18" i="4"/>
  <c r="J17" i="4"/>
  <c r="J16" i="4"/>
  <c r="E22" i="4"/>
  <c r="E21" i="4"/>
  <c r="E20" i="4"/>
  <c r="E19" i="4"/>
  <c r="E18" i="4"/>
  <c r="D9" i="4"/>
  <c r="E16" i="4" s="1"/>
  <c r="E15" i="1"/>
  <c r="G9" i="4" l="1"/>
  <c r="E17" i="4" s="1"/>
  <c r="E30" i="4" s="1"/>
  <c r="C36" i="4" s="1"/>
  <c r="J30" i="4"/>
  <c r="O30" i="4"/>
  <c r="D3" i="1"/>
  <c r="D4" i="1"/>
  <c r="D5" i="1"/>
  <c r="D6" i="1"/>
  <c r="D7" i="1"/>
  <c r="D8" i="1"/>
  <c r="D9" i="1"/>
  <c r="D10" i="1"/>
  <c r="D11" i="1"/>
  <c r="D13" i="1"/>
  <c r="D14" i="1"/>
  <c r="D2" i="1"/>
  <c r="C15" i="1"/>
  <c r="B17" i="1" s="1"/>
  <c r="B3" i="4" l="1"/>
  <c r="D3" i="4" s="1"/>
  <c r="C11" i="4" s="1"/>
  <c r="C37" i="4"/>
  <c r="G6" i="1" s="1"/>
  <c r="D15" i="1"/>
  <c r="B15" i="1"/>
  <c r="G3" i="1" l="1"/>
  <c r="G7" i="1"/>
  <c r="G11" i="1"/>
  <c r="G2" i="1"/>
  <c r="G4" i="1"/>
  <c r="G5" i="1"/>
  <c r="G9" i="1"/>
  <c r="G13" i="1"/>
  <c r="G12" i="1"/>
  <c r="G10" i="1"/>
  <c r="G14" i="1"/>
  <c r="G8" i="1"/>
</calcChain>
</file>

<file path=xl/comments1.xml><?xml version="1.0" encoding="utf-8"?>
<comments xmlns="http://schemas.openxmlformats.org/spreadsheetml/2006/main">
  <authors>
    <author>Path, Charles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Fabio?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 tem uma loja perto da casa, consegue pegar?
</t>
        </r>
      </text>
    </comment>
  </commentList>
</comments>
</file>

<file path=xl/sharedStrings.xml><?xml version="1.0" encoding="utf-8"?>
<sst xmlns="http://schemas.openxmlformats.org/spreadsheetml/2006/main" count="170" uniqueCount="116">
  <si>
    <t>Charles</t>
  </si>
  <si>
    <t>Alex</t>
  </si>
  <si>
    <t>Pipi</t>
  </si>
  <si>
    <t>Victor</t>
  </si>
  <si>
    <t>Rona</t>
  </si>
  <si>
    <t>Rodholfo</t>
  </si>
  <si>
    <t>Piteta</t>
  </si>
  <si>
    <t>Guedes</t>
  </si>
  <si>
    <t>Candido</t>
  </si>
  <si>
    <t>Jaime</t>
  </si>
  <si>
    <t>Guilherme</t>
  </si>
  <si>
    <t>Ciro</t>
  </si>
  <si>
    <t>Convidados</t>
  </si>
  <si>
    <t>HiDalGo</t>
  </si>
  <si>
    <t>Adultos</t>
  </si>
  <si>
    <t>Crianças</t>
  </si>
  <si>
    <t>Individuos</t>
  </si>
  <si>
    <t>Hamburguer</t>
  </si>
  <si>
    <t>Iottti</t>
  </si>
  <si>
    <t>Casa Toro</t>
  </si>
  <si>
    <t>Bom Bife</t>
  </si>
  <si>
    <t>Cruz Alta</t>
  </si>
  <si>
    <t>X</t>
  </si>
  <si>
    <t>Y</t>
  </si>
  <si>
    <t>Angus</t>
  </si>
  <si>
    <t>Bassi</t>
  </si>
  <si>
    <t>Montana</t>
  </si>
  <si>
    <t>Santa Massa</t>
  </si>
  <si>
    <t>Aurora</t>
  </si>
  <si>
    <t>Maminha</t>
  </si>
  <si>
    <t>Picanha</t>
  </si>
  <si>
    <t>Fraldinha</t>
  </si>
  <si>
    <t>Miolo de Alcatra</t>
  </si>
  <si>
    <t>Tulipa</t>
  </si>
  <si>
    <t>Pão de alho</t>
  </si>
  <si>
    <t>Queijo</t>
  </si>
  <si>
    <t>Linguiça</t>
  </si>
  <si>
    <t>Coxa e sobrecoxa de frango desossada</t>
  </si>
  <si>
    <t>Total Conviados+Familia</t>
  </si>
  <si>
    <t>Crianças acima de 5 anos</t>
  </si>
  <si>
    <t>Total de Convidados+Familia com crianças de 5 anos</t>
  </si>
  <si>
    <t>Quantidade de Pessoas</t>
  </si>
  <si>
    <t>Gramas por pessoa</t>
  </si>
  <si>
    <t>Total de Kilos</t>
  </si>
  <si>
    <t>Para Hamburguer será calculado 180 gramas por hamburguer. Levando em consideração que todos comerção hamburguer</t>
  </si>
  <si>
    <t>Quantidade de pessoas comendo Hamburguer</t>
  </si>
  <si>
    <t>Gramas por Hamburguer</t>
  </si>
  <si>
    <t>Total de kilos de fraldinha</t>
  </si>
  <si>
    <t>Porcentagem de bacon para hamburguer</t>
  </si>
  <si>
    <t>Quantidade de bacon necessária</t>
  </si>
  <si>
    <t>Bacon</t>
  </si>
  <si>
    <t>kilo</t>
  </si>
  <si>
    <t>quilo</t>
  </si>
  <si>
    <t>Alface</t>
  </si>
  <si>
    <t>gramas</t>
  </si>
  <si>
    <t>Tomate</t>
  </si>
  <si>
    <t>Açougue</t>
  </si>
  <si>
    <t>Item</t>
  </si>
  <si>
    <t>Quantidade</t>
  </si>
  <si>
    <t>Unidade medida</t>
  </si>
  <si>
    <t>Unidade de medida</t>
  </si>
  <si>
    <t>Feira/Mercado</t>
  </si>
  <si>
    <t>Total de outras carnes tirando hamburguer</t>
  </si>
  <si>
    <t>Tulipa (frango)</t>
  </si>
  <si>
    <t>Coxa e sobrecoxa (desossada)</t>
  </si>
  <si>
    <t>Linguiça Aurora</t>
  </si>
  <si>
    <t>Outros</t>
  </si>
  <si>
    <t>Queijo coalho</t>
  </si>
  <si>
    <t>pacote</t>
  </si>
  <si>
    <t>pé</t>
  </si>
  <si>
    <t>Queijo mussarela (para hamburguer)</t>
  </si>
  <si>
    <t>Valor</t>
  </si>
  <si>
    <t>Total Açougue</t>
  </si>
  <si>
    <t>Total Feira/Mercado</t>
  </si>
  <si>
    <t>Total Outros</t>
  </si>
  <si>
    <t>Maionese de legumes</t>
  </si>
  <si>
    <t>A ser calculado</t>
  </si>
  <si>
    <t>Arroz</t>
  </si>
  <si>
    <t>Abacaxi</t>
  </si>
  <si>
    <t>Abacaxi (com canela)</t>
  </si>
  <si>
    <t>Refrigerante</t>
  </si>
  <si>
    <t>Suco</t>
  </si>
  <si>
    <t>Água</t>
  </si>
  <si>
    <t>garrfão de 5 litros</t>
  </si>
  <si>
    <t>litros</t>
  </si>
  <si>
    <t>Farofa temperada Yoki</t>
  </si>
  <si>
    <t>sacos</t>
  </si>
  <si>
    <t>Pratinhos plásticos</t>
  </si>
  <si>
    <t>Garfos e facas</t>
  </si>
  <si>
    <t>Copos</t>
  </si>
  <si>
    <t>Toalhinha de papel</t>
  </si>
  <si>
    <t>Aluguel chácara (contando limpeza)</t>
  </si>
  <si>
    <t>pé de alface</t>
  </si>
  <si>
    <t>tomate</t>
  </si>
  <si>
    <t>queijo mussarela</t>
  </si>
  <si>
    <t>litro</t>
  </si>
  <si>
    <t>5 litros</t>
  </si>
  <si>
    <t>Farofa Yoki temperada</t>
  </si>
  <si>
    <t>saco</t>
  </si>
  <si>
    <t>unidade</t>
  </si>
  <si>
    <t>Kilo</t>
  </si>
  <si>
    <t>gelo</t>
  </si>
  <si>
    <t>Gelo</t>
  </si>
  <si>
    <t>Pão para hamburguer</t>
  </si>
  <si>
    <t>Pão de hamburguer</t>
  </si>
  <si>
    <t>Total geral (sem cerveja)</t>
  </si>
  <si>
    <t>saco com 100</t>
  </si>
  <si>
    <t>Unidade</t>
  </si>
  <si>
    <t>quilos</t>
  </si>
  <si>
    <t>Carvão</t>
  </si>
  <si>
    <t>carvão</t>
  </si>
  <si>
    <t>saco de 5 kg</t>
  </si>
  <si>
    <t>Quantidade/individuo(sem cerveja)</t>
  </si>
  <si>
    <t>Picolés</t>
  </si>
  <si>
    <t>ok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</si>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</sst>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">
    <xf numFmtId="0" fontId="0" fillId="0" borderId="0" xfId="0"/>
    <xf numFmtId="1" fontId="0" fillId="0" borderId="0" xfId="0" applyNumberFormat="1"/>
    <xf numFmtId="44" fontId="0" fillId="0" borderId="0" xfId="1" applyFont="1"/>
    <xf numFmtId="1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44" fontId="0" fillId="2" borderId="2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2" borderId="6" xfId="1" applyFont="1" applyFill="1" applyBorder="1"/>
    <xf numFmtId="44" fontId="0" fillId="0" borderId="8" xfId="1" applyFont="1" applyBorder="1"/>
    <xf numFmtId="44" fontId="0" fillId="4" borderId="6" xfId="1" applyFont="1" applyFill="1" applyBorder="1"/>
    <xf numFmtId="44" fontId="0" fillId="4" borderId="7" xfId="1" applyFont="1" applyFill="1" applyBorder="1"/>
    <xf numFmtId="44" fontId="0" fillId="0" borderId="8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2" borderId="11" xfId="1" applyFont="1" applyFill="1" applyBorder="1"/>
    <xf numFmtId="44" fontId="0" fillId="0" borderId="13" xfId="1" applyFont="1" applyFill="1" applyBorder="1"/>
    <xf numFmtId="9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9" fontId="0" fillId="0" borderId="11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44" fontId="0" fillId="4" borderId="8" xfId="1" applyFont="1" applyFill="1" applyBorder="1"/>
    <xf numFmtId="2" fontId="0" fillId="0" borderId="0" xfId="0" applyNumberFormat="1"/>
    <xf numFmtId="0" fontId="0" fillId="0" borderId="22" xfId="0" applyBorder="1"/>
    <xf numFmtId="0" fontId="0" fillId="0" borderId="7" xfId="0" applyBorder="1"/>
    <xf numFmtId="0" fontId="0" fillId="0" borderId="12" xfId="0" applyBorder="1"/>
    <xf numFmtId="1" fontId="0" fillId="0" borderId="10" xfId="0" applyNumberFormat="1" applyBorder="1"/>
    <xf numFmtId="0" fontId="3" fillId="5" borderId="9" xfId="0" applyFont="1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8" xfId="0" applyFill="1" applyBorder="1"/>
    <xf numFmtId="0" fontId="0" fillId="5" borderId="9" xfId="0" applyFill="1" applyBorder="1"/>
    <xf numFmtId="0" fontId="0" fillId="7" borderId="7" xfId="0" applyFill="1" applyBorder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44" fontId="0" fillId="8" borderId="0" xfId="1" applyFont="1" applyFill="1"/>
    <xf numFmtId="1" fontId="0" fillId="8" borderId="0" xfId="0" applyNumberFormat="1" applyFont="1" applyFill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44" fontId="0" fillId="6" borderId="8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5" sqref="C15:E15"/>
    </sheetView>
  </sheetViews>
  <sheetFormatPr defaultRowHeight="15" x14ac:dyDescent="0.25"/>
  <cols>
    <col min="1" max="1" width="47.85546875" bestFit="1" customWidth="1"/>
    <col min="2" max="2" width="30.140625" style="1" bestFit="1" customWidth="1"/>
    <col min="5" max="5" width="30.28515625" customWidth="1"/>
    <col min="6" max="6" width="12" bestFit="1" customWidth="1"/>
    <col min="7" max="7" width="11.5703125" bestFit="1" customWidth="1"/>
    <col min="9" max="9" width="10.5703125" style="2" bestFit="1" customWidth="1"/>
  </cols>
  <sheetData>
    <row r="1" spans="1:9" x14ac:dyDescent="0.25">
      <c r="A1" s="4" t="s">
        <v>12</v>
      </c>
      <c r="B1" s="5" t="s">
        <v>16</v>
      </c>
      <c r="C1" s="4" t="s">
        <v>14</v>
      </c>
      <c r="D1" s="4" t="s">
        <v>15</v>
      </c>
      <c r="E1" s="4" t="s">
        <v>39</v>
      </c>
      <c r="F1" s="4" t="s">
        <v>17</v>
      </c>
      <c r="G1" s="4" t="s">
        <v>71</v>
      </c>
    </row>
    <row r="2" spans="1:9" x14ac:dyDescent="0.25">
      <c r="A2" s="66" t="s">
        <v>1</v>
      </c>
      <c r="B2" s="70">
        <v>1</v>
      </c>
      <c r="C2" s="66">
        <v>1</v>
      </c>
      <c r="D2" s="67">
        <f>B2-C2</f>
        <v>0</v>
      </c>
      <c r="E2" s="67"/>
      <c r="F2" s="66">
        <v>0</v>
      </c>
      <c r="G2" s="68">
        <f>(C2+E2)*QuantidadeEValores!$C$37</f>
        <v>68.611578947368429</v>
      </c>
      <c r="H2" s="66" t="s">
        <v>114</v>
      </c>
      <c r="I2" s="69">
        <v>57.86</v>
      </c>
    </row>
    <row r="3" spans="1:9" x14ac:dyDescent="0.25">
      <c r="A3" t="s">
        <v>8</v>
      </c>
      <c r="B3" s="3">
        <v>0</v>
      </c>
      <c r="C3">
        <v>0</v>
      </c>
      <c r="D3" s="1">
        <f t="shared" ref="D3:D14" si="0">B3-C3</f>
        <v>0</v>
      </c>
      <c r="E3" s="1"/>
      <c r="F3">
        <v>0</v>
      </c>
      <c r="G3" s="48">
        <f>(C3+E3)*QuantidadeEValores!$C$37</f>
        <v>0</v>
      </c>
    </row>
    <row r="4" spans="1:9" x14ac:dyDescent="0.25">
      <c r="A4" s="66" t="s">
        <v>0</v>
      </c>
      <c r="B4" s="67">
        <v>2</v>
      </c>
      <c r="C4" s="66">
        <v>2</v>
      </c>
      <c r="D4" s="67">
        <f t="shared" si="0"/>
        <v>0</v>
      </c>
      <c r="E4" s="67"/>
      <c r="F4" s="66">
        <v>0</v>
      </c>
      <c r="G4" s="68">
        <f>(C4+E4)*QuantidadeEValores!$C$37</f>
        <v>137.22315789473686</v>
      </c>
      <c r="H4" s="66" t="s">
        <v>114</v>
      </c>
      <c r="I4" s="69">
        <v>138.86000000000001</v>
      </c>
    </row>
    <row r="5" spans="1:9" x14ac:dyDescent="0.25">
      <c r="A5" s="66" t="s">
        <v>11</v>
      </c>
      <c r="B5" s="67">
        <v>5</v>
      </c>
      <c r="C5" s="66">
        <v>2</v>
      </c>
      <c r="D5" s="67">
        <f t="shared" si="0"/>
        <v>3</v>
      </c>
      <c r="E5" s="67">
        <v>2</v>
      </c>
      <c r="F5" s="66">
        <v>0</v>
      </c>
      <c r="G5" s="68">
        <f>(C5+E5)*QuantidadeEValores!$C$37</f>
        <v>274.44631578947372</v>
      </c>
      <c r="H5" s="66" t="s">
        <v>114</v>
      </c>
      <c r="I5" s="69">
        <v>550</v>
      </c>
    </row>
    <row r="6" spans="1:9" x14ac:dyDescent="0.25">
      <c r="A6" t="s">
        <v>7</v>
      </c>
      <c r="B6" s="1">
        <v>0</v>
      </c>
      <c r="C6">
        <v>0</v>
      </c>
      <c r="D6" s="1">
        <f t="shared" si="0"/>
        <v>0</v>
      </c>
      <c r="E6" s="1"/>
      <c r="F6">
        <v>0</v>
      </c>
      <c r="G6" s="48">
        <f>(C6+E6)*QuantidadeEValores!$C$37</f>
        <v>0</v>
      </c>
    </row>
    <row r="7" spans="1:9" x14ac:dyDescent="0.25">
      <c r="A7" t="s">
        <v>10</v>
      </c>
      <c r="B7" s="3">
        <v>0</v>
      </c>
      <c r="C7">
        <v>0</v>
      </c>
      <c r="D7" s="1">
        <f t="shared" si="0"/>
        <v>0</v>
      </c>
      <c r="E7" s="1"/>
      <c r="F7">
        <v>0</v>
      </c>
      <c r="G7" s="48">
        <f>(C7+E7)*QuantidadeEValores!$C$37</f>
        <v>0</v>
      </c>
    </row>
    <row r="8" spans="1:9" x14ac:dyDescent="0.25">
      <c r="A8" s="66" t="s">
        <v>13</v>
      </c>
      <c r="B8" s="67">
        <v>4</v>
      </c>
      <c r="C8" s="66">
        <v>2</v>
      </c>
      <c r="D8" s="67">
        <f t="shared" si="0"/>
        <v>2</v>
      </c>
      <c r="E8" s="67">
        <v>1</v>
      </c>
      <c r="F8" s="66">
        <v>1</v>
      </c>
      <c r="G8" s="68">
        <f>(C8+E8)*QuantidadeEValores!$C$37</f>
        <v>205.83473684210529</v>
      </c>
      <c r="H8" s="66" t="s">
        <v>114</v>
      </c>
      <c r="I8" s="69">
        <v>173.58</v>
      </c>
    </row>
    <row r="9" spans="1:9" x14ac:dyDescent="0.25">
      <c r="A9" s="66" t="s">
        <v>9</v>
      </c>
      <c r="B9" s="67">
        <v>4</v>
      </c>
      <c r="C9" s="66">
        <v>2</v>
      </c>
      <c r="D9" s="67">
        <f t="shared" si="0"/>
        <v>2</v>
      </c>
      <c r="E9" s="67">
        <v>1</v>
      </c>
      <c r="F9" s="66">
        <v>0</v>
      </c>
      <c r="G9" s="68">
        <f>(C9+E9)*QuantidadeEValores!$C$37</f>
        <v>205.83473684210529</v>
      </c>
      <c r="H9" s="66" t="s">
        <v>114</v>
      </c>
      <c r="I9" s="69">
        <v>173.57</v>
      </c>
    </row>
    <row r="10" spans="1:9" x14ac:dyDescent="0.25">
      <c r="A10" s="66" t="s">
        <v>2</v>
      </c>
      <c r="B10" s="67">
        <v>2</v>
      </c>
      <c r="C10" s="66">
        <v>2</v>
      </c>
      <c r="D10" s="67">
        <f t="shared" si="0"/>
        <v>0</v>
      </c>
      <c r="E10" s="67"/>
      <c r="F10" s="66">
        <v>1</v>
      </c>
      <c r="G10" s="68">
        <f>(C10+E10)*QuantidadeEValores!$C$37</f>
        <v>137.22315789473686</v>
      </c>
      <c r="H10" s="66" t="s">
        <v>114</v>
      </c>
      <c r="I10" s="69">
        <v>120</v>
      </c>
    </row>
    <row r="11" spans="1:9" x14ac:dyDescent="0.25">
      <c r="A11" s="66" t="s">
        <v>6</v>
      </c>
      <c r="B11" s="67">
        <v>2</v>
      </c>
      <c r="C11" s="66">
        <v>2</v>
      </c>
      <c r="D11" s="67">
        <f t="shared" si="0"/>
        <v>0</v>
      </c>
      <c r="E11" s="67"/>
      <c r="F11" s="66">
        <v>0</v>
      </c>
      <c r="G11" s="68">
        <f>(C11+E11)*QuantidadeEValores!$C$37</f>
        <v>137.22315789473686</v>
      </c>
      <c r="H11" s="66"/>
      <c r="I11" s="69">
        <v>115.72</v>
      </c>
    </row>
    <row r="12" spans="1:9" x14ac:dyDescent="0.25">
      <c r="A12" t="s">
        <v>5</v>
      </c>
      <c r="B12" s="3">
        <v>0</v>
      </c>
      <c r="C12">
        <v>0</v>
      </c>
      <c r="D12" s="1">
        <v>0</v>
      </c>
      <c r="E12" s="1"/>
      <c r="F12">
        <v>1</v>
      </c>
      <c r="G12" s="48">
        <f>(C12+E12)*QuantidadeEValores!$C$37</f>
        <v>0</v>
      </c>
    </row>
    <row r="13" spans="1:9" x14ac:dyDescent="0.25">
      <c r="A13" s="66" t="s">
        <v>4</v>
      </c>
      <c r="B13" s="67">
        <v>2</v>
      </c>
      <c r="C13" s="66">
        <v>2</v>
      </c>
      <c r="D13" s="67">
        <f t="shared" si="0"/>
        <v>0</v>
      </c>
      <c r="E13" s="67"/>
      <c r="F13" s="66">
        <v>0</v>
      </c>
      <c r="G13" s="68">
        <f>(C13+E13)*QuantidadeEValores!$C$37</f>
        <v>137.22315789473686</v>
      </c>
      <c r="H13" s="66" t="s">
        <v>115</v>
      </c>
      <c r="I13" s="69">
        <v>115.72</v>
      </c>
    </row>
    <row r="14" spans="1:9" x14ac:dyDescent="0.25">
      <c r="A14" t="s">
        <v>3</v>
      </c>
      <c r="D14" s="1">
        <f t="shared" si="0"/>
        <v>0</v>
      </c>
      <c r="E14" s="1"/>
      <c r="F14">
        <v>0</v>
      </c>
      <c r="G14">
        <f>(C14+E14)*QuantidadeEValores!$C$37</f>
        <v>0</v>
      </c>
    </row>
    <row r="15" spans="1:9" x14ac:dyDescent="0.25">
      <c r="A15" t="s">
        <v>38</v>
      </c>
      <c r="B15" s="1">
        <f>SUM(B2:B14)</f>
        <v>22</v>
      </c>
      <c r="C15">
        <f>SUM(C2:C14)</f>
        <v>15</v>
      </c>
      <c r="D15">
        <f>SUM(D2:D14)</f>
        <v>7</v>
      </c>
      <c r="E15">
        <f>SUM(E2:E14)</f>
        <v>4</v>
      </c>
    </row>
    <row r="17" spans="1:9" x14ac:dyDescent="0.25">
      <c r="A17" t="s">
        <v>40</v>
      </c>
      <c r="B17" s="1">
        <f>C15+E15</f>
        <v>19</v>
      </c>
      <c r="I17" s="2">
        <f>SUM(I2:I16)</f>
        <v>1445.3100000000002</v>
      </c>
    </row>
  </sheetData>
  <sortState ref="A2:A1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I11" sqref="I11"/>
    </sheetView>
  </sheetViews>
  <sheetFormatPr defaultRowHeight="15" x14ac:dyDescent="0.25"/>
  <cols>
    <col min="1" max="1" width="35.5703125" bestFit="1" customWidth="1"/>
    <col min="2" max="2" width="8" style="2" bestFit="1" customWidth="1"/>
    <col min="3" max="3" width="14" style="2" bestFit="1" customWidth="1"/>
    <col min="4" max="5" width="8" style="2" bestFit="1" customWidth="1"/>
    <col min="6" max="6" width="9" style="2" bestFit="1" customWidth="1"/>
    <col min="7" max="7" width="11.85546875" style="2" bestFit="1" customWidth="1"/>
    <col min="8" max="8" width="8" style="2" bestFit="1" customWidth="1"/>
    <col min="9" max="9" width="9.140625" style="2" bestFit="1" customWidth="1"/>
    <col min="10" max="10" width="9" style="2" bestFit="1" customWidth="1"/>
  </cols>
  <sheetData>
    <row r="1" spans="1:10" x14ac:dyDescent="0.25">
      <c r="A1" s="71"/>
      <c r="B1" s="73" t="s">
        <v>18</v>
      </c>
      <c r="C1" s="73"/>
      <c r="D1" s="73" t="s">
        <v>19</v>
      </c>
      <c r="E1" s="73"/>
      <c r="F1" s="73"/>
      <c r="G1" s="73"/>
      <c r="H1" s="74"/>
      <c r="I1" s="9" t="s">
        <v>20</v>
      </c>
      <c r="J1" s="10" t="s">
        <v>21</v>
      </c>
    </row>
    <row r="2" spans="1:10" x14ac:dyDescent="0.25">
      <c r="A2" s="72"/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2" t="s">
        <v>28</v>
      </c>
      <c r="I2" s="13" t="s">
        <v>22</v>
      </c>
      <c r="J2" s="14" t="s">
        <v>22</v>
      </c>
    </row>
    <row r="3" spans="1:10" x14ac:dyDescent="0.25">
      <c r="A3" s="6" t="s">
        <v>29</v>
      </c>
      <c r="B3" s="15">
        <v>30.6</v>
      </c>
      <c r="C3" s="15"/>
      <c r="D3" s="15">
        <v>27.9</v>
      </c>
      <c r="E3" s="15">
        <v>24.9</v>
      </c>
      <c r="F3" s="15"/>
      <c r="G3" s="15"/>
      <c r="H3" s="16"/>
      <c r="I3" s="17">
        <v>24.9</v>
      </c>
      <c r="J3" s="18">
        <v>26.98</v>
      </c>
    </row>
    <row r="4" spans="1:10" x14ac:dyDescent="0.25">
      <c r="A4" s="7" t="s">
        <v>30</v>
      </c>
      <c r="B4" s="19">
        <v>52.99</v>
      </c>
      <c r="C4" s="19">
        <v>45</v>
      </c>
      <c r="D4" s="19">
        <v>49.9</v>
      </c>
      <c r="E4" s="19">
        <v>49.9</v>
      </c>
      <c r="F4" s="19"/>
      <c r="G4" s="19"/>
      <c r="H4" s="20"/>
      <c r="I4" s="17">
        <v>39.9</v>
      </c>
      <c r="J4" s="18">
        <v>46.98</v>
      </c>
    </row>
    <row r="5" spans="1:10" x14ac:dyDescent="0.25">
      <c r="A5" s="6" t="s">
        <v>31</v>
      </c>
      <c r="B5" s="15">
        <v>31.4</v>
      </c>
      <c r="C5" s="15">
        <v>27.5</v>
      </c>
      <c r="D5" s="15"/>
      <c r="E5" s="15">
        <v>29.9</v>
      </c>
      <c r="F5" s="15">
        <v>21.9</v>
      </c>
      <c r="G5" s="15"/>
      <c r="H5" s="16"/>
      <c r="I5" s="17">
        <v>18.899999999999999</v>
      </c>
      <c r="J5" s="21">
        <v>23.98</v>
      </c>
    </row>
    <row r="6" spans="1:10" x14ac:dyDescent="0.25">
      <c r="A6" s="7" t="s">
        <v>32</v>
      </c>
      <c r="B6" s="19">
        <v>34.9</v>
      </c>
      <c r="C6" s="19"/>
      <c r="D6" s="19">
        <v>37.9</v>
      </c>
      <c r="E6" s="19"/>
      <c r="F6" s="19"/>
      <c r="G6" s="19"/>
      <c r="H6" s="20"/>
      <c r="I6" s="17">
        <v>28.9</v>
      </c>
      <c r="J6" s="21">
        <v>32.979999999999997</v>
      </c>
    </row>
    <row r="7" spans="1:10" x14ac:dyDescent="0.25">
      <c r="A7" s="6" t="s">
        <v>33</v>
      </c>
      <c r="B7" s="15">
        <v>14.55</v>
      </c>
      <c r="C7" s="15"/>
      <c r="D7" s="15"/>
      <c r="E7" s="15"/>
      <c r="F7" s="15"/>
      <c r="G7" s="15"/>
      <c r="H7" s="16"/>
      <c r="I7" s="17">
        <v>14.99</v>
      </c>
      <c r="J7" s="21">
        <v>16.8</v>
      </c>
    </row>
    <row r="8" spans="1:10" x14ac:dyDescent="0.25">
      <c r="A8" s="7" t="s">
        <v>34</v>
      </c>
      <c r="B8" s="19">
        <v>9.89</v>
      </c>
      <c r="C8" s="19"/>
      <c r="D8" s="19"/>
      <c r="E8" s="19"/>
      <c r="F8" s="19"/>
      <c r="G8" s="19">
        <v>11.9</v>
      </c>
      <c r="H8" s="20">
        <v>13.9</v>
      </c>
      <c r="I8" s="17">
        <v>8.9</v>
      </c>
      <c r="J8" s="21">
        <v>10.98</v>
      </c>
    </row>
    <row r="9" spans="1:10" x14ac:dyDescent="0.25">
      <c r="A9" s="6" t="s">
        <v>35</v>
      </c>
      <c r="B9" s="15">
        <v>47.36</v>
      </c>
      <c r="C9" s="15"/>
      <c r="D9" s="15">
        <v>45.9</v>
      </c>
      <c r="E9" s="15"/>
      <c r="F9" s="15"/>
      <c r="G9" s="15"/>
      <c r="H9" s="16"/>
      <c r="I9" s="17">
        <v>19</v>
      </c>
      <c r="J9" s="21">
        <v>36.9</v>
      </c>
    </row>
    <row r="10" spans="1:10" x14ac:dyDescent="0.25">
      <c r="A10" s="7" t="s">
        <v>50</v>
      </c>
      <c r="B10" s="19"/>
      <c r="C10" s="19"/>
      <c r="D10" s="19"/>
      <c r="E10" s="19"/>
      <c r="F10" s="19"/>
      <c r="G10" s="19"/>
      <c r="H10" s="20"/>
      <c r="I10" s="19">
        <v>38</v>
      </c>
      <c r="J10" s="47"/>
    </row>
    <row r="11" spans="1:10" x14ac:dyDescent="0.25">
      <c r="A11" s="6"/>
      <c r="B11" s="15"/>
      <c r="C11" s="15"/>
      <c r="D11" s="15"/>
      <c r="E11" s="15"/>
      <c r="F11" s="15"/>
      <c r="G11" s="15"/>
      <c r="H11" s="16"/>
      <c r="I11" s="17"/>
      <c r="J11" s="21"/>
    </row>
    <row r="12" spans="1:10" x14ac:dyDescent="0.25">
      <c r="A12" s="7" t="s">
        <v>36</v>
      </c>
      <c r="B12" s="19">
        <v>18.079999999999998</v>
      </c>
      <c r="C12" s="19"/>
      <c r="D12" s="19"/>
      <c r="E12" s="19"/>
      <c r="F12" s="19"/>
      <c r="G12" s="19"/>
      <c r="H12" s="20">
        <v>17.899999999999999</v>
      </c>
      <c r="I12" s="17">
        <v>15.9</v>
      </c>
      <c r="J12" s="21">
        <v>16.98</v>
      </c>
    </row>
    <row r="13" spans="1:10" ht="15.75" thickBot="1" x14ac:dyDescent="0.3">
      <c r="A13" s="8" t="s">
        <v>37</v>
      </c>
      <c r="B13" s="22">
        <v>13.98</v>
      </c>
      <c r="C13" s="22"/>
      <c r="D13" s="22">
        <v>16.899999999999999</v>
      </c>
      <c r="E13" s="22"/>
      <c r="F13" s="22"/>
      <c r="G13" s="22"/>
      <c r="H13" s="23"/>
      <c r="I13" s="24">
        <v>5.98</v>
      </c>
      <c r="J13" s="25">
        <v>12.8</v>
      </c>
    </row>
    <row r="15" spans="1:10" x14ac:dyDescent="0.25">
      <c r="A15" s="27" t="s">
        <v>53</v>
      </c>
      <c r="B15" s="15">
        <v>2.5</v>
      </c>
      <c r="C15" s="15" t="s">
        <v>92</v>
      </c>
    </row>
    <row r="16" spans="1:10" x14ac:dyDescent="0.25">
      <c r="A16" s="27" t="s">
        <v>93</v>
      </c>
      <c r="B16" s="15">
        <v>2.5</v>
      </c>
      <c r="C16" s="15" t="s">
        <v>52</v>
      </c>
    </row>
    <row r="17" spans="1:3" x14ac:dyDescent="0.25">
      <c r="A17" s="27" t="s">
        <v>94</v>
      </c>
      <c r="B17" s="15">
        <v>25</v>
      </c>
      <c r="C17" s="15" t="s">
        <v>52</v>
      </c>
    </row>
    <row r="18" spans="1:3" x14ac:dyDescent="0.25">
      <c r="A18" s="27" t="s">
        <v>80</v>
      </c>
      <c r="B18" s="15">
        <v>5</v>
      </c>
      <c r="C18" s="15" t="s">
        <v>95</v>
      </c>
    </row>
    <row r="19" spans="1:3" x14ac:dyDescent="0.25">
      <c r="A19" s="27" t="s">
        <v>81</v>
      </c>
      <c r="B19" s="15">
        <v>6.9</v>
      </c>
      <c r="C19" s="15" t="s">
        <v>95</v>
      </c>
    </row>
    <row r="20" spans="1:3" x14ac:dyDescent="0.25">
      <c r="A20" s="27" t="s">
        <v>82</v>
      </c>
      <c r="B20" s="15">
        <v>10</v>
      </c>
      <c r="C20" s="15" t="s">
        <v>96</v>
      </c>
    </row>
    <row r="21" spans="1:3" x14ac:dyDescent="0.25">
      <c r="A21" s="27" t="s">
        <v>97</v>
      </c>
      <c r="B21" s="15">
        <v>6</v>
      </c>
      <c r="C21" s="15" t="s">
        <v>99</v>
      </c>
    </row>
    <row r="22" spans="1:3" x14ac:dyDescent="0.25">
      <c r="A22" s="27" t="s">
        <v>78</v>
      </c>
      <c r="B22" s="15">
        <v>5</v>
      </c>
      <c r="C22" s="15" t="s">
        <v>99</v>
      </c>
    </row>
    <row r="23" spans="1:3" x14ac:dyDescent="0.25">
      <c r="A23" s="27" t="s">
        <v>77</v>
      </c>
      <c r="B23" s="15">
        <v>2.9</v>
      </c>
      <c r="C23" s="15" t="s">
        <v>100</v>
      </c>
    </row>
    <row r="24" spans="1:3" x14ac:dyDescent="0.25">
      <c r="A24" s="27" t="s">
        <v>104</v>
      </c>
      <c r="B24" s="15">
        <v>0.12</v>
      </c>
      <c r="C24" s="15" t="s">
        <v>99</v>
      </c>
    </row>
    <row r="27" spans="1:3" x14ac:dyDescent="0.25">
      <c r="A27" s="27" t="s">
        <v>101</v>
      </c>
      <c r="B27" s="15">
        <v>10</v>
      </c>
      <c r="C27" s="15" t="s">
        <v>98</v>
      </c>
    </row>
    <row r="28" spans="1:3" x14ac:dyDescent="0.25">
      <c r="A28" s="27" t="s">
        <v>110</v>
      </c>
      <c r="B28" s="15">
        <v>25</v>
      </c>
      <c r="C28" s="15" t="s">
        <v>111</v>
      </c>
    </row>
    <row r="29" spans="1:3" x14ac:dyDescent="0.25">
      <c r="A29" s="27" t="s">
        <v>87</v>
      </c>
      <c r="B29" s="15">
        <v>2</v>
      </c>
      <c r="C29" s="15" t="s">
        <v>106</v>
      </c>
    </row>
    <row r="30" spans="1:3" x14ac:dyDescent="0.25">
      <c r="A30" s="27" t="s">
        <v>88</v>
      </c>
      <c r="B30" s="15">
        <v>2</v>
      </c>
      <c r="C30" s="15" t="s">
        <v>106</v>
      </c>
    </row>
    <row r="31" spans="1:3" x14ac:dyDescent="0.25">
      <c r="A31" s="27" t="s">
        <v>89</v>
      </c>
      <c r="B31" s="15">
        <v>2</v>
      </c>
      <c r="C31" s="15" t="s">
        <v>106</v>
      </c>
    </row>
    <row r="32" spans="1:3" x14ac:dyDescent="0.25">
      <c r="A32" s="27" t="s">
        <v>90</v>
      </c>
      <c r="B32" s="15">
        <v>2</v>
      </c>
      <c r="C32" s="15" t="s">
        <v>106</v>
      </c>
    </row>
  </sheetData>
  <mergeCells count="3">
    <mergeCell ref="A1:A2"/>
    <mergeCell ref="B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7"/>
  <sheetViews>
    <sheetView tabSelected="1" topLeftCell="A13" workbookViewId="0">
      <selection activeCell="C18" sqref="C18"/>
    </sheetView>
  </sheetViews>
  <sheetFormatPr defaultRowHeight="15" x14ac:dyDescent="0.25"/>
  <cols>
    <col min="2" max="2" width="38.42578125" customWidth="1"/>
    <col min="3" max="3" width="19.140625" customWidth="1"/>
    <col min="4" max="4" width="14" customWidth="1"/>
    <col min="6" max="6" width="18.140625" customWidth="1"/>
    <col min="7" max="7" width="34.28515625" bestFit="1" customWidth="1"/>
    <col min="8" max="8" width="12.42578125" customWidth="1"/>
    <col min="12" max="12" width="20.140625" customWidth="1"/>
    <col min="13" max="14" width="14.140625" customWidth="1"/>
    <col min="15" max="15" width="16.140625" customWidth="1"/>
  </cols>
  <sheetData>
    <row r="1" spans="2:15" ht="15.75" thickBot="1" x14ac:dyDescent="0.3"/>
    <row r="2" spans="2:15" x14ac:dyDescent="0.25">
      <c r="B2" s="32" t="s">
        <v>41</v>
      </c>
      <c r="C2" s="33" t="s">
        <v>42</v>
      </c>
      <c r="D2" s="34" t="s">
        <v>43</v>
      </c>
    </row>
    <row r="3" spans="2:15" ht="15.75" thickBot="1" x14ac:dyDescent="0.3">
      <c r="B3" s="52">
        <f>Pessoas!B17</f>
        <v>19</v>
      </c>
      <c r="C3" s="29">
        <v>400</v>
      </c>
      <c r="D3" s="30">
        <f>B3*C3/1000</f>
        <v>7.6</v>
      </c>
    </row>
    <row r="6" spans="2:15" x14ac:dyDescent="0.25">
      <c r="B6" t="s">
        <v>44</v>
      </c>
    </row>
    <row r="7" spans="2:15" ht="15.75" thickBot="1" x14ac:dyDescent="0.3"/>
    <row r="8" spans="2:15" ht="45" x14ac:dyDescent="0.25">
      <c r="B8" s="35" t="s">
        <v>45</v>
      </c>
      <c r="C8" s="36" t="s">
        <v>46</v>
      </c>
      <c r="D8" s="36" t="s">
        <v>47</v>
      </c>
      <c r="E8" s="36"/>
      <c r="F8" s="36" t="s">
        <v>48</v>
      </c>
      <c r="G8" s="37" t="s">
        <v>49</v>
      </c>
      <c r="H8" s="31"/>
    </row>
    <row r="9" spans="2:15" ht="15.75" thickBot="1" x14ac:dyDescent="0.3">
      <c r="B9" s="38">
        <v>25</v>
      </c>
      <c r="C9" s="39">
        <v>180</v>
      </c>
      <c r="D9" s="39">
        <f>B9*C9/1000</f>
        <v>4.5</v>
      </c>
      <c r="E9" s="39"/>
      <c r="F9" s="40">
        <v>0.5</v>
      </c>
      <c r="G9" s="41">
        <f>D9*F9</f>
        <v>2.25</v>
      </c>
      <c r="H9" s="31"/>
    </row>
    <row r="10" spans="2:15" ht="15.75" thickBot="1" x14ac:dyDescent="0.3">
      <c r="F10" s="26"/>
    </row>
    <row r="11" spans="2:15" ht="30.75" thickBot="1" x14ac:dyDescent="0.3">
      <c r="B11" s="42" t="s">
        <v>62</v>
      </c>
      <c r="C11" s="43">
        <f>D3-D9</f>
        <v>3.0999999999999996</v>
      </c>
      <c r="F11" s="26"/>
    </row>
    <row r="12" spans="2:15" x14ac:dyDescent="0.25">
      <c r="F12" s="26"/>
    </row>
    <row r="13" spans="2:15" ht="15.75" thickBot="1" x14ac:dyDescent="0.3"/>
    <row r="14" spans="2:15" ht="15.75" thickBot="1" x14ac:dyDescent="0.3">
      <c r="B14" s="75" t="s">
        <v>56</v>
      </c>
      <c r="C14" s="76"/>
      <c r="D14" s="76"/>
      <c r="E14" s="77"/>
      <c r="G14" s="75" t="s">
        <v>61</v>
      </c>
      <c r="H14" s="76"/>
      <c r="I14" s="76"/>
      <c r="J14" s="77"/>
      <c r="L14" s="75" t="s">
        <v>66</v>
      </c>
      <c r="M14" s="76"/>
      <c r="N14" s="76"/>
      <c r="O14" s="77"/>
    </row>
    <row r="15" spans="2:15" x14ac:dyDescent="0.25">
      <c r="B15" s="44" t="s">
        <v>57</v>
      </c>
      <c r="C15" s="45" t="s">
        <v>58</v>
      </c>
      <c r="D15" s="45" t="s">
        <v>59</v>
      </c>
      <c r="E15" s="46" t="s">
        <v>71</v>
      </c>
      <c r="G15" s="44" t="s">
        <v>57</v>
      </c>
      <c r="H15" s="45" t="s">
        <v>58</v>
      </c>
      <c r="I15" s="45" t="s">
        <v>60</v>
      </c>
      <c r="J15" s="46" t="s">
        <v>71</v>
      </c>
      <c r="L15" s="44" t="s">
        <v>57</v>
      </c>
      <c r="M15" s="45" t="s">
        <v>58</v>
      </c>
      <c r="N15" s="49" t="s">
        <v>107</v>
      </c>
      <c r="O15" s="46" t="s">
        <v>71</v>
      </c>
    </row>
    <row r="16" spans="2:15" x14ac:dyDescent="0.25">
      <c r="B16" s="54" t="s">
        <v>31</v>
      </c>
      <c r="C16" s="55">
        <v>5</v>
      </c>
      <c r="D16" s="55" t="s">
        <v>52</v>
      </c>
      <c r="E16" s="56">
        <f>C16*Valores!J5</f>
        <v>119.9</v>
      </c>
      <c r="G16" s="53" t="s">
        <v>53</v>
      </c>
      <c r="H16" s="58">
        <v>2</v>
      </c>
      <c r="I16" s="58" t="s">
        <v>69</v>
      </c>
      <c r="J16" s="59">
        <f>H16*Valores!B15</f>
        <v>5</v>
      </c>
      <c r="L16" s="53" t="s">
        <v>75</v>
      </c>
      <c r="M16" s="58">
        <v>2</v>
      </c>
      <c r="N16" s="60" t="s">
        <v>108</v>
      </c>
      <c r="O16" s="59" t="s">
        <v>76</v>
      </c>
    </row>
    <row r="17" spans="2:15" x14ac:dyDescent="0.25">
      <c r="B17" s="54" t="s">
        <v>50</v>
      </c>
      <c r="C17" s="55">
        <v>1.5</v>
      </c>
      <c r="D17" s="55" t="s">
        <v>52</v>
      </c>
      <c r="E17" s="56">
        <f>C17*Valores!I10</f>
        <v>57</v>
      </c>
      <c r="G17" s="53" t="s">
        <v>55</v>
      </c>
      <c r="H17" s="58">
        <v>500</v>
      </c>
      <c r="I17" s="58" t="s">
        <v>54</v>
      </c>
      <c r="J17" s="59">
        <f>H17/1000*Valores!B16</f>
        <v>1.25</v>
      </c>
      <c r="L17" s="61" t="s">
        <v>87</v>
      </c>
      <c r="M17" s="62">
        <v>1</v>
      </c>
      <c r="N17" s="65" t="s">
        <v>106</v>
      </c>
      <c r="O17" s="63">
        <f>M17*Valores!B29</f>
        <v>2</v>
      </c>
    </row>
    <row r="18" spans="2:15" x14ac:dyDescent="0.25">
      <c r="B18" s="54" t="s">
        <v>30</v>
      </c>
      <c r="C18" s="55">
        <v>3</v>
      </c>
      <c r="D18" s="55" t="s">
        <v>52</v>
      </c>
      <c r="E18" s="56">
        <f>C18*Valores!I4</f>
        <v>119.69999999999999</v>
      </c>
      <c r="G18" s="54" t="s">
        <v>70</v>
      </c>
      <c r="H18" s="55">
        <v>1</v>
      </c>
      <c r="I18" s="55" t="s">
        <v>52</v>
      </c>
      <c r="J18" s="56">
        <f>H18*Valores!B17</f>
        <v>25</v>
      </c>
      <c r="L18" s="61" t="s">
        <v>88</v>
      </c>
      <c r="M18" s="62">
        <v>1</v>
      </c>
      <c r="N18" s="65" t="s">
        <v>106</v>
      </c>
      <c r="O18" s="63">
        <f>M18*Valores!B30</f>
        <v>2</v>
      </c>
    </row>
    <row r="19" spans="2:15" x14ac:dyDescent="0.25">
      <c r="B19" s="54" t="s">
        <v>63</v>
      </c>
      <c r="C19" s="55">
        <v>1</v>
      </c>
      <c r="D19" s="55" t="s">
        <v>52</v>
      </c>
      <c r="E19" s="56">
        <f>C19*Valores!I7</f>
        <v>14.99</v>
      </c>
      <c r="G19" s="64" t="s">
        <v>80</v>
      </c>
      <c r="H19" s="58">
        <v>4</v>
      </c>
      <c r="I19" s="58" t="s">
        <v>84</v>
      </c>
      <c r="J19" s="59">
        <f>H19*Valores!B18</f>
        <v>20</v>
      </c>
      <c r="L19" s="61" t="s">
        <v>89</v>
      </c>
      <c r="M19" s="62">
        <v>2</v>
      </c>
      <c r="N19" s="65" t="s">
        <v>106</v>
      </c>
      <c r="O19" s="63">
        <f>M19*Valores!B31</f>
        <v>4</v>
      </c>
    </row>
    <row r="20" spans="2:15" x14ac:dyDescent="0.25">
      <c r="B20" s="54" t="s">
        <v>64</v>
      </c>
      <c r="C20" s="55">
        <v>3</v>
      </c>
      <c r="D20" s="55" t="s">
        <v>52</v>
      </c>
      <c r="E20" s="56">
        <f>C20*Valores!I13</f>
        <v>17.940000000000001</v>
      </c>
      <c r="G20" s="64" t="s">
        <v>81</v>
      </c>
      <c r="H20" s="58">
        <v>5</v>
      </c>
      <c r="I20" s="58" t="s">
        <v>84</v>
      </c>
      <c r="J20" s="59">
        <f>H20*Valores!B19</f>
        <v>34.5</v>
      </c>
      <c r="L20" s="61" t="s">
        <v>90</v>
      </c>
      <c r="M20" s="62">
        <v>5</v>
      </c>
      <c r="N20" s="65" t="s">
        <v>106</v>
      </c>
      <c r="O20" s="63">
        <f>M20*Valores!B32</f>
        <v>10</v>
      </c>
    </row>
    <row r="21" spans="2:15" x14ac:dyDescent="0.25">
      <c r="B21" s="54" t="s">
        <v>29</v>
      </c>
      <c r="C21" s="55">
        <v>2</v>
      </c>
      <c r="D21" s="55" t="s">
        <v>52</v>
      </c>
      <c r="E21" s="56">
        <f>C21*Valores!I3</f>
        <v>49.8</v>
      </c>
      <c r="G21" s="64" t="s">
        <v>82</v>
      </c>
      <c r="H21" s="58">
        <v>1</v>
      </c>
      <c r="I21" s="58" t="s">
        <v>83</v>
      </c>
      <c r="J21" s="59">
        <f>H21*Valores!B20</f>
        <v>10</v>
      </c>
      <c r="L21" s="64" t="s">
        <v>102</v>
      </c>
      <c r="M21" s="58">
        <v>2</v>
      </c>
      <c r="N21" s="60" t="s">
        <v>98</v>
      </c>
      <c r="O21" s="59">
        <f>M21*Valores!B27</f>
        <v>20</v>
      </c>
    </row>
    <row r="22" spans="2:15" x14ac:dyDescent="0.25">
      <c r="B22" s="54" t="s">
        <v>65</v>
      </c>
      <c r="C22" s="55">
        <v>3</v>
      </c>
      <c r="D22" s="55" t="s">
        <v>52</v>
      </c>
      <c r="E22" s="56">
        <f>C22*Valores!I12</f>
        <v>47.7</v>
      </c>
      <c r="G22" s="54" t="s">
        <v>85</v>
      </c>
      <c r="H22" s="55">
        <v>2</v>
      </c>
      <c r="I22" s="55" t="s">
        <v>86</v>
      </c>
      <c r="J22" s="56">
        <f>H22*Valores!B21</f>
        <v>12</v>
      </c>
      <c r="L22" s="54" t="s">
        <v>109</v>
      </c>
      <c r="M22" s="55">
        <v>3</v>
      </c>
      <c r="N22" s="57" t="s">
        <v>111</v>
      </c>
      <c r="O22" s="56">
        <f>M22*Valores!B28</f>
        <v>75</v>
      </c>
    </row>
    <row r="23" spans="2:15" x14ac:dyDescent="0.25">
      <c r="B23" s="54" t="s">
        <v>34</v>
      </c>
      <c r="C23" s="55">
        <v>3</v>
      </c>
      <c r="D23" s="55" t="s">
        <v>68</v>
      </c>
      <c r="E23" s="56">
        <f>C23*Valores!I8</f>
        <v>26.700000000000003</v>
      </c>
      <c r="G23" s="53" t="s">
        <v>79</v>
      </c>
      <c r="H23" s="58">
        <v>3</v>
      </c>
      <c r="I23" s="58" t="s">
        <v>60</v>
      </c>
      <c r="J23" s="59">
        <f>H23*Valores!B22</f>
        <v>15</v>
      </c>
      <c r="L23" s="6"/>
      <c r="M23" s="27"/>
      <c r="N23" s="50"/>
      <c r="O23" s="28"/>
    </row>
    <row r="24" spans="2:15" x14ac:dyDescent="0.25">
      <c r="B24" s="54" t="s">
        <v>67</v>
      </c>
      <c r="C24" s="55">
        <v>3</v>
      </c>
      <c r="D24" s="55" t="s">
        <v>68</v>
      </c>
      <c r="E24" s="78">
        <f>C24*Valores!I9</f>
        <v>57</v>
      </c>
      <c r="G24" s="54" t="s">
        <v>77</v>
      </c>
      <c r="H24" s="55">
        <v>1</v>
      </c>
      <c r="I24" s="55" t="s">
        <v>51</v>
      </c>
      <c r="J24" s="56">
        <f>H24*Valores!B23</f>
        <v>2.9</v>
      </c>
      <c r="L24" s="6"/>
      <c r="M24" s="27"/>
      <c r="N24" s="50"/>
      <c r="O24" s="28"/>
    </row>
    <row r="25" spans="2:15" x14ac:dyDescent="0.25">
      <c r="B25" s="6"/>
      <c r="C25" s="27"/>
      <c r="D25" s="27"/>
      <c r="E25" s="28"/>
      <c r="G25" s="61" t="s">
        <v>113</v>
      </c>
      <c r="H25" s="62">
        <v>66</v>
      </c>
      <c r="I25" s="62" t="s">
        <v>107</v>
      </c>
      <c r="J25" s="63">
        <v>1</v>
      </c>
      <c r="L25" s="6"/>
      <c r="M25" s="27"/>
      <c r="N25" s="50"/>
      <c r="O25" s="28"/>
    </row>
    <row r="26" spans="2:15" x14ac:dyDescent="0.25">
      <c r="B26" s="6"/>
      <c r="C26" s="27"/>
      <c r="D26" s="27"/>
      <c r="E26" s="28"/>
      <c r="G26" s="54" t="s">
        <v>103</v>
      </c>
      <c r="H26" s="55">
        <v>27</v>
      </c>
      <c r="I26" s="55" t="s">
        <v>99</v>
      </c>
      <c r="J26" s="56">
        <f>H26*Valores!B24</f>
        <v>3.2399999999999998</v>
      </c>
      <c r="L26" s="6"/>
      <c r="M26" s="27"/>
      <c r="N26" s="50"/>
      <c r="O26" s="28"/>
    </row>
    <row r="27" spans="2:15" x14ac:dyDescent="0.25">
      <c r="B27" s="6"/>
      <c r="C27" s="27"/>
      <c r="D27" s="27"/>
      <c r="E27" s="28"/>
      <c r="G27" s="6"/>
      <c r="H27" s="27"/>
      <c r="I27" s="27"/>
      <c r="J27" s="28"/>
      <c r="L27" s="6"/>
      <c r="M27" s="27"/>
      <c r="N27" s="50"/>
      <c r="O27" s="28"/>
    </row>
    <row r="28" spans="2:15" x14ac:dyDescent="0.25">
      <c r="B28" s="6"/>
      <c r="C28" s="27"/>
      <c r="D28" s="27"/>
      <c r="E28" s="28"/>
      <c r="G28" s="6"/>
      <c r="H28" s="27"/>
      <c r="I28" s="27"/>
      <c r="J28" s="28"/>
      <c r="L28" s="6"/>
      <c r="M28" s="27"/>
      <c r="N28" s="50"/>
      <c r="O28" s="28"/>
    </row>
    <row r="29" spans="2:15" x14ac:dyDescent="0.25">
      <c r="B29" s="6"/>
      <c r="C29" s="27"/>
      <c r="D29" s="27"/>
      <c r="E29" s="28"/>
      <c r="G29" s="6"/>
      <c r="H29" s="27"/>
      <c r="I29" s="27"/>
      <c r="J29" s="28"/>
      <c r="L29" s="6"/>
      <c r="M29" s="27"/>
      <c r="N29" s="50"/>
      <c r="O29" s="28"/>
    </row>
    <row r="30" spans="2:15" ht="15.75" thickBot="1" x14ac:dyDescent="0.3">
      <c r="B30" s="8" t="s">
        <v>72</v>
      </c>
      <c r="C30" s="29"/>
      <c r="D30" s="29"/>
      <c r="E30" s="30">
        <f>SUM(E16:E29)</f>
        <v>510.73</v>
      </c>
      <c r="G30" s="8" t="s">
        <v>73</v>
      </c>
      <c r="H30" s="29"/>
      <c r="I30" s="29"/>
      <c r="J30" s="30">
        <f>SUM(J16:J29)</f>
        <v>129.89000000000001</v>
      </c>
      <c r="L30" s="8" t="s">
        <v>74</v>
      </c>
      <c r="M30" s="29"/>
      <c r="N30" s="51"/>
      <c r="O30" s="30">
        <f>SUM(O16:O29)</f>
        <v>113</v>
      </c>
    </row>
    <row r="33" spans="2:3" x14ac:dyDescent="0.25">
      <c r="B33" t="s">
        <v>91</v>
      </c>
      <c r="C33">
        <v>550</v>
      </c>
    </row>
    <row r="36" spans="2:3" x14ac:dyDescent="0.25">
      <c r="B36" t="s">
        <v>105</v>
      </c>
      <c r="C36" s="48">
        <f>C33+E30+J30+O30</f>
        <v>1303.6200000000001</v>
      </c>
    </row>
    <row r="37" spans="2:3" x14ac:dyDescent="0.25">
      <c r="B37" t="s">
        <v>112</v>
      </c>
      <c r="C37" s="48">
        <f>C36/Pessoas!B17</f>
        <v>68.611578947368429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Pessoas</vt:lpstr>
      <vt:lpstr>Valores</vt:lpstr>
      <vt:lpstr>QuantidadeEValores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Path, Charles</cp:lastModifiedBy>
  <dcterms:created xsi:type="dcterms:W3CDTF">2017-08-31T18:57:21Z</dcterms:created>
  <dcterms:modified xsi:type="dcterms:W3CDTF">2017-10-13T13:26:53Z</dcterms:modified>
</cp:coreProperties>
</file>